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ader" sheetId="1" r:id="rId1"/>
    <sheet name="Co-op Parishes" sheetId="2" r:id="rId2"/>
    <sheet name="Closed" sheetId="3" r:id="rId3"/>
    <sheet name="All Parishes" sheetId="4" r:id="rId4"/>
    <sheet name="Pres Summary" sheetId="5" r:id="rId5"/>
    <sheet name="Northern" sheetId="6" r:id="rId6"/>
    <sheet name="Kaimai" sheetId="7" r:id="rId7"/>
    <sheet name="Central" sheetId="8" r:id="rId8"/>
    <sheet name="Alpine" sheetId="9" r:id="rId9"/>
    <sheet name="Southern Presbytery" sheetId="10" r:id="rId10"/>
    <sheet name="PI Synod" sheetId="11" r:id="rId11"/>
    <sheet name="Te Aka Puaho" sheetId="12" r:id="rId12"/>
  </sheets>
  <externalReferences>
    <externalReference r:id="rId15"/>
    <externalReference r:id="rId16"/>
  </externalReferences>
  <definedNames>
    <definedName name="_xlnm.Print_Area" localSheetId="3">'All Parishes'!$A$1:$I$270</definedName>
    <definedName name="_xlnm.Print_Area" localSheetId="8">'Alpine'!$A$1:$AA$11</definedName>
    <definedName name="_xlnm.Print_Area" localSheetId="7">'Central'!$A$2:$AA$4</definedName>
    <definedName name="_xlnm.Print_Area" localSheetId="6">'Kaimai'!$A$1:$AA$4</definedName>
    <definedName name="_xlnm.Print_Area" localSheetId="4">'Pres Summary'!$A$1:$AA$4</definedName>
    <definedName name="_xlnm.Print_Area" localSheetId="9">'Southern Presbytery'!$A$1:$AA$4</definedName>
    <definedName name="_xlnm.Print_Area" localSheetId="11">'Te Aka Puaho'!$A$2:$AE$4</definedName>
    <definedName name="_xlnm.Print_Area">'All Parishes'!$A$1:$I$270</definedName>
    <definedName name="_xlnm.Print_Area_1">'Alpine'!$A$1:$AA$11</definedName>
    <definedName name="_xlnm.Print_Area_2">'Central'!$A$2:$AA$4</definedName>
    <definedName name="_xlnm.Print_Area_3">'Kaimai'!$A$1:$AA$4</definedName>
    <definedName name="_xlnm.Print_Area_4">'Pres Summary'!$A$1:$AA$4</definedName>
    <definedName name="_xlnm.Print_Area_5">'Southern Presbytery'!$A$1:$AA$4</definedName>
    <definedName name="_xlnm.Print_Area_6">'Te Aka Puaho'!$A$2:$AE$4</definedName>
  </definedNames>
  <calcPr fullCalcOnLoad="1"/>
</workbook>
</file>

<file path=xl/sharedStrings.xml><?xml version="1.0" encoding="utf-8"?>
<sst xmlns="http://schemas.openxmlformats.org/spreadsheetml/2006/main" count="2192" uniqueCount="362">
  <si>
    <t>Presbyterian Church of Aotearoa New Zealand</t>
  </si>
  <si>
    <t>Parish Finance Statistics</t>
  </si>
  <si>
    <t>at 30 June 2013</t>
  </si>
  <si>
    <t>Financial Statistics to 30 June 2013:                        Cooperating Parishes</t>
  </si>
  <si>
    <t>Church of Oversight</t>
  </si>
  <si>
    <t>Income</t>
  </si>
  <si>
    <t>Expenditure</t>
  </si>
  <si>
    <t>Balance Sheet</t>
  </si>
  <si>
    <t>Offerings - Cash and Envelopes</t>
  </si>
  <si>
    <t>Charitable Appeals</t>
  </si>
  <si>
    <t>Funds Received for Mission</t>
  </si>
  <si>
    <t>Funds Recd for capital Work</t>
  </si>
  <si>
    <t>Other Grants Received</t>
  </si>
  <si>
    <t>Legacies and Bequests</t>
  </si>
  <si>
    <t>Property Income</t>
  </si>
  <si>
    <t>Investment Income</t>
  </si>
  <si>
    <t>Income for Services and Activities</t>
  </si>
  <si>
    <t>Sundry Income</t>
  </si>
  <si>
    <t>Total Receipts</t>
  </si>
  <si>
    <t>Ministry Stipend and Allowances</t>
  </si>
  <si>
    <t>Ministers Housing Costs</t>
  </si>
  <si>
    <t>Other Ministry Costs</t>
  </si>
  <si>
    <t>Other Staff Costs and Expenses</t>
  </si>
  <si>
    <t>Property Expenses</t>
  </si>
  <si>
    <t>Administration and Office Expenses</t>
  </si>
  <si>
    <t>Local Mission</t>
  </si>
  <si>
    <t>Overseas Mission</t>
  </si>
  <si>
    <t>Sundry Expenses</t>
  </si>
  <si>
    <t>Total Expenses</t>
  </si>
  <si>
    <t>Operating Surplus/Loss</t>
  </si>
  <si>
    <t>Land and Buildings</t>
  </si>
  <si>
    <t>Fixed Assets</t>
  </si>
  <si>
    <t>Cash and Investments</t>
  </si>
  <si>
    <t>Inventory</t>
  </si>
  <si>
    <t>Total Assets</t>
  </si>
  <si>
    <t>Liabilities</t>
  </si>
  <si>
    <t>Equity</t>
  </si>
  <si>
    <t>Total 2013</t>
  </si>
  <si>
    <t>Total 2012</t>
  </si>
  <si>
    <t>2013 as % of 2012</t>
  </si>
  <si>
    <t>Parishes Closed 2012 - 14</t>
  </si>
  <si>
    <t>Accounts Recievable</t>
  </si>
  <si>
    <t>Cheviot Knox Presbyterian Church</t>
  </si>
  <si>
    <t>*</t>
  </si>
  <si>
    <t xml:space="preserve">Newtown St James Presbyterian English </t>
  </si>
  <si>
    <t>Wellington Korean Church</t>
  </si>
  <si>
    <t>Seatoun Strathmore St Christophers Presbyterian Church</t>
  </si>
  <si>
    <t>Mt Pleasant Heathcote Ferrymead Presby Church</t>
  </si>
  <si>
    <t>Porirua East St Martins Presbyterian Church</t>
  </si>
  <si>
    <t>Newtown St James Presbyterian Niuean</t>
  </si>
  <si>
    <t>Kilbirnie St Giles Presbyterian Church</t>
  </si>
  <si>
    <t>Epsom Presbyterian Church</t>
  </si>
  <si>
    <t xml:space="preserve">Financial Statistics to 30 June 2013:                        All Presbyterian Parishes                                                </t>
  </si>
  <si>
    <t>Statistics Returned (Y/N)</t>
  </si>
  <si>
    <t>AI</t>
  </si>
  <si>
    <t>Alpine</t>
  </si>
  <si>
    <t>Akaroa Banks Peninsula Presbyterian Church</t>
  </si>
  <si>
    <t>Y</t>
  </si>
  <si>
    <t>Albury Pleasant Point Presbyterian Church</t>
  </si>
  <si>
    <t xml:space="preserve">Ashburton St Andrews Presbyterian </t>
  </si>
  <si>
    <t xml:space="preserve">Ashburton St James Presbyterian </t>
  </si>
  <si>
    <t>Ashburton St Pauls Presbyterian</t>
  </si>
  <si>
    <t>Avonhead Upper Riccarton St Marks Church</t>
  </si>
  <si>
    <t>Bishopdale St Margarets Presbyterian Church</t>
  </si>
  <si>
    <t>Blenheim St Andrews Presbyterian</t>
  </si>
  <si>
    <t xml:space="preserve">Blenheim Wairau Presbyterian Parish </t>
  </si>
  <si>
    <t>Bryndwr St Stephens Presbyterian Church</t>
  </si>
  <si>
    <t>Burwood United St Kentigern's Parish</t>
  </si>
  <si>
    <t>Cashmere Hills Presbyterian Church</t>
  </si>
  <si>
    <t>Christchurch Knox Presbyterian Church</t>
  </si>
  <si>
    <t>Christchurch Korean Presbyterian Church</t>
  </si>
  <si>
    <t>Christchurch North Presbyterian Church</t>
  </si>
  <si>
    <t>N</t>
  </si>
  <si>
    <t>Christchurch St Pauls Trinity Pacific Church</t>
  </si>
  <si>
    <t>Geraldine St Andrews Parish</t>
  </si>
  <si>
    <t>Hanmer Springs St Andrews Presbyterian Church</t>
  </si>
  <si>
    <t>Hoon Hay Presbyterian Church</t>
  </si>
  <si>
    <t>Hope Presbyterian Church</t>
  </si>
  <si>
    <t xml:space="preserve">Kaikoura St Pauls Presbyterian </t>
  </si>
  <si>
    <t>Kowai Presbyterian Church</t>
  </si>
  <si>
    <t>Linwood Aranui St Georges Iona</t>
  </si>
  <si>
    <t xml:space="preserve">Mayfield Presbyterian </t>
  </si>
  <si>
    <t>Methven St Johns Presbyterian</t>
  </si>
  <si>
    <t>Nelson Trinity Presbyterian</t>
  </si>
  <si>
    <t>North Avon Presbyterian Church</t>
  </si>
  <si>
    <t>Papanui St Giles Presbyterian Church</t>
  </si>
  <si>
    <t xml:space="preserve">Rakaia Presbyterian </t>
  </si>
  <si>
    <t>Rangiora Presbyterian Parish</t>
  </si>
  <si>
    <t>Riccarton St Ninians Presbyterian Church</t>
  </si>
  <si>
    <t xml:space="preserve">Richmond St Davids Presbyterian </t>
  </si>
  <si>
    <t>Spreydon St James Presbyterian</t>
  </si>
  <si>
    <t>St Andrews at Rangi Ruru Presbyterian Church</t>
  </si>
  <si>
    <t>St Martins Presbyterian Church</t>
  </si>
  <si>
    <t xml:space="preserve">Stoke St Andrews Presbyterian </t>
  </si>
  <si>
    <t xml:space="preserve">Tahunanui First Tahunanui </t>
  </si>
  <si>
    <t xml:space="preserve">Takaka St Andrews Presbyterian </t>
  </si>
  <si>
    <t>Temuka Trinity Presbyterian Church</t>
  </si>
  <si>
    <t>Timaru Presbyterian Parish</t>
  </si>
  <si>
    <t>Waikari Presbyterian Church</t>
  </si>
  <si>
    <t>Waimate Knox Presbyterian Church</t>
  </si>
  <si>
    <t>Central</t>
  </si>
  <si>
    <t>Ahuriri Putorino Presbyterian Church</t>
  </si>
  <si>
    <t>Bulls Turakina Presbyterian Parish</t>
  </si>
  <si>
    <t>Dannevirke Knox Presbyterian Church</t>
  </si>
  <si>
    <t>Eastbourne St Ronans Community Church</t>
  </si>
  <si>
    <t>Feilding Oroua Presbyterian Parish</t>
  </si>
  <si>
    <t>Feilding St Pauls Presbyterian Church</t>
  </si>
  <si>
    <t>Gisborne St Davids Presbyterian Church</t>
  </si>
  <si>
    <t>Gisborne The Gisborne Presbyterian Parish</t>
  </si>
  <si>
    <t>Hastings St Andrews Presbyterian Church</t>
  </si>
  <si>
    <t>Hastings St Johns Presbyterian Church</t>
  </si>
  <si>
    <t>Hastings St Marks Presbyterian Church</t>
  </si>
  <si>
    <t>Havelock North St Columba's Presbyterian Church</t>
  </si>
  <si>
    <t xml:space="preserve">Hawera  Presbyterian </t>
  </si>
  <si>
    <t>Hunterville Presbyterian Church</t>
  </si>
  <si>
    <t>Island Bay Presbyterian Church</t>
  </si>
  <si>
    <t>Khandallah Presbyterian Church</t>
  </si>
  <si>
    <t>Lower Hutt Knox  St Columba -Naenae</t>
  </si>
  <si>
    <t>Martinborough First Presbyterian Church</t>
  </si>
  <si>
    <t>Marton St Andrews Presbyterian Church</t>
  </si>
  <si>
    <t>Masterton Lansdowne Presbyterian Church</t>
  </si>
  <si>
    <t>Napier St Pauls &amp; St StephensPresbyterian Church</t>
  </si>
  <si>
    <t xml:space="preserve">New Plymouth Knox Fitzroy Presbyterian </t>
  </si>
  <si>
    <t xml:space="preserve">New Plymouth St Andrews Presbyterian </t>
  </si>
  <si>
    <t xml:space="preserve">New Plymouth St James Presbyterian </t>
  </si>
  <si>
    <t>Newtown Pacific Islanders</t>
  </si>
  <si>
    <t>Otaki Waikanae Presbyterian Church</t>
  </si>
  <si>
    <t>Palmerston North Presbyterian St Marks and St Andrews</t>
  </si>
  <si>
    <t>Palmerston North St Albans Presbyterian Church</t>
  </si>
  <si>
    <t>Palmerston North St Davids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</si>
  <si>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</si>
  <si>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</si>
  <si>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</si>
  <si>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</si>
  <si>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St Andrews Central Hawkes Bay</t>
  </si>
  <si>
    <t xml:space="preserve">Stratford St Andrews Presbyterian </t>
  </si>
  <si>
    <t>Taihape Waimarino Presbyterian Church</t>
  </si>
  <si>
    <t>Takapau/Norsewood Presbyterian Church</t>
  </si>
  <si>
    <t>Taradale St Columba's Presbyterian Church</t>
  </si>
  <si>
    <t>The Cook Islands Presbyterian Church (Wgtn Region)</t>
  </si>
  <si>
    <t>Titahi Bay St Timothys Presbyterian Church</t>
  </si>
  <si>
    <t>Wadestown Presbyterian Church</t>
  </si>
  <si>
    <t xml:space="preserve">Waitara Knox Presbyterian </t>
  </si>
  <si>
    <t>Wanganui St Andrews Presbyterian Church</t>
  </si>
  <si>
    <t>Wanganui St James Westmere Memorial Presbyterian Church</t>
  </si>
  <si>
    <t>Wanganui St Pauls &amp; St Marks  Presbyterian Church</t>
  </si>
  <si>
    <t>Wanganui Westmere Memorial Congregation</t>
  </si>
  <si>
    <t>Wellington St Andrews on The Terrace</t>
  </si>
  <si>
    <t>Wellington St Johns in the City Presbyterian Church</t>
  </si>
  <si>
    <t>Kaimai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</si>
  <si>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</si>
  <si>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</si>
  <si>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</si>
  <si>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</si>
  <si>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</si>
  <si>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</si>
  <si>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Katikati St Pauls Presbyterian Church</t>
  </si>
  <si>
    <t>Kawerau Presbyterian Church</t>
  </si>
  <si>
    <t>Kihikihi St Andrews Presbyterian Church</t>
  </si>
  <si>
    <t>Matamata St Andrews Presbyterian Church</t>
  </si>
  <si>
    <t>Morrinsville Knox Presbyterian Church</t>
  </si>
  <si>
    <t>Mt Maunganui St Andrews Presbyterian Church</t>
  </si>
  <si>
    <t>Murupara St Marks Presbyterian Church</t>
  </si>
  <si>
    <t>Nawton Community Presbyterian Church</t>
  </si>
  <si>
    <t>Otorohanga St Davids Presbyterian Church</t>
  </si>
  <si>
    <t>Putaruru St Aidans Presbyterian Church</t>
  </si>
  <si>
    <t>Rangitaiki St Davids Presbyterian Church</t>
  </si>
  <si>
    <t>Rotorua District Presbyterian Church</t>
  </si>
  <si>
    <t>Tauranga Bethelehm Community Church</t>
  </si>
  <si>
    <t>Tauranga St Columba Presbyterian Church</t>
  </si>
  <si>
    <t>Tauranga St Enochs Presbyterian Church</t>
  </si>
  <si>
    <t>Tauranga St Peters Presbyterian Church</t>
  </si>
  <si>
    <t>Te Awamutu Presbyterian Church</t>
  </si>
  <si>
    <t>Te Kuiti St Andrews Presbyterian Church</t>
  </si>
  <si>
    <t>Te Puke St Andrews Presbyterian Church</t>
  </si>
  <si>
    <t xml:space="preserve">Tokoroa St Lukes Pacific Islanders   </t>
  </si>
  <si>
    <t>Tokoroa St Marks Presbyterian Church</t>
  </si>
  <si>
    <t>Waihi St James Presbyterian Church</t>
  </si>
  <si>
    <t>Whakatane Presbyterian Church</t>
  </si>
  <si>
    <t>Northern</t>
  </si>
  <si>
    <t>Albany Presbyterian Church</t>
  </si>
  <si>
    <t>Auckland Central Khyber Pass St Davids Church</t>
  </si>
  <si>
    <t xml:space="preserve">Auckland Central Newton Pacific Islanders </t>
  </si>
  <si>
    <t>Auckland Central Symonds St St Andrews First Presbyterian</t>
  </si>
  <si>
    <t>Auckland Chinese Christian Church</t>
  </si>
  <si>
    <t>Auckland Korean Presbyterian Church of Auckland</t>
  </si>
  <si>
    <t>Auckland Lords Church of Auckland (Korean)</t>
  </si>
  <si>
    <t>Auckland Wellesley St St James Church</t>
  </si>
  <si>
    <t>Balmoral Presbyterian Church</t>
  </si>
  <si>
    <t>Belmont St Margarets Presbyterian Church</t>
  </si>
  <si>
    <t>Birkenhead St Andrews &amp; St Philips Presbyterian Church</t>
  </si>
  <si>
    <t>Blockhouse Bay Iona Presbyterian Church</t>
  </si>
  <si>
    <t>Browns Bay Torbay Presbyterian Parish</t>
  </si>
  <si>
    <t>Clevedon Presbyterian Church of Clevedon</t>
  </si>
  <si>
    <t>Conifer Grove Takanini St Aidans Parish</t>
  </si>
  <si>
    <t>Crossroads Christian Centre</t>
  </si>
  <si>
    <t>Dargaville St Andrews Presbyterian Church</t>
  </si>
  <si>
    <t>Drury Presbyterian Parish</t>
  </si>
  <si>
    <t>Ellerslie Mt Wellington St Peters Presbyterian Church</t>
  </si>
  <si>
    <t>Forrest Hill Presbyterian Church</t>
  </si>
  <si>
    <t>Full Love Presbyterian Church</t>
  </si>
  <si>
    <t>Glendowie Presbyterian Church</t>
  </si>
  <si>
    <t>Glenfield Presbyterian Church</t>
  </si>
  <si>
    <t>Gods Garden Church</t>
  </si>
  <si>
    <t>Good Neighbour Church</t>
  </si>
  <si>
    <t>Greenlane Presbyterian Church</t>
  </si>
  <si>
    <t>Henderson St Andrews Presbyterian Church</t>
  </si>
  <si>
    <t>Hibiscus Coast Parish</t>
  </si>
  <si>
    <t>Hillsborough St Davids In the Fields Church</t>
  </si>
  <si>
    <t>Homestead Community Church</t>
  </si>
  <si>
    <t>Howick St Andrews Presbyterian Church</t>
  </si>
  <si>
    <t>Kohimarama Presbyterian Church</t>
  </si>
  <si>
    <t>Mahurangi St Columbas Presbyterian Church</t>
  </si>
  <si>
    <t>Mairangi And Castor Bays Presbyterian Church</t>
  </si>
  <si>
    <t>Mangere East St Marks Presbyterian Church</t>
  </si>
  <si>
    <t xml:space="preserve">Mangere Pacific Islanders </t>
  </si>
  <si>
    <t>Mangere Presbyterian Church</t>
  </si>
  <si>
    <t xml:space="preserve">Manukau Cook Islander Presbyterian Parish </t>
  </si>
  <si>
    <t>Manurewa St Andrews Presbyterian Church</t>
  </si>
  <si>
    <t>Manurewa St Pauls Presbyterian Church</t>
  </si>
  <si>
    <t>Massey Riverhead Presbyterian Church</t>
  </si>
  <si>
    <t>Mt Albert Presbyterian Church</t>
  </si>
  <si>
    <t>Mt Eden Greyfriars Presbyterian Church</t>
  </si>
  <si>
    <t>Mt Roskill South St Giles Presbyterian Church</t>
  </si>
  <si>
    <t>Mt Roskill St Johns Presbyterian Church</t>
  </si>
  <si>
    <t>Northcote St Aidans Presbyterian Church</t>
  </si>
  <si>
    <t>Onehunga Presbyterian Samoan Church</t>
  </si>
  <si>
    <t>Onerahi St James Uniting</t>
  </si>
  <si>
    <t>Orakei Presbyterian Church</t>
  </si>
  <si>
    <t>Otahuhu St Andrews Presbyterian Church</t>
  </si>
  <si>
    <t xml:space="preserve">Owairaka Pacific Islanders </t>
  </si>
  <si>
    <t>Papakura &amp; Districts First Presbyterian Church</t>
  </si>
  <si>
    <t>Papakura East Presbyterian Church</t>
  </si>
  <si>
    <t>Papakura Pacific Islanders</t>
  </si>
  <si>
    <t>Papatoetoe St Johns &amp; St Philips Church</t>
  </si>
  <si>
    <t>Papatoetoe St Martins Presbyterian Church</t>
  </si>
  <si>
    <t>Pohutukawa Coast Presbyterian Church</t>
  </si>
  <si>
    <t>Ponsonby St Stephens Presbyterian Church</t>
  </si>
  <si>
    <t>Pukekohe St James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</si>
  <si>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</si>
  <si>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</si>
  <si>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</si>
  <si>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</si>
  <si>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St Heliers Presbyterian Church</t>
  </si>
  <si>
    <t>Taiwanese Auckland Presbyterian Church</t>
  </si>
  <si>
    <t>Takapuna St George's Presbyterian Church</t>
  </si>
  <si>
    <t>Te Atatu St Giles Presbyterian Church</t>
  </si>
  <si>
    <t>Te Kauwhata St Andrews Presbyterian Church</t>
  </si>
  <si>
    <t>Tikipunga  Trinity Church</t>
  </si>
  <si>
    <t>Titirangi Presbyterian Church</t>
  </si>
  <si>
    <t>Tutukaka Coast Community Church</t>
  </si>
  <si>
    <t>Waiheke Island St Pauls Presbyterian Church</t>
  </si>
  <si>
    <t>Waimauku  Presbyterian Church</t>
  </si>
  <si>
    <t>Waipu Presbyterian Church</t>
  </si>
  <si>
    <t>Whangarei - St Andrew's Church</t>
  </si>
  <si>
    <t>PIS</t>
  </si>
  <si>
    <t xml:space="preserve">Glen Eden Pacific Islanders </t>
  </si>
  <si>
    <t xml:space="preserve">Glenfield Pacific Islanders </t>
  </si>
  <si>
    <t>Grey Lynn Presbyterian Church</t>
  </si>
  <si>
    <t xml:space="preserve">Henderson Pacific Islanders </t>
  </si>
  <si>
    <t>Manukau Pacific Islanders Samoan</t>
  </si>
  <si>
    <t>Mt Eden Pacific Islanders</t>
  </si>
  <si>
    <t xml:space="preserve">Otara Pacific Islanders </t>
  </si>
  <si>
    <t>Parnell Knox Presbyterian Church</t>
  </si>
  <si>
    <t>Ranui Pacific Islanders</t>
  </si>
  <si>
    <t xml:space="preserve">Tamaki Pacific Islanders </t>
  </si>
  <si>
    <t>Southern</t>
  </si>
  <si>
    <t>Balclutha Presbyterian</t>
  </si>
  <si>
    <t>Central Southland Presbyterian</t>
  </si>
  <si>
    <t>Clutha Valley</t>
  </si>
  <si>
    <t>Costal Unity Parish</t>
  </si>
  <si>
    <t>Cromwell Presbyterian Parish</t>
  </si>
  <si>
    <t>Dunedin Chinese Presbyterian Church</t>
  </si>
  <si>
    <t>Dunedin First Church of Otago</t>
  </si>
  <si>
    <t>Dunedin Knox Presbyterian Church</t>
  </si>
  <si>
    <t>Dunedin South Presbyterian Church</t>
  </si>
  <si>
    <t>East Taieri Presbyterian Church</t>
  </si>
  <si>
    <t>Edendale Presbyterian Church</t>
  </si>
  <si>
    <t>Flagstaff Presbyterian Church</t>
  </si>
  <si>
    <t>Gore Calvin Presbyterian Church</t>
  </si>
  <si>
    <t>Gore St Andrews Presbyterian Church</t>
  </si>
  <si>
    <t>Grants Braes Union Parish</t>
  </si>
  <si>
    <t>Heriot Presbyterian Church</t>
  </si>
  <si>
    <t>Highgate Presbyterian  Parish</t>
  </si>
  <si>
    <t>Invercargill First Church</t>
  </si>
  <si>
    <t>Invercargill Knox Presbyterian</t>
  </si>
  <si>
    <t xml:space="preserve">Invercargill Richmond Grove </t>
  </si>
  <si>
    <t>Invercargill St Andrews</t>
  </si>
  <si>
    <t>Invercargill St Davids</t>
  </si>
  <si>
    <t>Invercargill St Pauls</t>
  </si>
  <si>
    <t>Invercargill St Stephens</t>
  </si>
  <si>
    <t>Kaikorai Presbyterian Church</t>
  </si>
  <si>
    <t>Knapdale Waikaka</t>
  </si>
  <si>
    <t>Kurow Presbyterian Parish</t>
  </si>
  <si>
    <t>Lawrence  Waitahuna</t>
  </si>
  <si>
    <t>Leith Valley St Stephens Presbyterian Church</t>
  </si>
  <si>
    <t>Limestone Plains</t>
  </si>
  <si>
    <t>Lumsden Balfour Kingston</t>
  </si>
  <si>
    <t>Maheno Otepopo Presbyterian Parish</t>
  </si>
  <si>
    <t>Maniototo Presbyterian Parish</t>
  </si>
  <si>
    <t>Mataura Presbyterian Church</t>
  </si>
  <si>
    <t>Maungatua Presbyterian Church</t>
  </si>
  <si>
    <t>Mornington Presbyterian Church</t>
  </si>
  <si>
    <t>Mosgiel North Taieri Presbyterian Church</t>
  </si>
  <si>
    <t>Mossburn</t>
  </si>
  <si>
    <t>North Dunedin Pacific Island Presbyterian</t>
  </si>
  <si>
    <t>North East Valley St Davids Presby Church</t>
  </si>
  <si>
    <t>Oamaru Columba Presbyterian Church</t>
  </si>
  <si>
    <t>Oamaru St Pauls Presbyterian Church</t>
  </si>
  <si>
    <t>Oban Presbyterian Church</t>
  </si>
  <si>
    <t>Opoho Presbyterian Church</t>
  </si>
  <si>
    <t>Otago Peninsula Presbyterian Church</t>
  </si>
  <si>
    <t>Oteramika Kennington</t>
  </si>
  <si>
    <t>Owaka</t>
  </si>
  <si>
    <t>Palmerston Dunback Presbyterian Parish</t>
  </si>
  <si>
    <t>Pine Hill St Marks Presbyterian Church</t>
  </si>
  <si>
    <t>Popotunoa</t>
  </si>
  <si>
    <t>Port Chalmers Presbyterian Church</t>
  </si>
  <si>
    <t>Pukerau Waikaka Presbyterian Church</t>
  </si>
  <si>
    <t>Riversdale Waikaia Presbyterian Church</t>
  </si>
  <si>
    <t>Stirling Kaitangata Lovells Flat</t>
  </si>
  <si>
    <t>Tapanui Presbyterian Church</t>
  </si>
  <si>
    <t>Te Anau Presbyterian Church</t>
  </si>
  <si>
    <t>Upper Clutha Presbyterian Parish</t>
  </si>
  <si>
    <t>Waiareka Weston Presbyterian Parish</t>
  </si>
  <si>
    <t>Waiau Valley Presbyterian Parish</t>
  </si>
  <si>
    <t>Waikouaiti Presbyterian Church</t>
  </si>
  <si>
    <t>Waitaki Presbyterian Parish</t>
  </si>
  <si>
    <t>Wakatipu Community Presbyterian Church</t>
  </si>
  <si>
    <t>Wallacetown Presbyterian Church</t>
  </si>
  <si>
    <t>Windsor Presbyterian Parish</t>
  </si>
  <si>
    <t>Woodlands Presbyterian Church</t>
  </si>
  <si>
    <t>Wyndham Presbyterian Church</t>
  </si>
  <si>
    <t>TAP</t>
  </si>
  <si>
    <t>Auckland Maori Pastorate</t>
  </si>
  <si>
    <t>Heretaunga Maori Pastorate</t>
  </si>
  <si>
    <t>Murupara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</si>
  <si>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</si>
  <si>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</si>
  <si>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</si>
  <si>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</si>
  <si>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</si>
  <si>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</si>
  <si>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Tai Tokerau Maori Pastorate</t>
  </si>
  <si>
    <t>Taneatua Maori Pastorate</t>
  </si>
  <si>
    <t>Taumarunui Maori Pastorate</t>
  </si>
  <si>
    <t>Waimana Maori Pastorate</t>
  </si>
  <si>
    <t>Wellington Maori Pastorate</t>
  </si>
  <si>
    <t>Whakatane Maori Pastorate</t>
  </si>
  <si>
    <t>Financial Statistics to 30 June 2013                     Summary by Presbytery</t>
  </si>
  <si>
    <t>Northern Presbytery</t>
  </si>
  <si>
    <t>Kaimai Presbytery</t>
  </si>
  <si>
    <t>Southern Presbytery</t>
  </si>
  <si>
    <t>Pacific island Synod</t>
  </si>
  <si>
    <t>Te Aka Puaho</t>
  </si>
  <si>
    <t>Financial Statistics to 30 June 2013:                        Northern Presbytery</t>
  </si>
  <si>
    <t>Financial Statistics to 30 June 2013:                        Kaimai Presbytery</t>
  </si>
  <si>
    <t>Financial Statistics to 30 June 2013:                        Central Presbytery</t>
  </si>
  <si>
    <t>Financial Statistics to 30 June 2013:                        Alpine Presbytery</t>
  </si>
  <si>
    <t>Financial Statistics to 30 June 2013:                        Southern Presbytery</t>
  </si>
  <si>
    <t>Financial Statistics to 30 June 2013:                       Pacific Island Synod</t>
  </si>
  <si>
    <t>Financial Statistics to 30 June 2013:                        Te Aka Puaho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</si>
</sst>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GENERAL_)"/>
    <numFmt numFmtId="167" formatCode="_-* #,##0.00_-;\-* #,##0.00_-;_-* \-??_-;_-@_-"/>
    <numFmt numFmtId="168" formatCode="_-* #,##0_-;\-* #,##0_-;_-* \-??_-;_-@_-"/>
    <numFmt numFmtId="169" formatCode="0"/>
    <numFmt numFmtId="170" formatCode="0%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sz val="48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>
      <alignment/>
      <protection/>
    </xf>
    <xf numFmtId="164" fontId="1" fillId="0" borderId="0">
      <alignment/>
      <protection/>
    </xf>
    <xf numFmtId="166" fontId="2" fillId="0" borderId="0">
      <alignment/>
      <protection/>
    </xf>
    <xf numFmtId="164" fontId="0" fillId="0" borderId="0">
      <alignment/>
      <protection/>
    </xf>
  </cellStyleXfs>
  <cellXfs count="135">
    <xf numFmtId="164" fontId="0" fillId="0" borderId="0" xfId="0" applyAlignment="1">
      <alignment/>
    </xf>
    <xf numFmtId="164" fontId="0" fillId="0" borderId="0" xfId="22">
      <alignment/>
      <protection/>
    </xf>
    <xf numFmtId="164" fontId="3" fillId="0" borderId="0" xfId="22" applyFont="1">
      <alignment/>
      <protection/>
    </xf>
    <xf numFmtId="164" fontId="4" fillId="0" borderId="0" xfId="22" applyFont="1" applyBorder="1" applyAlignment="1">
      <alignment horizontal="center"/>
      <protection/>
    </xf>
    <xf numFmtId="164" fontId="0" fillId="0" borderId="0" xfId="22" applyAlignment="1">
      <alignment horizontal="left"/>
      <protection/>
    </xf>
    <xf numFmtId="164" fontId="0" fillId="0" borderId="0" xfId="22" applyAlignment="1">
      <alignment horizontal="center"/>
      <protection/>
    </xf>
    <xf numFmtId="164" fontId="0" fillId="0" borderId="0" xfId="22" applyFill="1" applyBorder="1">
      <alignment/>
      <protection/>
    </xf>
    <xf numFmtId="164" fontId="0" fillId="0" borderId="0" xfId="22" applyFill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164" fontId="0" fillId="0" borderId="0" xfId="22" applyFill="1" applyAlignment="1">
      <alignment horizontal="left"/>
      <protection/>
    </xf>
    <xf numFmtId="164" fontId="0" fillId="0" borderId="0" xfId="22" applyFill="1" applyAlignment="1">
      <alignment horizontal="center"/>
      <protection/>
    </xf>
    <xf numFmtId="164" fontId="5" fillId="0" borderId="0" xfId="22" applyFont="1" applyFill="1" applyBorder="1" applyAlignment="1">
      <alignment horizontal="center" vertical="top"/>
      <protection/>
    </xf>
    <xf numFmtId="164" fontId="6" fillId="0" borderId="0" xfId="22" applyFont="1" applyFill="1" applyBorder="1" applyAlignment="1">
      <alignment horizontal="center" vertical="top"/>
      <protection/>
    </xf>
    <xf numFmtId="164" fontId="6" fillId="0" borderId="0" xfId="22" applyFont="1" applyFill="1" applyBorder="1" applyAlignment="1">
      <alignment vertical="top"/>
      <protection/>
    </xf>
    <xf numFmtId="168" fontId="6" fillId="0" borderId="0" xfId="15" applyNumberFormat="1" applyFont="1" applyFill="1" applyBorder="1" applyAlignment="1" applyProtection="1">
      <alignment vertical="top"/>
      <protection/>
    </xf>
    <xf numFmtId="164" fontId="0" fillId="0" borderId="0" xfId="22" applyFont="1" applyFill="1" applyBorder="1" applyAlignment="1">
      <alignment vertical="top"/>
      <protection/>
    </xf>
    <xf numFmtId="164" fontId="7" fillId="0" borderId="1" xfId="22" applyFont="1" applyFill="1" applyBorder="1" applyAlignment="1">
      <alignment horizontal="center" vertical="center" wrapText="1"/>
      <protection/>
    </xf>
    <xf numFmtId="164" fontId="7" fillId="0" borderId="2" xfId="22" applyFont="1" applyFill="1" applyBorder="1" applyAlignment="1">
      <alignment horizontal="center" vertical="center" wrapText="1"/>
      <protection/>
    </xf>
    <xf numFmtId="164" fontId="6" fillId="0" borderId="1" xfId="22" applyFont="1" applyFill="1" applyBorder="1" applyAlignment="1">
      <alignment horizontal="center" vertical="center" wrapText="1"/>
      <protection/>
    </xf>
    <xf numFmtId="169" fontId="6" fillId="2" borderId="1" xfId="21" applyNumberFormat="1" applyFont="1" applyFill="1" applyBorder="1" applyAlignment="1">
      <alignment horizontal="center"/>
      <protection/>
    </xf>
    <xf numFmtId="169" fontId="6" fillId="0" borderId="0" xfId="21" applyNumberFormat="1" applyFont="1" applyFill="1" applyBorder="1" applyAlignment="1">
      <alignment horizontal="center"/>
      <protection/>
    </xf>
    <xf numFmtId="169" fontId="0" fillId="2" borderId="1" xfId="21" applyNumberFormat="1" applyFont="1" applyFill="1" applyBorder="1" applyAlignment="1">
      <alignment horizontal="center" vertical="center" textRotation="90" wrapText="1"/>
      <protection/>
    </xf>
    <xf numFmtId="164" fontId="0" fillId="0" borderId="0" xfId="22" applyFont="1" applyBorder="1">
      <alignment/>
      <protection/>
    </xf>
    <xf numFmtId="164" fontId="6" fillId="2" borderId="1" xfId="22" applyFont="1" applyFill="1" applyBorder="1" applyAlignment="1">
      <alignment horizontal="center" wrapText="1"/>
      <protection/>
    </xf>
    <xf numFmtId="164" fontId="0" fillId="0" borderId="0" xfId="22" applyFont="1">
      <alignment/>
      <protection/>
    </xf>
    <xf numFmtId="164" fontId="7" fillId="0" borderId="3" xfId="22" applyFont="1" applyFill="1" applyBorder="1" applyAlignment="1">
      <alignment horizontal="center" vertical="center" wrapText="1"/>
      <protection/>
    </xf>
    <xf numFmtId="169" fontId="0" fillId="0" borderId="1" xfId="21" applyNumberFormat="1" applyFont="1" applyBorder="1" applyAlignment="1" applyProtection="1">
      <alignment horizontal="center" vertical="center" textRotation="90" wrapText="1"/>
      <protection/>
    </xf>
    <xf numFmtId="169" fontId="0" fillId="0" borderId="1" xfId="21" applyNumberFormat="1" applyFont="1" applyBorder="1" applyAlignment="1">
      <alignment horizontal="center" vertical="center" textRotation="90" wrapText="1"/>
      <protection/>
    </xf>
    <xf numFmtId="169" fontId="0" fillId="0" borderId="1" xfId="21" applyNumberFormat="1" applyFont="1" applyBorder="1" applyAlignment="1">
      <alignment horizontal="right" vertical="center" textRotation="90" wrapText="1"/>
      <protection/>
    </xf>
    <xf numFmtId="169" fontId="6" fillId="3" borderId="1" xfId="21" applyNumberFormat="1" applyFont="1" applyFill="1" applyBorder="1" applyAlignment="1">
      <alignment horizontal="center" vertical="center" textRotation="90" wrapText="1"/>
      <protection/>
    </xf>
    <xf numFmtId="169" fontId="0" fillId="0" borderId="0" xfId="21" applyNumberFormat="1" applyFont="1" applyFill="1" applyBorder="1" applyAlignment="1">
      <alignment horizontal="center" vertical="center" textRotation="90" wrapText="1"/>
      <protection/>
    </xf>
    <xf numFmtId="169" fontId="0" fillId="0" borderId="4" xfId="21" applyNumberFormat="1" applyFont="1" applyBorder="1" applyAlignment="1">
      <alignment horizontal="center" vertical="center" textRotation="90" wrapText="1"/>
      <protection/>
    </xf>
    <xf numFmtId="169" fontId="0" fillId="0" borderId="1" xfId="21" applyNumberFormat="1" applyFont="1" applyFill="1" applyBorder="1" applyAlignment="1">
      <alignment horizontal="center" vertical="center" textRotation="90" wrapText="1"/>
      <protection/>
    </xf>
    <xf numFmtId="168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169" fontId="6" fillId="2" borderId="1" xfId="21" applyNumberFormat="1" applyFont="1" applyFill="1" applyBorder="1" applyAlignment="1">
      <alignment horizontal="center" vertical="center" textRotation="90" wrapText="1"/>
      <protection/>
    </xf>
    <xf numFmtId="169" fontId="0" fillId="3" borderId="1" xfId="21" applyNumberFormat="1" applyFont="1" applyFill="1" applyBorder="1" applyAlignment="1">
      <alignment horizontal="center" vertical="center" textRotation="90" wrapText="1"/>
      <protection/>
    </xf>
    <xf numFmtId="164" fontId="0" fillId="0" borderId="1" xfId="22" applyFont="1" applyBorder="1" applyAlignment="1">
      <alignment horizontal="center"/>
      <protection/>
    </xf>
    <xf numFmtId="164" fontId="0" fillId="0" borderId="1" xfId="22" applyBorder="1">
      <alignment/>
      <protection/>
    </xf>
    <xf numFmtId="164" fontId="0" fillId="0" borderId="1" xfId="22" applyFont="1" applyBorder="1" applyAlignment="1">
      <alignment horizontal="left"/>
      <protection/>
    </xf>
    <xf numFmtId="164" fontId="0" fillId="0" borderId="1" xfId="22" applyBorder="1" applyAlignment="1">
      <alignment horizontal="left"/>
      <protection/>
    </xf>
    <xf numFmtId="168" fontId="0" fillId="0" borderId="1" xfId="15" applyNumberFormat="1" applyFont="1" applyFill="1" applyBorder="1" applyAlignment="1" applyProtection="1">
      <alignment horizontal="center"/>
      <protection/>
    </xf>
    <xf numFmtId="168" fontId="0" fillId="3" borderId="1" xfId="15" applyNumberFormat="1" applyFont="1" applyFill="1" applyBorder="1" applyAlignment="1" applyProtection="1">
      <alignment/>
      <protection/>
    </xf>
    <xf numFmtId="168" fontId="1" fillId="0" borderId="0" xfId="15" applyNumberFormat="1" applyFont="1" applyFill="1" applyBorder="1" applyAlignment="1" applyProtection="1">
      <alignment horizontal="right"/>
      <protection/>
    </xf>
    <xf numFmtId="168" fontId="0" fillId="0" borderId="1" xfId="15" applyNumberFormat="1" applyFont="1" applyFill="1" applyBorder="1" applyAlignment="1" applyProtection="1">
      <alignment/>
      <protection/>
    </xf>
    <xf numFmtId="168" fontId="6" fillId="2" borderId="1" xfId="15" applyNumberFormat="1" applyFont="1" applyFill="1" applyBorder="1" applyAlignment="1" applyProtection="1">
      <alignment/>
      <protection locked="0"/>
    </xf>
    <xf numFmtId="168" fontId="6" fillId="2" borderId="1" xfId="15" applyNumberFormat="1" applyFont="1" applyFill="1" applyBorder="1" applyAlignment="1" applyProtection="1">
      <alignment/>
      <protection/>
    </xf>
    <xf numFmtId="168" fontId="0" fillId="0" borderId="0" xfId="22" applyNumberFormat="1" applyFont="1" applyBorder="1">
      <alignment/>
      <protection/>
    </xf>
    <xf numFmtId="164" fontId="0" fillId="0" borderId="1" xfId="22" applyFont="1" applyBorder="1">
      <alignment/>
      <protection/>
    </xf>
    <xf numFmtId="164" fontId="0" fillId="0" borderId="1" xfId="22" applyFont="1" applyFill="1" applyBorder="1">
      <alignment/>
      <protection/>
    </xf>
    <xf numFmtId="164" fontId="0" fillId="0" borderId="0" xfId="22" applyFont="1" applyFill="1">
      <alignment/>
      <protection/>
    </xf>
    <xf numFmtId="164" fontId="0" fillId="0" borderId="5" xfId="22" applyFont="1" applyBorder="1" applyAlignment="1">
      <alignment horizontal="center"/>
      <protection/>
    </xf>
    <xf numFmtId="164" fontId="0" fillId="0" borderId="5" xfId="22" applyBorder="1">
      <alignment/>
      <protection/>
    </xf>
    <xf numFmtId="164" fontId="0" fillId="0" borderId="5" xfId="22" applyFont="1" applyBorder="1" applyAlignment="1">
      <alignment horizontal="left"/>
      <protection/>
    </xf>
    <xf numFmtId="164" fontId="0" fillId="0" borderId="5" xfId="22" applyBorder="1" applyAlignment="1">
      <alignment horizontal="left"/>
      <protection/>
    </xf>
    <xf numFmtId="164" fontId="6" fillId="0" borderId="1" xfId="22" applyFont="1" applyFill="1" applyBorder="1" applyAlignment="1" applyProtection="1">
      <alignment horizontal="left"/>
      <protection/>
    </xf>
    <xf numFmtId="168" fontId="6" fillId="0" borderId="4" xfId="15" applyNumberFormat="1" applyFont="1" applyFill="1" applyBorder="1" applyAlignment="1" applyProtection="1">
      <alignment horizontal="center"/>
      <protection/>
    </xf>
    <xf numFmtId="168" fontId="6" fillId="0" borderId="1" xfId="15" applyNumberFormat="1" applyFont="1" applyFill="1" applyBorder="1" applyAlignment="1" applyProtection="1">
      <alignment horizontal="center"/>
      <protection/>
    </xf>
    <xf numFmtId="168" fontId="6" fillId="3" borderId="1" xfId="15" applyNumberFormat="1" applyFont="1" applyFill="1" applyBorder="1" applyAlignment="1" applyProtection="1">
      <alignment/>
      <protection/>
    </xf>
    <xf numFmtId="168" fontId="6" fillId="0" borderId="0" xfId="15" applyNumberFormat="1" applyFont="1" applyFill="1" applyBorder="1" applyAlignment="1" applyProtection="1">
      <alignment horizontal="center"/>
      <protection/>
    </xf>
    <xf numFmtId="168" fontId="6" fillId="0" borderId="0" xfId="22" applyNumberFormat="1" applyFont="1" applyBorder="1">
      <alignment/>
      <protection/>
    </xf>
    <xf numFmtId="168" fontId="6" fillId="0" borderId="0" xfId="22" applyNumberFormat="1" applyFont="1">
      <alignment/>
      <protection/>
    </xf>
    <xf numFmtId="164" fontId="6" fillId="0" borderId="0" xfId="22" applyFont="1">
      <alignment/>
      <protection/>
    </xf>
    <xf numFmtId="168" fontId="6" fillId="0" borderId="1" xfId="15" applyNumberFormat="1" applyFont="1" applyFill="1" applyBorder="1" applyAlignment="1" applyProtection="1">
      <alignment/>
      <protection locked="0"/>
    </xf>
    <xf numFmtId="168" fontId="6" fillId="3" borderId="1" xfId="15" applyNumberFormat="1" applyFont="1" applyFill="1" applyBorder="1" applyAlignment="1" applyProtection="1">
      <alignment/>
      <protection locked="0"/>
    </xf>
    <xf numFmtId="164" fontId="6" fillId="0" borderId="0" xfId="22" applyFont="1" applyBorder="1" applyAlignment="1">
      <alignment horizontal="center" vertical="top"/>
      <protection/>
    </xf>
    <xf numFmtId="164" fontId="6" fillId="0" borderId="0" xfId="22" applyFont="1" applyBorder="1">
      <alignment/>
      <protection/>
    </xf>
    <xf numFmtId="167" fontId="6" fillId="0" borderId="1" xfId="15" applyFont="1" applyFill="1" applyBorder="1" applyAlignment="1" applyProtection="1">
      <alignment horizontal="left"/>
      <protection/>
    </xf>
    <xf numFmtId="170" fontId="6" fillId="0" borderId="4" xfId="19" applyFont="1" applyFill="1" applyBorder="1" applyAlignment="1" applyProtection="1">
      <alignment/>
      <protection/>
    </xf>
    <xf numFmtId="170" fontId="6" fillId="0" borderId="1" xfId="19" applyFont="1" applyFill="1" applyBorder="1" applyAlignment="1" applyProtection="1">
      <alignment/>
      <protection/>
    </xf>
    <xf numFmtId="170" fontId="6" fillId="3" borderId="1" xfId="19" applyFont="1" applyFill="1" applyBorder="1" applyAlignment="1" applyProtection="1">
      <alignment/>
      <protection/>
    </xf>
    <xf numFmtId="170" fontId="6" fillId="0" borderId="0" xfId="19" applyFont="1" applyFill="1" applyBorder="1" applyAlignment="1" applyProtection="1">
      <alignment/>
      <protection/>
    </xf>
    <xf numFmtId="170" fontId="6" fillId="2" borderId="1" xfId="19" applyFont="1" applyFill="1" applyBorder="1" applyAlignment="1" applyProtection="1">
      <alignment/>
      <protection locked="0"/>
    </xf>
    <xf numFmtId="164" fontId="0" fillId="0" borderId="0" xfId="22" applyFont="1" applyBorder="1" applyAlignment="1">
      <alignment horizontal="center"/>
      <protection/>
    </xf>
    <xf numFmtId="164" fontId="0" fillId="0" borderId="0" xfId="22" applyFont="1" applyBorder="1" applyAlignment="1">
      <alignment horizontal="left"/>
      <protection/>
    </xf>
    <xf numFmtId="168" fontId="0" fillId="0" borderId="0" xfId="15" applyNumberFormat="1" applyFont="1" applyFill="1" applyBorder="1" applyAlignment="1" applyProtection="1">
      <alignment horizontal="center"/>
      <protection/>
    </xf>
    <xf numFmtId="168" fontId="0" fillId="0" borderId="0" xfId="15" applyNumberFormat="1" applyFont="1" applyFill="1" applyBorder="1" applyAlignment="1" applyProtection="1">
      <alignment horizontal="left"/>
      <protection/>
    </xf>
    <xf numFmtId="164" fontId="0" fillId="0" borderId="0" xfId="22" applyBorder="1">
      <alignment/>
      <protection/>
    </xf>
    <xf numFmtId="164" fontId="0" fillId="0" borderId="0" xfId="22" applyFont="1" applyFill="1" applyBorder="1" applyAlignment="1">
      <alignment horizontal="center"/>
      <protection/>
    </xf>
    <xf numFmtId="164" fontId="0" fillId="0" borderId="0" xfId="22" applyFont="1" applyFill="1" applyBorder="1" applyAlignment="1">
      <alignment horizontal="left"/>
      <protection/>
    </xf>
    <xf numFmtId="168" fontId="0" fillId="0" borderId="0" xfId="15" applyNumberFormat="1" applyFont="1" applyFill="1" applyBorder="1" applyAlignment="1" applyProtection="1">
      <alignment/>
      <protection locked="0"/>
    </xf>
    <xf numFmtId="168" fontId="6" fillId="0" borderId="0" xfId="15" applyNumberFormat="1" applyFont="1" applyFill="1" applyBorder="1" applyAlignment="1" applyProtection="1">
      <alignment/>
      <protection locked="0"/>
    </xf>
    <xf numFmtId="168" fontId="6" fillId="0" borderId="0" xfId="15" applyNumberFormat="1" applyFont="1" applyFill="1" applyBorder="1" applyAlignment="1" applyProtection="1">
      <alignment/>
      <protection/>
    </xf>
    <xf numFmtId="168" fontId="0" fillId="0" borderId="0" xfId="22" applyNumberFormat="1" applyFont="1" applyFill="1" applyBorder="1">
      <alignment/>
      <protection/>
    </xf>
    <xf numFmtId="168" fontId="0" fillId="0" borderId="3" xfId="15" applyNumberFormat="1" applyFont="1" applyFill="1" applyBorder="1" applyAlignment="1" applyProtection="1">
      <alignment horizontal="left"/>
      <protection/>
    </xf>
    <xf numFmtId="164" fontId="6" fillId="0" borderId="0" xfId="22" applyFont="1" applyBorder="1" applyAlignment="1">
      <alignment horizontal="center"/>
      <protection/>
    </xf>
    <xf numFmtId="164" fontId="6" fillId="0" borderId="0" xfId="22" applyFont="1" applyBorder="1" applyAlignment="1">
      <alignment horizontal="left"/>
      <protection/>
    </xf>
    <xf numFmtId="164" fontId="6" fillId="0" borderId="0" xfId="22" applyFont="1" applyFill="1">
      <alignment/>
      <protection/>
    </xf>
    <xf numFmtId="164" fontId="7" fillId="0" borderId="6" xfId="22" applyFont="1" applyFill="1" applyBorder="1" applyAlignment="1">
      <alignment horizontal="center" vertical="center" wrapText="1"/>
      <protection/>
    </xf>
    <xf numFmtId="164" fontId="0" fillId="0" borderId="7" xfId="22" applyFont="1" applyFill="1" applyBorder="1" applyAlignment="1">
      <alignment horizontal="center"/>
      <protection/>
    </xf>
    <xf numFmtId="168" fontId="0" fillId="0" borderId="8" xfId="15" applyNumberFormat="1" applyFont="1" applyFill="1" applyBorder="1" applyAlignment="1" applyProtection="1">
      <alignment horizontal="center"/>
      <protection/>
    </xf>
    <xf numFmtId="168" fontId="0" fillId="0" borderId="4" xfId="15" applyNumberFormat="1" applyFont="1" applyFill="1" applyBorder="1" applyAlignment="1" applyProtection="1">
      <alignment horizontal="center"/>
      <protection/>
    </xf>
    <xf numFmtId="168" fontId="0" fillId="0" borderId="0" xfId="22" applyNumberFormat="1" applyFont="1">
      <alignment/>
      <protection/>
    </xf>
    <xf numFmtId="164" fontId="0" fillId="0" borderId="9" xfId="22" applyFont="1" applyFill="1" applyBorder="1" applyAlignment="1">
      <alignment horizontal="center"/>
      <protection/>
    </xf>
    <xf numFmtId="168" fontId="0" fillId="0" borderId="10" xfId="15" applyNumberFormat="1" applyFont="1" applyFill="1" applyBorder="1" applyAlignment="1" applyProtection="1">
      <alignment horizontal="center"/>
      <protection/>
    </xf>
    <xf numFmtId="169" fontId="0" fillId="0" borderId="0" xfId="22" applyNumberFormat="1" applyFont="1" applyFill="1" applyBorder="1">
      <alignment/>
      <protection/>
    </xf>
    <xf numFmtId="167" fontId="0" fillId="0" borderId="0" xfId="15" applyFont="1" applyFill="1" applyBorder="1" applyAlignment="1" applyProtection="1">
      <alignment/>
      <protection/>
    </xf>
    <xf numFmtId="168" fontId="0" fillId="4" borderId="4" xfId="15" applyNumberFormat="1" applyFont="1" applyFill="1" applyBorder="1" applyAlignment="1" applyProtection="1">
      <alignment horizontal="center"/>
      <protection/>
    </xf>
    <xf numFmtId="168" fontId="8" fillId="0" borderId="0" xfId="15" applyNumberFormat="1" applyFont="1" applyFill="1" applyBorder="1" applyAlignment="1" applyProtection="1">
      <alignment/>
      <protection/>
    </xf>
    <xf numFmtId="164" fontId="0" fillId="5" borderId="0" xfId="22" applyFont="1" applyFill="1">
      <alignment/>
      <protection/>
    </xf>
    <xf numFmtId="168" fontId="1" fillId="0" borderId="0" xfId="15" applyNumberFormat="1" applyFont="1" applyFill="1" applyBorder="1" applyAlignment="1" applyProtection="1">
      <alignment/>
      <protection locked="0"/>
    </xf>
    <xf numFmtId="168" fontId="0" fillId="0" borderId="0" xfId="22" applyNumberFormat="1" applyFont="1" applyFill="1">
      <alignment/>
      <protection/>
    </xf>
    <xf numFmtId="164" fontId="0" fillId="0" borderId="11" xfId="22" applyFont="1" applyFill="1" applyBorder="1" applyAlignment="1">
      <alignment horizontal="center"/>
      <protection/>
    </xf>
    <xf numFmtId="168" fontId="0" fillId="0" borderId="12" xfId="15" applyNumberFormat="1" applyFont="1" applyFill="1" applyBorder="1" applyAlignment="1" applyProtection="1">
      <alignment horizontal="center"/>
      <protection/>
    </xf>
    <xf numFmtId="164" fontId="6" fillId="0" borderId="6" xfId="22" applyFont="1" applyFill="1" applyBorder="1" applyAlignment="1" applyProtection="1">
      <alignment horizontal="left"/>
      <protection/>
    </xf>
    <xf numFmtId="164" fontId="6" fillId="0" borderId="13" xfId="22" applyFont="1" applyFill="1" applyBorder="1" applyAlignment="1" applyProtection="1">
      <alignment/>
      <protection/>
    </xf>
    <xf numFmtId="164" fontId="6" fillId="0" borderId="9" xfId="22" applyFont="1" applyFill="1" applyBorder="1" applyAlignment="1" applyProtection="1">
      <alignment horizontal="center"/>
      <protection/>
    </xf>
    <xf numFmtId="164" fontId="6" fillId="0" borderId="10" xfId="22" applyFont="1" applyFill="1" applyBorder="1" applyAlignment="1" applyProtection="1">
      <alignment horizontal="center"/>
      <protection/>
    </xf>
    <xf numFmtId="167" fontId="6" fillId="0" borderId="6" xfId="15" applyFont="1" applyFill="1" applyBorder="1" applyAlignment="1" applyProtection="1">
      <alignment horizontal="left"/>
      <protection/>
    </xf>
    <xf numFmtId="167" fontId="6" fillId="0" borderId="13" xfId="15" applyFont="1" applyFill="1" applyBorder="1" applyAlignment="1" applyProtection="1">
      <alignment/>
      <protection/>
    </xf>
    <xf numFmtId="167" fontId="6" fillId="0" borderId="11" xfId="15" applyFont="1" applyFill="1" applyBorder="1" applyAlignment="1" applyProtection="1">
      <alignment horizontal="center"/>
      <protection/>
    </xf>
    <xf numFmtId="167" fontId="6" fillId="0" borderId="12" xfId="15" applyFont="1" applyFill="1" applyBorder="1" applyAlignment="1" applyProtection="1">
      <alignment horizontal="center"/>
      <protection/>
    </xf>
    <xf numFmtId="168" fontId="0" fillId="0" borderId="0" xfId="22" applyNumberFormat="1" applyFill="1" applyBorder="1">
      <alignment/>
      <protection/>
    </xf>
    <xf numFmtId="164" fontId="0" fillId="0" borderId="0" xfId="22" applyFont="1" applyFill="1" applyAlignment="1">
      <alignment horizontal="center"/>
      <protection/>
    </xf>
    <xf numFmtId="164" fontId="0" fillId="0" borderId="0" xfId="22" applyFont="1" applyFill="1" applyBorder="1">
      <alignment/>
      <protection/>
    </xf>
    <xf numFmtId="164" fontId="0" fillId="0" borderId="0" xfId="22" applyFont="1" applyBorder="1" applyAlignment="1">
      <alignment vertical="top"/>
      <protection/>
    </xf>
    <xf numFmtId="169" fontId="6" fillId="3" borderId="1" xfId="21" applyNumberFormat="1" applyFont="1" applyFill="1" applyBorder="1" applyAlignment="1">
      <alignment horizontal="center"/>
      <protection/>
    </xf>
    <xf numFmtId="164" fontId="6" fillId="3" borderId="1" xfId="22" applyFont="1" applyFill="1" applyBorder="1" applyAlignment="1">
      <alignment horizontal="center" wrapText="1"/>
      <protection/>
    </xf>
    <xf numFmtId="164" fontId="0" fillId="0" borderId="1" xfId="22" applyFont="1" applyFill="1" applyBorder="1" applyAlignment="1">
      <alignment horizontal="center"/>
      <protection/>
    </xf>
    <xf numFmtId="167" fontId="0" fillId="0" borderId="1" xfId="15" applyFont="1" applyFill="1" applyBorder="1" applyAlignment="1" applyProtection="1">
      <alignment horizontal="left"/>
      <protection locked="0"/>
    </xf>
    <xf numFmtId="168" fontId="6" fillId="0" borderId="1" xfId="15" applyNumberFormat="1" applyFont="1" applyFill="1" applyBorder="1" applyAlignment="1" applyProtection="1">
      <alignment/>
      <protection/>
    </xf>
    <xf numFmtId="168" fontId="6" fillId="0" borderId="1" xfId="15" applyNumberFormat="1" applyFont="1" applyFill="1" applyBorder="1" applyAlignment="1" applyProtection="1">
      <alignment horizontal="left"/>
      <protection/>
    </xf>
    <xf numFmtId="170" fontId="6" fillId="0" borderId="14" xfId="19" applyFont="1" applyFill="1" applyBorder="1" applyAlignment="1" applyProtection="1">
      <alignment/>
      <protection/>
    </xf>
    <xf numFmtId="170" fontId="6" fillId="0" borderId="11" xfId="19" applyFont="1" applyFill="1" applyBorder="1" applyAlignment="1" applyProtection="1">
      <alignment/>
      <protection/>
    </xf>
    <xf numFmtId="170" fontId="6" fillId="3" borderId="11" xfId="19" applyFont="1" applyFill="1" applyBorder="1" applyAlignment="1" applyProtection="1">
      <alignment/>
      <protection/>
    </xf>
    <xf numFmtId="167" fontId="6" fillId="0" borderId="0" xfId="15" applyFont="1" applyFill="1" applyBorder="1" applyAlignment="1" applyProtection="1">
      <alignment horizontal="left"/>
      <protection/>
    </xf>
    <xf numFmtId="164" fontId="6" fillId="0" borderId="0" xfId="22" applyFont="1" applyFill="1" applyBorder="1" applyAlignment="1">
      <alignment horizontal="center"/>
      <protection/>
    </xf>
    <xf numFmtId="168" fontId="6" fillId="0" borderId="0" xfId="22" applyNumberFormat="1" applyFont="1" applyFill="1" applyAlignment="1">
      <alignment horizontal="center"/>
      <protection/>
    </xf>
    <xf numFmtId="168" fontId="0" fillId="0" borderId="0" xfId="22" applyNumberFormat="1" applyFont="1" applyFill="1" applyAlignment="1">
      <alignment horizontal="center"/>
      <protection/>
    </xf>
    <xf numFmtId="164" fontId="0" fillId="0" borderId="9" xfId="22" applyFont="1" applyBorder="1" applyAlignment="1">
      <alignment horizontal="center"/>
      <protection/>
    </xf>
    <xf numFmtId="164" fontId="0" fillId="0" borderId="11" xfId="22" applyFont="1" applyBorder="1" applyAlignment="1">
      <alignment horizontal="center"/>
      <protection/>
    </xf>
    <xf numFmtId="168" fontId="6" fillId="0" borderId="12" xfId="15" applyNumberFormat="1" applyFont="1" applyFill="1" applyBorder="1" applyAlignment="1" applyProtection="1">
      <alignment horizontal="center"/>
      <protection/>
    </xf>
    <xf numFmtId="169" fontId="0" fillId="0" borderId="1" xfId="21" applyNumberFormat="1" applyFont="1" applyFill="1" applyBorder="1" applyAlignment="1" applyProtection="1">
      <alignment horizontal="center" vertical="center" textRotation="90" wrapText="1"/>
      <protection/>
    </xf>
    <xf numFmtId="169" fontId="0" fillId="0" borderId="1" xfId="21" applyNumberFormat="1" applyFont="1" applyFill="1" applyBorder="1" applyAlignment="1">
      <alignment horizontal="right" vertical="center" textRotation="90" wrapText="1"/>
      <protection/>
    </xf>
    <xf numFmtId="168" fontId="6" fillId="0" borderId="0" xfId="22" applyNumberFormat="1" applyFont="1" applyFill="1" applyBorder="1" applyAlignment="1">
      <alignment horizontal="center"/>
      <protection/>
    </xf>
    <xf numFmtId="168" fontId="6" fillId="0" borderId="1" xfId="22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TAT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C0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op%20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Financial%20Services\Accounts\Budget\Budget%202014%20-%2015\AA%20Calc%202014%20-%2015(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bership"/>
      <sheetName val="Finance"/>
    </sheetNames>
    <sheetDataSet>
      <sheetData sheetId="1">
        <row r="14">
          <cell r="A14">
            <v>1</v>
          </cell>
          <cell r="B14" t="str">
            <v>Hikurangi Christian Fellowship</v>
          </cell>
          <cell r="E14">
            <v>3362</v>
          </cell>
          <cell r="F14">
            <v>0</v>
          </cell>
          <cell r="G14">
            <v>21928</v>
          </cell>
          <cell r="I14">
            <v>182000</v>
          </cell>
          <cell r="J14">
            <v>268000</v>
          </cell>
          <cell r="K14">
            <v>14</v>
          </cell>
          <cell r="L14">
            <v>8926</v>
          </cell>
          <cell r="M14">
            <v>0</v>
          </cell>
          <cell r="R14">
            <v>0</v>
          </cell>
          <cell r="X14">
            <v>0</v>
          </cell>
          <cell r="Y14">
            <v>0</v>
          </cell>
          <cell r="Z14">
            <v>0</v>
          </cell>
          <cell r="AB14">
            <v>6109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H14">
            <v>964</v>
          </cell>
          <cell r="AI14">
            <v>8831</v>
          </cell>
          <cell r="AJ14">
            <v>0</v>
          </cell>
          <cell r="AM14">
            <v>1250</v>
          </cell>
          <cell r="AN14">
            <v>550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U14">
            <v>1260</v>
          </cell>
          <cell r="AV14">
            <v>0</v>
          </cell>
          <cell r="AY14">
            <v>1448</v>
          </cell>
          <cell r="AZ14">
            <v>0</v>
          </cell>
          <cell r="BA14">
            <v>0</v>
          </cell>
          <cell r="BB14">
            <v>0</v>
          </cell>
          <cell r="BC14">
            <v>9934</v>
          </cell>
          <cell r="BL14">
            <v>617</v>
          </cell>
          <cell r="BM14">
            <v>10676</v>
          </cell>
        </row>
        <row r="15">
          <cell r="A15">
            <v>2</v>
          </cell>
          <cell r="B15" t="str">
            <v>Kaeo Kerikeri Union Parish</v>
          </cell>
          <cell r="C15" t="str">
            <v>Presbyterian</v>
          </cell>
          <cell r="E15">
            <v>3813</v>
          </cell>
          <cell r="F15">
            <v>0</v>
          </cell>
          <cell r="G15">
            <v>4384849</v>
          </cell>
          <cell r="I15">
            <v>1480000</v>
          </cell>
          <cell r="J15">
            <v>0</v>
          </cell>
          <cell r="K15">
            <v>2209</v>
          </cell>
          <cell r="L15">
            <v>0</v>
          </cell>
          <cell r="M15">
            <v>0</v>
          </cell>
          <cell r="R15">
            <v>4904</v>
          </cell>
          <cell r="X15">
            <v>0</v>
          </cell>
          <cell r="Y15">
            <v>0</v>
          </cell>
          <cell r="Z15">
            <v>1407</v>
          </cell>
          <cell r="AB15">
            <v>33512</v>
          </cell>
          <cell r="AC15">
            <v>6848</v>
          </cell>
          <cell r="AD15">
            <v>0</v>
          </cell>
          <cell r="AF15">
            <v>0</v>
          </cell>
          <cell r="AG15">
            <v>0</v>
          </cell>
          <cell r="AH15">
            <v>203999</v>
          </cell>
          <cell r="AI15">
            <v>2332</v>
          </cell>
          <cell r="AJ15">
            <v>0</v>
          </cell>
          <cell r="AM15">
            <v>0</v>
          </cell>
          <cell r="AN15">
            <v>0</v>
          </cell>
          <cell r="AO15">
            <v>56868</v>
          </cell>
          <cell r="AP15">
            <v>2622</v>
          </cell>
          <cell r="AQ15">
            <v>3821</v>
          </cell>
          <cell r="AR15">
            <v>6507</v>
          </cell>
          <cell r="AT15">
            <v>0</v>
          </cell>
          <cell r="AU15">
            <v>0</v>
          </cell>
          <cell r="AV15">
            <v>0</v>
          </cell>
          <cell r="AY15">
            <v>581</v>
          </cell>
          <cell r="AZ15">
            <v>0</v>
          </cell>
          <cell r="BA15">
            <v>0</v>
          </cell>
          <cell r="BB15">
            <v>0</v>
          </cell>
          <cell r="BC15">
            <v>30340</v>
          </cell>
          <cell r="BL15">
            <v>5700</v>
          </cell>
          <cell r="BM15">
            <v>15995</v>
          </cell>
        </row>
        <row r="16">
          <cell r="A16">
            <v>3</v>
          </cell>
          <cell r="B16" t="str">
            <v>Kaikohe Union</v>
          </cell>
          <cell r="E16">
            <v>3753</v>
          </cell>
          <cell r="G16">
            <v>0</v>
          </cell>
          <cell r="I16">
            <v>178000</v>
          </cell>
          <cell r="J16">
            <v>646000</v>
          </cell>
          <cell r="K16">
            <v>1000</v>
          </cell>
          <cell r="L16">
            <v>0</v>
          </cell>
          <cell r="M16">
            <v>33835</v>
          </cell>
          <cell r="R16">
            <v>0</v>
          </cell>
          <cell r="X16">
            <v>0</v>
          </cell>
          <cell r="Y16">
            <v>0</v>
          </cell>
          <cell r="Z16">
            <v>0</v>
          </cell>
          <cell r="AB16">
            <v>27270</v>
          </cell>
          <cell r="AC16">
            <v>0</v>
          </cell>
          <cell r="AD16">
            <v>0</v>
          </cell>
          <cell r="AF16">
            <v>500</v>
          </cell>
          <cell r="AG16">
            <v>0</v>
          </cell>
          <cell r="AH16">
            <v>267</v>
          </cell>
          <cell r="AI16">
            <v>19715</v>
          </cell>
          <cell r="AJ16">
            <v>25731</v>
          </cell>
          <cell r="AM16">
            <v>1533</v>
          </cell>
          <cell r="AN16">
            <v>0</v>
          </cell>
          <cell r="AO16">
            <v>27534</v>
          </cell>
          <cell r="AP16">
            <v>895</v>
          </cell>
          <cell r="AQ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338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36121</v>
          </cell>
          <cell r="BL16">
            <v>1600</v>
          </cell>
          <cell r="BM16">
            <v>3782</v>
          </cell>
        </row>
        <row r="17">
          <cell r="A17">
            <v>4</v>
          </cell>
          <cell r="B17" t="str">
            <v>Kaitaia Union Parish</v>
          </cell>
          <cell r="C17" t="str">
            <v>Presbyterian</v>
          </cell>
          <cell r="E17">
            <v>9796</v>
          </cell>
          <cell r="F17">
            <v>0</v>
          </cell>
          <cell r="G17">
            <v>0</v>
          </cell>
          <cell r="I17">
            <v>434000</v>
          </cell>
          <cell r="J17">
            <v>913000</v>
          </cell>
          <cell r="K17">
            <v>3340</v>
          </cell>
          <cell r="L17">
            <v>19000</v>
          </cell>
          <cell r="M17">
            <v>261149</v>
          </cell>
          <cell r="R17">
            <v>0</v>
          </cell>
          <cell r="X17">
            <v>0</v>
          </cell>
          <cell r="Y17">
            <v>0</v>
          </cell>
          <cell r="Z17">
            <v>32980</v>
          </cell>
          <cell r="AB17">
            <v>40079</v>
          </cell>
          <cell r="AC17">
            <v>0</v>
          </cell>
          <cell r="AD17">
            <v>0</v>
          </cell>
          <cell r="AF17">
            <v>10500</v>
          </cell>
          <cell r="AG17">
            <v>0</v>
          </cell>
          <cell r="AH17">
            <v>21044</v>
          </cell>
          <cell r="AI17">
            <v>14910</v>
          </cell>
          <cell r="AJ17">
            <v>2957</v>
          </cell>
          <cell r="AM17">
            <v>0</v>
          </cell>
          <cell r="AN17">
            <v>2400</v>
          </cell>
          <cell r="AO17">
            <v>57117</v>
          </cell>
          <cell r="AP17">
            <v>2678</v>
          </cell>
          <cell r="AQ17">
            <v>0</v>
          </cell>
          <cell r="AR17">
            <v>2186</v>
          </cell>
          <cell r="AT17">
            <v>2013</v>
          </cell>
          <cell r="AU17">
            <v>0</v>
          </cell>
          <cell r="AV17">
            <v>435</v>
          </cell>
          <cell r="AY17">
            <v>0</v>
          </cell>
          <cell r="AZ17">
            <v>0</v>
          </cell>
          <cell r="BA17">
            <v>0</v>
          </cell>
          <cell r="BB17">
            <v>1113</v>
          </cell>
          <cell r="BC17">
            <v>25539</v>
          </cell>
          <cell r="BL17">
            <v>1000</v>
          </cell>
          <cell r="BM17">
            <v>12031</v>
          </cell>
        </row>
        <row r="18">
          <cell r="A18">
            <v>5</v>
          </cell>
          <cell r="B18" t="str">
            <v>Bay of Islands Uniting Parish</v>
          </cell>
          <cell r="C18" t="str">
            <v>Presbyterian</v>
          </cell>
          <cell r="E18">
            <v>28038</v>
          </cell>
          <cell r="F18">
            <v>0</v>
          </cell>
          <cell r="G18">
            <v>29662</v>
          </cell>
          <cell r="I18">
            <v>604000</v>
          </cell>
          <cell r="J18">
            <v>473548</v>
          </cell>
          <cell r="K18">
            <v>0</v>
          </cell>
          <cell r="L18">
            <v>0</v>
          </cell>
          <cell r="M18">
            <v>26214</v>
          </cell>
          <cell r="R18">
            <v>26517</v>
          </cell>
          <cell r="X18">
            <v>0</v>
          </cell>
          <cell r="Y18">
            <v>0</v>
          </cell>
          <cell r="Z18">
            <v>15569</v>
          </cell>
          <cell r="AB18">
            <v>14199</v>
          </cell>
          <cell r="AC18">
            <v>3909</v>
          </cell>
          <cell r="AD18">
            <v>371</v>
          </cell>
          <cell r="AF18">
            <v>1371</v>
          </cell>
          <cell r="AG18">
            <v>0</v>
          </cell>
          <cell r="AH18">
            <v>3578</v>
          </cell>
          <cell r="AI18">
            <v>0</v>
          </cell>
          <cell r="AJ18">
            <v>0</v>
          </cell>
          <cell r="AM18">
            <v>5136</v>
          </cell>
          <cell r="AN18">
            <v>0</v>
          </cell>
          <cell r="AO18">
            <v>0</v>
          </cell>
          <cell r="AP18">
            <v>766</v>
          </cell>
          <cell r="AQ18">
            <v>0</v>
          </cell>
          <cell r="AR18">
            <v>3104</v>
          </cell>
          <cell r="AT18">
            <v>3050</v>
          </cell>
          <cell r="AU18">
            <v>0</v>
          </cell>
          <cell r="AV18">
            <v>0</v>
          </cell>
          <cell r="AY18">
            <v>15104</v>
          </cell>
          <cell r="AZ18">
            <v>0</v>
          </cell>
          <cell r="BA18">
            <v>0</v>
          </cell>
          <cell r="BB18">
            <v>3720</v>
          </cell>
          <cell r="BC18">
            <v>13807</v>
          </cell>
          <cell r="BL18">
            <v>2908</v>
          </cell>
          <cell r="BM18">
            <v>1209</v>
          </cell>
        </row>
        <row r="19">
          <cell r="A19">
            <v>6</v>
          </cell>
          <cell r="B19" t="str">
            <v>Otamatea</v>
          </cell>
          <cell r="C19" t="str">
            <v>Presbyterian</v>
          </cell>
          <cell r="E19">
            <v>4032</v>
          </cell>
          <cell r="F19">
            <v>0</v>
          </cell>
          <cell r="G19">
            <v>1132</v>
          </cell>
          <cell r="I19">
            <v>162000</v>
          </cell>
          <cell r="J19">
            <v>470000</v>
          </cell>
          <cell r="K19">
            <v>3000</v>
          </cell>
          <cell r="L19">
            <v>100</v>
          </cell>
          <cell r="M19">
            <v>0</v>
          </cell>
          <cell r="R19">
            <v>0</v>
          </cell>
          <cell r="X19">
            <v>0</v>
          </cell>
          <cell r="Y19">
            <v>0</v>
          </cell>
          <cell r="Z19">
            <v>0</v>
          </cell>
          <cell r="AB19">
            <v>58458</v>
          </cell>
          <cell r="AC19">
            <v>805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15131</v>
          </cell>
          <cell r="AM19">
            <v>110</v>
          </cell>
          <cell r="AN19">
            <v>0</v>
          </cell>
          <cell r="AO19">
            <v>55923</v>
          </cell>
          <cell r="AP19">
            <v>2623</v>
          </cell>
          <cell r="AQ19">
            <v>0</v>
          </cell>
          <cell r="AR19">
            <v>293</v>
          </cell>
          <cell r="AT19">
            <v>0</v>
          </cell>
          <cell r="AU19">
            <v>0</v>
          </cell>
          <cell r="AV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15608</v>
          </cell>
          <cell r="BL19">
            <v>0</v>
          </cell>
          <cell r="BM19">
            <v>3130</v>
          </cell>
        </row>
        <row r="20">
          <cell r="A20">
            <v>7</v>
          </cell>
          <cell r="B20" t="str">
            <v>Wellsford Cooperating Parish</v>
          </cell>
          <cell r="E20">
            <v>15812</v>
          </cell>
          <cell r="F20">
            <v>0</v>
          </cell>
          <cell r="G20">
            <v>12436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134634</v>
          </cell>
          <cell r="R20">
            <v>723</v>
          </cell>
          <cell r="X20">
            <v>0</v>
          </cell>
          <cell r="Y20">
            <v>0</v>
          </cell>
          <cell r="Z20">
            <v>14721</v>
          </cell>
          <cell r="AB20">
            <v>29622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6938</v>
          </cell>
          <cell r="AI20">
            <v>15600</v>
          </cell>
          <cell r="AJ20">
            <v>6868</v>
          </cell>
          <cell r="AM20">
            <v>0</v>
          </cell>
          <cell r="AN20">
            <v>0</v>
          </cell>
          <cell r="AO20">
            <v>22104</v>
          </cell>
          <cell r="AP20">
            <v>8007</v>
          </cell>
          <cell r="AQ20">
            <v>10530</v>
          </cell>
          <cell r="AR20">
            <v>4451</v>
          </cell>
          <cell r="AT20">
            <v>0</v>
          </cell>
          <cell r="AU20">
            <v>100</v>
          </cell>
          <cell r="AV20">
            <v>0</v>
          </cell>
          <cell r="AY20">
            <v>0</v>
          </cell>
          <cell r="AZ20">
            <v>0</v>
          </cell>
          <cell r="BA20">
            <v>293</v>
          </cell>
          <cell r="BB20">
            <v>1881</v>
          </cell>
          <cell r="BC20">
            <v>14433</v>
          </cell>
          <cell r="BL20">
            <v>3286</v>
          </cell>
          <cell r="BM20">
            <v>2932</v>
          </cell>
        </row>
        <row r="21">
          <cell r="A21">
            <v>8</v>
          </cell>
          <cell r="B21" t="str">
            <v>St Paul's Co-operating Parish Kamo and Kaurihorore</v>
          </cell>
          <cell r="E21">
            <v>32844</v>
          </cell>
          <cell r="F21">
            <v>0</v>
          </cell>
          <cell r="G21">
            <v>0</v>
          </cell>
          <cell r="I21">
            <v>261000</v>
          </cell>
          <cell r="J21">
            <v>483000</v>
          </cell>
          <cell r="K21">
            <v>5000</v>
          </cell>
          <cell r="L21">
            <v>5000</v>
          </cell>
          <cell r="M21">
            <v>146101</v>
          </cell>
          <cell r="R21">
            <v>7509</v>
          </cell>
          <cell r="X21">
            <v>0</v>
          </cell>
          <cell r="Y21">
            <v>0</v>
          </cell>
          <cell r="Z21">
            <v>0</v>
          </cell>
          <cell r="AB21">
            <v>25000</v>
          </cell>
          <cell r="AC21">
            <v>10900</v>
          </cell>
          <cell r="AD21">
            <v>0</v>
          </cell>
          <cell r="AF21">
            <v>5814</v>
          </cell>
          <cell r="AG21">
            <v>0</v>
          </cell>
          <cell r="AH21">
            <v>7176</v>
          </cell>
          <cell r="AI21">
            <v>8687</v>
          </cell>
          <cell r="AJ21">
            <v>3987</v>
          </cell>
          <cell r="AM21">
            <v>0</v>
          </cell>
          <cell r="AN21">
            <v>0</v>
          </cell>
          <cell r="AO21">
            <v>44262</v>
          </cell>
          <cell r="AP21">
            <v>323</v>
          </cell>
          <cell r="AQ21">
            <v>15080</v>
          </cell>
          <cell r="AR21">
            <v>1385</v>
          </cell>
          <cell r="AT21">
            <v>7628</v>
          </cell>
          <cell r="AU21">
            <v>0</v>
          </cell>
          <cell r="AV21">
            <v>1275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27051</v>
          </cell>
          <cell r="BL21">
            <v>5261</v>
          </cell>
          <cell r="BM21">
            <v>7519</v>
          </cell>
        </row>
        <row r="22">
          <cell r="A22">
            <v>9</v>
          </cell>
          <cell r="B22" t="str">
            <v>St John's Golden Church</v>
          </cell>
          <cell r="C22" t="str">
            <v>methodist</v>
          </cell>
          <cell r="E22">
            <v>16499</v>
          </cell>
          <cell r="F22">
            <v>0</v>
          </cell>
          <cell r="G22">
            <v>65224</v>
          </cell>
          <cell r="I22">
            <v>0</v>
          </cell>
          <cell r="J22">
            <v>1825000</v>
          </cell>
          <cell r="K22">
            <v>5689</v>
          </cell>
          <cell r="L22">
            <v>3759</v>
          </cell>
          <cell r="M22">
            <v>233986</v>
          </cell>
          <cell r="R22">
            <v>15223</v>
          </cell>
          <cell r="X22">
            <v>0</v>
          </cell>
          <cell r="Y22">
            <v>0</v>
          </cell>
          <cell r="Z22">
            <v>11714</v>
          </cell>
          <cell r="AB22">
            <v>36074</v>
          </cell>
          <cell r="AC22">
            <v>150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120581</v>
          </cell>
          <cell r="AJ22">
            <v>13464</v>
          </cell>
          <cell r="AM22">
            <v>0</v>
          </cell>
          <cell r="AN22">
            <v>0</v>
          </cell>
          <cell r="AO22">
            <v>53472</v>
          </cell>
          <cell r="AP22">
            <v>0</v>
          </cell>
          <cell r="AQ22">
            <v>4007</v>
          </cell>
          <cell r="AR22">
            <v>3235</v>
          </cell>
          <cell r="AT22">
            <v>21112</v>
          </cell>
          <cell r="AU22">
            <v>0</v>
          </cell>
          <cell r="AV22">
            <v>331</v>
          </cell>
          <cell r="AY22">
            <v>0</v>
          </cell>
          <cell r="AZ22">
            <v>16469</v>
          </cell>
          <cell r="BA22">
            <v>11659</v>
          </cell>
          <cell r="BB22">
            <v>292</v>
          </cell>
          <cell r="BC22">
            <v>49769</v>
          </cell>
          <cell r="BL22">
            <v>5777</v>
          </cell>
          <cell r="BM22">
            <v>1654</v>
          </cell>
        </row>
        <row r="23">
          <cell r="A23">
            <v>10</v>
          </cell>
          <cell r="B23" t="str">
            <v>Tutukaka Coast</v>
          </cell>
          <cell r="C23" t="str">
            <v>Methodist</v>
          </cell>
          <cell r="E23">
            <v>3848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1248</v>
          </cell>
          <cell r="L23">
            <v>15000</v>
          </cell>
          <cell r="M23">
            <v>25072</v>
          </cell>
          <cell r="R23">
            <v>0</v>
          </cell>
          <cell r="X23">
            <v>0</v>
          </cell>
          <cell r="Y23">
            <v>0</v>
          </cell>
          <cell r="Z23">
            <v>0</v>
          </cell>
          <cell r="AB23">
            <v>11795</v>
          </cell>
          <cell r="AC23">
            <v>783</v>
          </cell>
          <cell r="AD23">
            <v>0</v>
          </cell>
          <cell r="AF23">
            <v>0</v>
          </cell>
          <cell r="AG23">
            <v>0</v>
          </cell>
          <cell r="AH23">
            <v>1153</v>
          </cell>
          <cell r="AI23">
            <v>0</v>
          </cell>
          <cell r="AJ23">
            <v>0</v>
          </cell>
          <cell r="AM23">
            <v>1508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265</v>
          </cell>
          <cell r="AV23">
            <v>855</v>
          </cell>
          <cell r="AY23">
            <v>1500</v>
          </cell>
          <cell r="AZ23">
            <v>0</v>
          </cell>
          <cell r="BA23">
            <v>0</v>
          </cell>
          <cell r="BB23">
            <v>0</v>
          </cell>
          <cell r="BC23">
            <v>1166</v>
          </cell>
          <cell r="BL23">
            <v>6035</v>
          </cell>
          <cell r="BM23">
            <v>2840</v>
          </cell>
        </row>
        <row r="24">
          <cell r="A24">
            <v>11</v>
          </cell>
          <cell r="B24" t="str">
            <v>Te Atatu Union Church</v>
          </cell>
          <cell r="C24" t="str">
            <v>Presbyterian</v>
          </cell>
          <cell r="E24">
            <v>8739</v>
          </cell>
          <cell r="F24">
            <v>0</v>
          </cell>
          <cell r="G24">
            <v>0</v>
          </cell>
          <cell r="I24">
            <v>865000</v>
          </cell>
          <cell r="J24">
            <v>635176</v>
          </cell>
          <cell r="K24">
            <v>0</v>
          </cell>
          <cell r="L24">
            <v>0</v>
          </cell>
          <cell r="M24">
            <v>0</v>
          </cell>
          <cell r="R24">
            <v>58159</v>
          </cell>
          <cell r="X24">
            <v>0</v>
          </cell>
          <cell r="Y24">
            <v>3000</v>
          </cell>
          <cell r="Z24">
            <v>39279</v>
          </cell>
          <cell r="AB24">
            <v>46010</v>
          </cell>
          <cell r="AC24">
            <v>2702</v>
          </cell>
          <cell r="AD24">
            <v>4350</v>
          </cell>
          <cell r="AF24">
            <v>0</v>
          </cell>
          <cell r="AG24">
            <v>0</v>
          </cell>
          <cell r="AH24">
            <v>125</v>
          </cell>
          <cell r="AI24">
            <v>7600</v>
          </cell>
          <cell r="AJ24">
            <v>28459</v>
          </cell>
          <cell r="AM24">
            <v>0</v>
          </cell>
          <cell r="AN24">
            <v>0</v>
          </cell>
          <cell r="AO24">
            <v>28980</v>
          </cell>
          <cell r="AP24">
            <v>2482</v>
          </cell>
          <cell r="AQ24">
            <v>2520</v>
          </cell>
          <cell r="AR24">
            <v>1035</v>
          </cell>
          <cell r="AT24">
            <v>0</v>
          </cell>
          <cell r="AU24">
            <v>0</v>
          </cell>
          <cell r="AV24">
            <v>0</v>
          </cell>
          <cell r="AY24">
            <v>32017</v>
          </cell>
          <cell r="AZ24">
            <v>2931</v>
          </cell>
          <cell r="BA24">
            <v>2413</v>
          </cell>
          <cell r="BB24">
            <v>778</v>
          </cell>
          <cell r="BC24">
            <v>17176</v>
          </cell>
          <cell r="BL24">
            <v>6706</v>
          </cell>
          <cell r="BM24">
            <v>33101</v>
          </cell>
        </row>
        <row r="25">
          <cell r="A25">
            <v>12</v>
          </cell>
          <cell r="B25" t="str">
            <v>St Austell's Uniting Congregation New Lynn</v>
          </cell>
          <cell r="E25">
            <v>11206</v>
          </cell>
          <cell r="F25">
            <v>0</v>
          </cell>
          <cell r="G25">
            <v>71453</v>
          </cell>
          <cell r="I25">
            <v>705000</v>
          </cell>
          <cell r="J25">
            <v>990000</v>
          </cell>
          <cell r="K25">
            <v>1000</v>
          </cell>
          <cell r="L25">
            <v>10000</v>
          </cell>
          <cell r="M25">
            <v>0</v>
          </cell>
          <cell r="R25">
            <v>0</v>
          </cell>
          <cell r="X25">
            <v>0</v>
          </cell>
          <cell r="Y25">
            <v>0</v>
          </cell>
          <cell r="Z25">
            <v>21246</v>
          </cell>
          <cell r="AB25">
            <v>38440</v>
          </cell>
          <cell r="AC25">
            <v>1270</v>
          </cell>
          <cell r="AD25">
            <v>0</v>
          </cell>
          <cell r="AF25">
            <v>0</v>
          </cell>
          <cell r="AG25">
            <v>0</v>
          </cell>
          <cell r="AH25">
            <v>3141</v>
          </cell>
          <cell r="AI25">
            <v>31593</v>
          </cell>
          <cell r="AJ25">
            <v>3082</v>
          </cell>
          <cell r="AM25">
            <v>0</v>
          </cell>
          <cell r="AN25">
            <v>0</v>
          </cell>
          <cell r="AO25">
            <v>50992</v>
          </cell>
          <cell r="AP25">
            <v>583</v>
          </cell>
          <cell r="AQ25">
            <v>6720</v>
          </cell>
          <cell r="AR25">
            <v>0</v>
          </cell>
          <cell r="AT25">
            <v>0</v>
          </cell>
          <cell r="AU25">
            <v>2040</v>
          </cell>
          <cell r="AV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34399</v>
          </cell>
          <cell r="BL25">
            <v>3366</v>
          </cell>
          <cell r="BM25">
            <v>9185</v>
          </cell>
        </row>
        <row r="26">
          <cell r="A26">
            <v>13</v>
          </cell>
          <cell r="B26" t="str">
            <v>Onehunga Co-operating Parish</v>
          </cell>
          <cell r="C26" t="str">
            <v>Presbyterian</v>
          </cell>
          <cell r="E26">
            <v>12350</v>
          </cell>
          <cell r="F26">
            <v>0</v>
          </cell>
          <cell r="G26">
            <v>0</v>
          </cell>
          <cell r="I26">
            <v>4263000</v>
          </cell>
          <cell r="J26">
            <v>3500000</v>
          </cell>
          <cell r="K26">
            <v>2000</v>
          </cell>
          <cell r="L26">
            <v>716000</v>
          </cell>
          <cell r="M26">
            <v>12000</v>
          </cell>
          <cell r="R26">
            <v>16808</v>
          </cell>
          <cell r="X26">
            <v>0</v>
          </cell>
          <cell r="Y26">
            <v>9000</v>
          </cell>
          <cell r="Z26">
            <v>0</v>
          </cell>
          <cell r="AB26">
            <v>139885</v>
          </cell>
          <cell r="AC26">
            <v>887</v>
          </cell>
          <cell r="AD26">
            <v>43156</v>
          </cell>
          <cell r="AF26">
            <v>0</v>
          </cell>
          <cell r="AG26">
            <v>640</v>
          </cell>
          <cell r="AH26">
            <v>8877</v>
          </cell>
          <cell r="AI26">
            <v>41112</v>
          </cell>
          <cell r="AJ26">
            <v>42331</v>
          </cell>
          <cell r="AM26">
            <v>0</v>
          </cell>
          <cell r="AN26">
            <v>0</v>
          </cell>
          <cell r="AO26">
            <v>64631</v>
          </cell>
          <cell r="AP26">
            <v>23314</v>
          </cell>
          <cell r="AQ26">
            <v>14799</v>
          </cell>
          <cell r="AR26">
            <v>4570</v>
          </cell>
          <cell r="AT26">
            <v>32142</v>
          </cell>
          <cell r="AU26">
            <v>0</v>
          </cell>
          <cell r="AV26">
            <v>0</v>
          </cell>
          <cell r="AY26">
            <v>0</v>
          </cell>
          <cell r="AZ26">
            <v>806</v>
          </cell>
          <cell r="BA26">
            <v>0</v>
          </cell>
          <cell r="BB26">
            <v>0</v>
          </cell>
          <cell r="BC26">
            <v>106830</v>
          </cell>
          <cell r="BL26">
            <v>13292</v>
          </cell>
          <cell r="BM26">
            <v>12294</v>
          </cell>
        </row>
        <row r="27">
          <cell r="A27">
            <v>14</v>
          </cell>
          <cell r="B27" t="str">
            <v>Point Chevalier Co-operating Parish (Homestead Community Church)</v>
          </cell>
          <cell r="C27" t="str">
            <v>Presbyterian</v>
          </cell>
          <cell r="E27">
            <v>78352</v>
          </cell>
          <cell r="F27">
            <v>0</v>
          </cell>
          <cell r="G27">
            <v>0</v>
          </cell>
          <cell r="I27">
            <v>0</v>
          </cell>
          <cell r="J27">
            <v>1110000</v>
          </cell>
          <cell r="K27">
            <v>0</v>
          </cell>
          <cell r="L27">
            <v>145000</v>
          </cell>
          <cell r="M27">
            <v>1279182</v>
          </cell>
          <cell r="R27">
            <v>0</v>
          </cell>
          <cell r="X27">
            <v>0</v>
          </cell>
          <cell r="Y27">
            <v>0</v>
          </cell>
          <cell r="Z27">
            <v>26929</v>
          </cell>
          <cell r="AB27">
            <v>27853</v>
          </cell>
          <cell r="AC27">
            <v>0</v>
          </cell>
          <cell r="AD27">
            <v>0</v>
          </cell>
          <cell r="AF27">
            <v>0</v>
          </cell>
          <cell r="AG27">
            <v>0</v>
          </cell>
          <cell r="AH27">
            <v>43260</v>
          </cell>
          <cell r="AI27">
            <v>0</v>
          </cell>
          <cell r="AJ27">
            <v>4498</v>
          </cell>
          <cell r="AM27">
            <v>0</v>
          </cell>
          <cell r="AN27">
            <v>0</v>
          </cell>
          <cell r="AO27">
            <v>63117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17349</v>
          </cell>
          <cell r="BL27">
            <v>4644</v>
          </cell>
          <cell r="BM27">
            <v>13126</v>
          </cell>
        </row>
        <row r="28">
          <cell r="A28">
            <v>15</v>
          </cell>
          <cell r="B28" t="str">
            <v>Tuakau Methodist Presbyterian Parish</v>
          </cell>
          <cell r="E28">
            <v>23741</v>
          </cell>
          <cell r="F28">
            <v>0</v>
          </cell>
          <cell r="G28">
            <v>0</v>
          </cell>
          <cell r="I28">
            <v>549000</v>
          </cell>
          <cell r="J28">
            <v>395000</v>
          </cell>
          <cell r="K28">
            <v>0</v>
          </cell>
          <cell r="L28">
            <v>0</v>
          </cell>
          <cell r="M28">
            <v>53271</v>
          </cell>
          <cell r="R28">
            <v>0</v>
          </cell>
          <cell r="X28">
            <v>0</v>
          </cell>
          <cell r="Y28">
            <v>0</v>
          </cell>
          <cell r="Z28">
            <v>0</v>
          </cell>
          <cell r="AB28">
            <v>14508</v>
          </cell>
          <cell r="AC28">
            <v>0</v>
          </cell>
          <cell r="AD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25977</v>
          </cell>
          <cell r="AJ28">
            <v>6827</v>
          </cell>
          <cell r="AM28">
            <v>0</v>
          </cell>
          <cell r="AN28">
            <v>0</v>
          </cell>
          <cell r="AO28">
            <v>12202</v>
          </cell>
          <cell r="AP28">
            <v>3286</v>
          </cell>
          <cell r="AQ28">
            <v>0</v>
          </cell>
          <cell r="AR28">
            <v>1035</v>
          </cell>
          <cell r="AT28">
            <v>2545</v>
          </cell>
          <cell r="AU28">
            <v>6000</v>
          </cell>
          <cell r="AV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31423</v>
          </cell>
          <cell r="BL28">
            <v>3589</v>
          </cell>
          <cell r="BM28">
            <v>0</v>
          </cell>
        </row>
        <row r="29">
          <cell r="A29">
            <v>16</v>
          </cell>
          <cell r="B29" t="str">
            <v>Bucklands Beach Co-operating Parish</v>
          </cell>
          <cell r="E29">
            <v>35821</v>
          </cell>
          <cell r="F29">
            <v>0</v>
          </cell>
          <cell r="G29">
            <v>0</v>
          </cell>
          <cell r="I29">
            <v>0</v>
          </cell>
          <cell r="J29">
            <v>2705000</v>
          </cell>
          <cell r="K29">
            <v>0</v>
          </cell>
          <cell r="L29">
            <v>37895</v>
          </cell>
          <cell r="M29">
            <v>0</v>
          </cell>
          <cell r="R29">
            <v>2339</v>
          </cell>
          <cell r="X29">
            <v>0</v>
          </cell>
          <cell r="Y29">
            <v>0</v>
          </cell>
          <cell r="Z29">
            <v>0</v>
          </cell>
          <cell r="AB29">
            <v>98120</v>
          </cell>
          <cell r="AC29">
            <v>12253</v>
          </cell>
          <cell r="AD29">
            <v>4938</v>
          </cell>
          <cell r="AF29">
            <v>0</v>
          </cell>
          <cell r="AG29">
            <v>0</v>
          </cell>
          <cell r="AH29">
            <v>0</v>
          </cell>
          <cell r="AI29">
            <v>58489</v>
          </cell>
          <cell r="AJ29">
            <v>1628</v>
          </cell>
          <cell r="AM29">
            <v>0</v>
          </cell>
          <cell r="AN29">
            <v>0</v>
          </cell>
          <cell r="AO29">
            <v>81155</v>
          </cell>
          <cell r="AP29">
            <v>0</v>
          </cell>
          <cell r="AQ29">
            <v>0</v>
          </cell>
          <cell r="AR29">
            <v>0</v>
          </cell>
          <cell r="AT29">
            <v>26938</v>
          </cell>
          <cell r="AU29">
            <v>0</v>
          </cell>
          <cell r="AV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9378</v>
          </cell>
          <cell r="BC29">
            <v>43452</v>
          </cell>
          <cell r="BL29">
            <v>9459</v>
          </cell>
          <cell r="BM29">
            <v>6761</v>
          </cell>
        </row>
        <row r="30">
          <cell r="A30">
            <v>17</v>
          </cell>
          <cell r="B30" t="str">
            <v>Waiuku and Districts Combined Churches</v>
          </cell>
          <cell r="C30" t="str">
            <v>Methodist</v>
          </cell>
          <cell r="E30">
            <v>55482</v>
          </cell>
          <cell r="F30">
            <v>0</v>
          </cell>
          <cell r="G30">
            <v>22247</v>
          </cell>
          <cell r="I30">
            <v>731703</v>
          </cell>
          <cell r="J30">
            <v>2128770</v>
          </cell>
          <cell r="K30">
            <v>4607</v>
          </cell>
          <cell r="L30">
            <v>30522</v>
          </cell>
          <cell r="M30">
            <v>276744</v>
          </cell>
          <cell r="R30">
            <v>133381</v>
          </cell>
          <cell r="X30">
            <v>0</v>
          </cell>
          <cell r="Y30">
            <v>1200</v>
          </cell>
          <cell r="Z30">
            <v>145000</v>
          </cell>
          <cell r="AB30">
            <v>99819</v>
          </cell>
          <cell r="AC30">
            <v>0</v>
          </cell>
          <cell r="AD30">
            <v>0</v>
          </cell>
          <cell r="AF30">
            <v>1000</v>
          </cell>
          <cell r="AG30">
            <v>0</v>
          </cell>
          <cell r="AH30">
            <v>9649</v>
          </cell>
          <cell r="AI30">
            <v>47490</v>
          </cell>
          <cell r="AJ30">
            <v>3629</v>
          </cell>
          <cell r="AM30">
            <v>0</v>
          </cell>
          <cell r="AN30">
            <v>0</v>
          </cell>
          <cell r="AO30">
            <v>102770</v>
          </cell>
          <cell r="AP30">
            <v>12943</v>
          </cell>
          <cell r="AQ30">
            <v>0</v>
          </cell>
          <cell r="AR30">
            <v>2760</v>
          </cell>
          <cell r="AT30">
            <v>26780</v>
          </cell>
          <cell r="AU30">
            <v>0</v>
          </cell>
          <cell r="AV30">
            <v>0</v>
          </cell>
          <cell r="AY30">
            <v>9136</v>
          </cell>
          <cell r="AZ30">
            <v>12118</v>
          </cell>
          <cell r="BA30">
            <v>0</v>
          </cell>
          <cell r="BB30">
            <v>0</v>
          </cell>
          <cell r="BC30">
            <v>36914</v>
          </cell>
          <cell r="BL30">
            <v>10635</v>
          </cell>
          <cell r="BM30">
            <v>45621</v>
          </cell>
        </row>
        <row r="31">
          <cell r="A31">
            <v>18</v>
          </cell>
          <cell r="B31" t="str">
            <v>Union Parish of Cambridge</v>
          </cell>
          <cell r="E31">
            <v>59566</v>
          </cell>
          <cell r="F31">
            <v>0</v>
          </cell>
          <cell r="G31">
            <v>5335</v>
          </cell>
          <cell r="I31">
            <v>722000</v>
          </cell>
          <cell r="J31">
            <v>1400000</v>
          </cell>
          <cell r="K31">
            <v>0</v>
          </cell>
          <cell r="L31">
            <v>20013</v>
          </cell>
          <cell r="M31">
            <v>1320754</v>
          </cell>
          <cell r="R31">
            <v>4291</v>
          </cell>
          <cell r="X31">
            <v>0</v>
          </cell>
          <cell r="Y31">
            <v>6002</v>
          </cell>
          <cell r="Z31">
            <v>0</v>
          </cell>
          <cell r="AB31">
            <v>83851</v>
          </cell>
          <cell r="AC31">
            <v>324</v>
          </cell>
          <cell r="AD31">
            <v>0</v>
          </cell>
          <cell r="AF31">
            <v>1100</v>
          </cell>
          <cell r="AG31">
            <v>0</v>
          </cell>
          <cell r="AH31">
            <v>58391</v>
          </cell>
          <cell r="AI31">
            <v>32070</v>
          </cell>
          <cell r="AJ31">
            <v>4554</v>
          </cell>
          <cell r="AM31">
            <v>0</v>
          </cell>
          <cell r="AN31">
            <v>0</v>
          </cell>
          <cell r="AO31">
            <v>52213</v>
          </cell>
          <cell r="AP31">
            <v>2776</v>
          </cell>
          <cell r="AQ31">
            <v>15600</v>
          </cell>
          <cell r="AR31">
            <v>293</v>
          </cell>
          <cell r="AT31">
            <v>22737</v>
          </cell>
          <cell r="AU31">
            <v>1300</v>
          </cell>
          <cell r="AV31">
            <v>155</v>
          </cell>
          <cell r="AY31">
            <v>3699</v>
          </cell>
          <cell r="AZ31">
            <v>0</v>
          </cell>
          <cell r="BA31">
            <v>0</v>
          </cell>
          <cell r="BB31">
            <v>0</v>
          </cell>
          <cell r="BC31">
            <v>39251</v>
          </cell>
          <cell r="BL31">
            <v>10796</v>
          </cell>
          <cell r="BM31">
            <v>22447</v>
          </cell>
        </row>
        <row r="32">
          <cell r="A32">
            <v>19</v>
          </cell>
          <cell r="B32" t="str">
            <v>Ngaruawahia Union Parish</v>
          </cell>
          <cell r="C32" t="str">
            <v>Presbyterian</v>
          </cell>
          <cell r="E32">
            <v>64103</v>
          </cell>
          <cell r="F32">
            <v>0</v>
          </cell>
          <cell r="G32">
            <v>0</v>
          </cell>
          <cell r="I32">
            <v>414000</v>
          </cell>
          <cell r="J32">
            <v>548000</v>
          </cell>
          <cell r="K32">
            <v>200</v>
          </cell>
          <cell r="L32">
            <v>10000</v>
          </cell>
          <cell r="M32">
            <v>0</v>
          </cell>
          <cell r="R32">
            <v>0</v>
          </cell>
          <cell r="X32">
            <v>0</v>
          </cell>
          <cell r="Y32">
            <v>0</v>
          </cell>
          <cell r="Z32">
            <v>71097</v>
          </cell>
          <cell r="AB32">
            <v>17183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H32">
            <v>2207</v>
          </cell>
          <cell r="AI32">
            <v>16640</v>
          </cell>
          <cell r="AJ32">
            <v>4394</v>
          </cell>
          <cell r="AM32">
            <v>10460</v>
          </cell>
          <cell r="AN32">
            <v>1000</v>
          </cell>
          <cell r="AO32">
            <v>37097</v>
          </cell>
          <cell r="AP32">
            <v>6768</v>
          </cell>
          <cell r="AQ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439</v>
          </cell>
          <cell r="AY32">
            <v>0</v>
          </cell>
          <cell r="AZ32">
            <v>0</v>
          </cell>
          <cell r="BA32">
            <v>20925</v>
          </cell>
          <cell r="BB32">
            <v>0</v>
          </cell>
          <cell r="BC32">
            <v>30456</v>
          </cell>
          <cell r="BL32">
            <v>1918</v>
          </cell>
          <cell r="BM32">
            <v>14034</v>
          </cell>
        </row>
        <row r="33">
          <cell r="A33">
            <v>20</v>
          </cell>
          <cell r="B33" t="str">
            <v>Raglan Union Church</v>
          </cell>
          <cell r="C33" t="str">
            <v>Congregational union</v>
          </cell>
          <cell r="E33">
            <v>132357</v>
          </cell>
          <cell r="F33">
            <v>0</v>
          </cell>
          <cell r="G33">
            <v>1869</v>
          </cell>
          <cell r="I33">
            <v>715000</v>
          </cell>
          <cell r="J33">
            <v>300000</v>
          </cell>
          <cell r="K33">
            <v>52042</v>
          </cell>
          <cell r="L33">
            <v>5254</v>
          </cell>
          <cell r="M33">
            <v>0</v>
          </cell>
          <cell r="R33">
            <v>0</v>
          </cell>
          <cell r="X33">
            <v>0</v>
          </cell>
          <cell r="Y33">
            <v>4217</v>
          </cell>
          <cell r="Z33">
            <v>4483</v>
          </cell>
          <cell r="AB33">
            <v>53142</v>
          </cell>
          <cell r="AC33">
            <v>0</v>
          </cell>
          <cell r="AD33">
            <v>8326</v>
          </cell>
          <cell r="AF33">
            <v>0</v>
          </cell>
          <cell r="AG33">
            <v>0</v>
          </cell>
          <cell r="AH33">
            <v>4872</v>
          </cell>
          <cell r="AI33">
            <v>14700</v>
          </cell>
          <cell r="AJ33">
            <v>753</v>
          </cell>
          <cell r="AM33">
            <v>3330</v>
          </cell>
          <cell r="AN33">
            <v>0</v>
          </cell>
          <cell r="AO33">
            <v>38548</v>
          </cell>
          <cell r="AP33">
            <v>2034</v>
          </cell>
          <cell r="AQ33">
            <v>0</v>
          </cell>
          <cell r="AR33">
            <v>5449</v>
          </cell>
          <cell r="AT33">
            <v>0</v>
          </cell>
          <cell r="AU33">
            <v>0</v>
          </cell>
          <cell r="AV33">
            <v>0</v>
          </cell>
          <cell r="AY33">
            <v>1487</v>
          </cell>
          <cell r="AZ33">
            <v>0</v>
          </cell>
          <cell r="BA33">
            <v>12657</v>
          </cell>
          <cell r="BB33">
            <v>0</v>
          </cell>
          <cell r="BC33">
            <v>18045</v>
          </cell>
          <cell r="BL33">
            <v>2076</v>
          </cell>
          <cell r="BM33">
            <v>0</v>
          </cell>
        </row>
        <row r="34">
          <cell r="A34">
            <v>21</v>
          </cell>
          <cell r="B34" t="str">
            <v>Thames Union Parish</v>
          </cell>
          <cell r="C34" t="str">
            <v>Presbyterian</v>
          </cell>
          <cell r="E34">
            <v>123380</v>
          </cell>
          <cell r="F34">
            <v>0</v>
          </cell>
          <cell r="G34">
            <v>1864</v>
          </cell>
          <cell r="I34">
            <v>1149000</v>
          </cell>
          <cell r="J34">
            <v>1372000</v>
          </cell>
          <cell r="K34">
            <v>0</v>
          </cell>
          <cell r="L34">
            <v>0</v>
          </cell>
          <cell r="M34">
            <v>188786</v>
          </cell>
          <cell r="R34">
            <v>2520</v>
          </cell>
          <cell r="X34">
            <v>0</v>
          </cell>
          <cell r="Y34">
            <v>0</v>
          </cell>
          <cell r="Z34">
            <v>0</v>
          </cell>
          <cell r="AB34">
            <v>42297</v>
          </cell>
          <cell r="AC34">
            <v>560</v>
          </cell>
          <cell r="AD34">
            <v>0</v>
          </cell>
          <cell r="AF34">
            <v>0</v>
          </cell>
          <cell r="AG34">
            <v>0</v>
          </cell>
          <cell r="AH34">
            <v>13017</v>
          </cell>
          <cell r="AI34">
            <v>35697</v>
          </cell>
          <cell r="AJ34">
            <v>3630</v>
          </cell>
          <cell r="AM34">
            <v>760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7452</v>
          </cell>
          <cell r="AT34">
            <v>6840</v>
          </cell>
          <cell r="AU34">
            <v>2511</v>
          </cell>
          <cell r="AV34">
            <v>33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43854</v>
          </cell>
          <cell r="BL34">
            <v>6270</v>
          </cell>
          <cell r="BM34">
            <v>6287</v>
          </cell>
        </row>
        <row r="35">
          <cell r="A35">
            <v>22</v>
          </cell>
          <cell r="B35" t="str">
            <v>Huntly Co-operating Parish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X35">
            <v>0</v>
          </cell>
          <cell r="Y35">
            <v>0</v>
          </cell>
          <cell r="Z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L35">
            <v>0</v>
          </cell>
          <cell r="BM35">
            <v>0</v>
          </cell>
        </row>
        <row r="36">
          <cell r="A36">
            <v>23</v>
          </cell>
          <cell r="B36" t="str">
            <v>Chartwell Co-operating Parish</v>
          </cell>
          <cell r="E36">
            <v>179547</v>
          </cell>
          <cell r="F36">
            <v>0</v>
          </cell>
          <cell r="G36">
            <v>7575</v>
          </cell>
          <cell r="I36">
            <v>660000</v>
          </cell>
          <cell r="J36">
            <v>1230000</v>
          </cell>
          <cell r="K36">
            <v>0</v>
          </cell>
          <cell r="L36">
            <v>189425</v>
          </cell>
          <cell r="M36">
            <v>0</v>
          </cell>
          <cell r="R36">
            <v>14290</v>
          </cell>
          <cell r="X36">
            <v>6500</v>
          </cell>
          <cell r="Y36">
            <v>1282</v>
          </cell>
          <cell r="Z36">
            <v>41819</v>
          </cell>
          <cell r="AB36">
            <v>202479</v>
          </cell>
          <cell r="AC36">
            <v>10462</v>
          </cell>
          <cell r="AD36">
            <v>3250</v>
          </cell>
          <cell r="AF36">
            <v>10000</v>
          </cell>
          <cell r="AG36">
            <v>0</v>
          </cell>
          <cell r="AH36">
            <v>6980</v>
          </cell>
          <cell r="AI36">
            <v>32627</v>
          </cell>
          <cell r="AJ36">
            <v>26547</v>
          </cell>
          <cell r="AM36">
            <v>1200</v>
          </cell>
          <cell r="AN36">
            <v>11413</v>
          </cell>
          <cell r="AO36">
            <v>101150</v>
          </cell>
          <cell r="AP36">
            <v>3600</v>
          </cell>
          <cell r="AQ36">
            <v>34000</v>
          </cell>
          <cell r="AR36">
            <v>5953</v>
          </cell>
          <cell r="AT36">
            <v>84610</v>
          </cell>
          <cell r="AU36">
            <v>0</v>
          </cell>
          <cell r="AV36">
            <v>492</v>
          </cell>
          <cell r="AY36">
            <v>4364</v>
          </cell>
          <cell r="AZ36">
            <v>0</v>
          </cell>
          <cell r="BA36">
            <v>4418</v>
          </cell>
          <cell r="BB36">
            <v>0</v>
          </cell>
          <cell r="BC36">
            <v>37418</v>
          </cell>
          <cell r="BL36">
            <v>22465</v>
          </cell>
          <cell r="BM36">
            <v>26111</v>
          </cell>
        </row>
        <row r="37">
          <cell r="A37">
            <v>24</v>
          </cell>
          <cell r="B37" t="str">
            <v>St Francis Church - Hillcrest</v>
          </cell>
          <cell r="E37">
            <v>48453</v>
          </cell>
          <cell r="F37">
            <v>0</v>
          </cell>
          <cell r="G37">
            <v>2385</v>
          </cell>
          <cell r="I37">
            <v>745000</v>
          </cell>
          <cell r="J37">
            <v>0</v>
          </cell>
          <cell r="K37">
            <v>19537</v>
          </cell>
          <cell r="L37">
            <v>0</v>
          </cell>
          <cell r="M37">
            <v>344879</v>
          </cell>
          <cell r="R37">
            <v>30105</v>
          </cell>
          <cell r="X37">
            <v>0</v>
          </cell>
          <cell r="Y37">
            <v>10750</v>
          </cell>
          <cell r="Z37">
            <v>35957</v>
          </cell>
          <cell r="AB37">
            <v>140376</v>
          </cell>
          <cell r="AC37">
            <v>0</v>
          </cell>
          <cell r="AD37">
            <v>0</v>
          </cell>
          <cell r="AF37">
            <v>5223</v>
          </cell>
          <cell r="AG37">
            <v>0</v>
          </cell>
          <cell r="AH37">
            <v>15145</v>
          </cell>
          <cell r="AI37">
            <v>34065</v>
          </cell>
          <cell r="AJ37">
            <v>15583</v>
          </cell>
          <cell r="AM37">
            <v>0</v>
          </cell>
          <cell r="AN37">
            <v>0</v>
          </cell>
          <cell r="AO37">
            <v>52776</v>
          </cell>
          <cell r="AP37">
            <v>2440</v>
          </cell>
          <cell r="AQ37">
            <v>8528</v>
          </cell>
          <cell r="AR37">
            <v>2343</v>
          </cell>
          <cell r="AT37">
            <v>39149</v>
          </cell>
          <cell r="AU37">
            <v>1236</v>
          </cell>
          <cell r="AV37">
            <v>0</v>
          </cell>
          <cell r="AY37">
            <v>0</v>
          </cell>
          <cell r="AZ37">
            <v>0</v>
          </cell>
          <cell r="BA37">
            <v>22195</v>
          </cell>
          <cell r="BB37">
            <v>91619</v>
          </cell>
          <cell r="BC37">
            <v>33992</v>
          </cell>
          <cell r="BL37">
            <v>26862</v>
          </cell>
          <cell r="BM37">
            <v>591</v>
          </cell>
        </row>
        <row r="38">
          <cell r="A38">
            <v>25</v>
          </cell>
          <cell r="B38" t="str">
            <v>Hauraki Plains Co-operating Parish</v>
          </cell>
          <cell r="C38" t="str">
            <v>Presbyterian</v>
          </cell>
          <cell r="E38">
            <v>56074</v>
          </cell>
          <cell r="F38">
            <v>0</v>
          </cell>
          <cell r="G38">
            <v>0</v>
          </cell>
          <cell r="I38">
            <v>382000</v>
          </cell>
          <cell r="J38">
            <v>1093000</v>
          </cell>
          <cell r="K38">
            <v>0</v>
          </cell>
          <cell r="L38">
            <v>0</v>
          </cell>
          <cell r="M38">
            <v>0</v>
          </cell>
          <cell r="R38">
            <v>44402</v>
          </cell>
          <cell r="X38">
            <v>0</v>
          </cell>
          <cell r="Y38">
            <v>5100</v>
          </cell>
          <cell r="Z38">
            <v>0</v>
          </cell>
          <cell r="AB38">
            <v>57805</v>
          </cell>
          <cell r="AC38">
            <v>6196</v>
          </cell>
          <cell r="AD38">
            <v>138</v>
          </cell>
          <cell r="AF38">
            <v>0</v>
          </cell>
          <cell r="AG38">
            <v>0</v>
          </cell>
          <cell r="AH38">
            <v>1160</v>
          </cell>
          <cell r="AI38">
            <v>42763</v>
          </cell>
          <cell r="AJ38">
            <v>1721</v>
          </cell>
          <cell r="AM38">
            <v>0</v>
          </cell>
          <cell r="AN38">
            <v>0</v>
          </cell>
          <cell r="AO38">
            <v>35423</v>
          </cell>
          <cell r="AP38">
            <v>1692</v>
          </cell>
          <cell r="AQ38">
            <v>8287</v>
          </cell>
          <cell r="AR38">
            <v>2161</v>
          </cell>
          <cell r="AT38">
            <v>0</v>
          </cell>
          <cell r="AU38">
            <v>0</v>
          </cell>
          <cell r="AV38">
            <v>0</v>
          </cell>
          <cell r="AY38">
            <v>0</v>
          </cell>
          <cell r="AZ38">
            <v>2611</v>
          </cell>
          <cell r="BA38">
            <v>0</v>
          </cell>
          <cell r="BB38">
            <v>0</v>
          </cell>
          <cell r="BC38">
            <v>31323</v>
          </cell>
          <cell r="BL38">
            <v>755</v>
          </cell>
          <cell r="BM38">
            <v>26053</v>
          </cell>
        </row>
        <row r="39">
          <cell r="A39">
            <v>26</v>
          </cell>
          <cell r="B39" t="str">
            <v>Te Aroha Co-operating Parish</v>
          </cell>
          <cell r="E39">
            <v>37149</v>
          </cell>
          <cell r="F39">
            <v>0</v>
          </cell>
          <cell r="G39">
            <v>0</v>
          </cell>
          <cell r="I39">
            <v>247000</v>
          </cell>
          <cell r="J39">
            <v>651000</v>
          </cell>
          <cell r="K39">
            <v>4500</v>
          </cell>
          <cell r="L39">
            <v>31500</v>
          </cell>
          <cell r="M39">
            <v>39240</v>
          </cell>
          <cell r="R39">
            <v>0</v>
          </cell>
          <cell r="X39">
            <v>0</v>
          </cell>
          <cell r="Y39">
            <v>0</v>
          </cell>
          <cell r="Z39">
            <v>0</v>
          </cell>
          <cell r="AB39">
            <v>72691</v>
          </cell>
          <cell r="AC39">
            <v>1077</v>
          </cell>
          <cell r="AD39">
            <v>0</v>
          </cell>
          <cell r="AF39">
            <v>0</v>
          </cell>
          <cell r="AG39">
            <v>0</v>
          </cell>
          <cell r="AH39">
            <v>2697</v>
          </cell>
          <cell r="AI39">
            <v>16208</v>
          </cell>
          <cell r="AJ39">
            <v>892</v>
          </cell>
          <cell r="AM39">
            <v>1801</v>
          </cell>
          <cell r="AN39">
            <v>0</v>
          </cell>
          <cell r="AO39">
            <v>29155</v>
          </cell>
          <cell r="AP39">
            <v>4757</v>
          </cell>
          <cell r="AQ39">
            <v>0</v>
          </cell>
          <cell r="AR39">
            <v>2574</v>
          </cell>
          <cell r="AT39">
            <v>4676</v>
          </cell>
          <cell r="AU39">
            <v>3844</v>
          </cell>
          <cell r="AV39">
            <v>157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17902</v>
          </cell>
          <cell r="BL39">
            <v>5658</v>
          </cell>
          <cell r="BM39">
            <v>6677</v>
          </cell>
        </row>
        <row r="40">
          <cell r="A40">
            <v>27</v>
          </cell>
          <cell r="B40" t="str">
            <v>Tirau Co-operating Parish</v>
          </cell>
          <cell r="C40" t="str">
            <v>Presbyterian</v>
          </cell>
          <cell r="E40">
            <v>46339</v>
          </cell>
          <cell r="F40">
            <v>0</v>
          </cell>
          <cell r="G40">
            <v>1188</v>
          </cell>
          <cell r="I40">
            <v>124282</v>
          </cell>
          <cell r="J40">
            <v>299400</v>
          </cell>
          <cell r="K40">
            <v>11863</v>
          </cell>
          <cell r="L40">
            <v>0</v>
          </cell>
          <cell r="M40">
            <v>0</v>
          </cell>
          <cell r="R40">
            <v>94732</v>
          </cell>
          <cell r="X40">
            <v>0</v>
          </cell>
          <cell r="Y40">
            <v>0</v>
          </cell>
          <cell r="Z40">
            <v>0</v>
          </cell>
          <cell r="AB40">
            <v>141994</v>
          </cell>
          <cell r="AC40">
            <v>2170</v>
          </cell>
          <cell r="AD40">
            <v>0</v>
          </cell>
          <cell r="AF40">
            <v>0</v>
          </cell>
          <cell r="AG40">
            <v>0</v>
          </cell>
          <cell r="AH40">
            <v>520</v>
          </cell>
          <cell r="AI40">
            <v>5118</v>
          </cell>
          <cell r="AJ40">
            <v>2169</v>
          </cell>
          <cell r="AM40">
            <v>0</v>
          </cell>
          <cell r="AN40">
            <v>0</v>
          </cell>
          <cell r="AO40">
            <v>4046</v>
          </cell>
          <cell r="AP40">
            <v>358</v>
          </cell>
          <cell r="AQ40">
            <v>0</v>
          </cell>
          <cell r="AR40">
            <v>969</v>
          </cell>
          <cell r="AT40">
            <v>15780</v>
          </cell>
          <cell r="AU40">
            <v>4261</v>
          </cell>
          <cell r="AV40">
            <v>0</v>
          </cell>
          <cell r="AY40">
            <v>2748</v>
          </cell>
          <cell r="AZ40">
            <v>6827</v>
          </cell>
          <cell r="BA40">
            <v>0</v>
          </cell>
          <cell r="BB40">
            <v>0</v>
          </cell>
          <cell r="BC40">
            <v>10648</v>
          </cell>
          <cell r="BL40">
            <v>19141</v>
          </cell>
          <cell r="BM40">
            <v>22069</v>
          </cell>
        </row>
        <row r="41">
          <cell r="A41">
            <v>28</v>
          </cell>
          <cell r="B41" t="str">
            <v>The Co-operating Parish of St Clare</v>
          </cell>
          <cell r="E41">
            <v>18483</v>
          </cell>
          <cell r="F41">
            <v>0</v>
          </cell>
          <cell r="G41">
            <v>0</v>
          </cell>
          <cell r="I41">
            <v>370000</v>
          </cell>
          <cell r="J41">
            <v>780000</v>
          </cell>
          <cell r="K41">
            <v>9642</v>
          </cell>
          <cell r="L41">
            <v>0</v>
          </cell>
          <cell r="M41">
            <v>27058</v>
          </cell>
          <cell r="R41">
            <v>0</v>
          </cell>
          <cell r="X41">
            <v>0</v>
          </cell>
          <cell r="Y41">
            <v>3000</v>
          </cell>
          <cell r="Z41">
            <v>300</v>
          </cell>
          <cell r="AB41">
            <v>45849</v>
          </cell>
          <cell r="AC41">
            <v>210</v>
          </cell>
          <cell r="AD41">
            <v>10067</v>
          </cell>
          <cell r="AF41">
            <v>0</v>
          </cell>
          <cell r="AG41">
            <v>0</v>
          </cell>
          <cell r="AH41">
            <v>1452</v>
          </cell>
          <cell r="AI41">
            <v>6020</v>
          </cell>
          <cell r="AJ41">
            <v>300</v>
          </cell>
          <cell r="AM41">
            <v>210</v>
          </cell>
          <cell r="AN41">
            <v>0</v>
          </cell>
          <cell r="AO41">
            <v>25547</v>
          </cell>
          <cell r="AP41">
            <v>10267</v>
          </cell>
          <cell r="AQ41">
            <v>0</v>
          </cell>
          <cell r="AR41">
            <v>3466</v>
          </cell>
          <cell r="AT41">
            <v>0</v>
          </cell>
          <cell r="AU41">
            <v>0</v>
          </cell>
          <cell r="AV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13518</v>
          </cell>
          <cell r="BL41">
            <v>1874</v>
          </cell>
          <cell r="BM41">
            <v>1924</v>
          </cell>
        </row>
        <row r="42">
          <cell r="A42">
            <v>29</v>
          </cell>
          <cell r="B42" t="str">
            <v>St Paul's Co-operating Parish Taumarunui</v>
          </cell>
          <cell r="C42" t="str">
            <v>Methodists</v>
          </cell>
          <cell r="E42">
            <v>15795</v>
          </cell>
          <cell r="F42">
            <v>0</v>
          </cell>
          <cell r="G42">
            <v>0</v>
          </cell>
          <cell r="I42">
            <v>307396</v>
          </cell>
          <cell r="J42">
            <v>0</v>
          </cell>
          <cell r="K42">
            <v>96</v>
          </cell>
          <cell r="L42">
            <v>0</v>
          </cell>
          <cell r="M42">
            <v>438675</v>
          </cell>
          <cell r="R42">
            <v>0</v>
          </cell>
          <cell r="X42">
            <v>0</v>
          </cell>
          <cell r="Y42">
            <v>0</v>
          </cell>
          <cell r="Z42">
            <v>0</v>
          </cell>
          <cell r="AB42">
            <v>13323</v>
          </cell>
          <cell r="AC42">
            <v>822</v>
          </cell>
          <cell r="AD42">
            <v>0</v>
          </cell>
          <cell r="AF42">
            <v>5000</v>
          </cell>
          <cell r="AG42">
            <v>0</v>
          </cell>
          <cell r="AH42">
            <v>19268</v>
          </cell>
          <cell r="AI42">
            <v>0</v>
          </cell>
          <cell r="AJ42">
            <v>1916</v>
          </cell>
          <cell r="AM42">
            <v>0</v>
          </cell>
          <cell r="AN42">
            <v>0</v>
          </cell>
          <cell r="AO42">
            <v>1368</v>
          </cell>
          <cell r="AP42">
            <v>0</v>
          </cell>
          <cell r="AQ42">
            <v>0</v>
          </cell>
          <cell r="AR42">
            <v>6970</v>
          </cell>
          <cell r="AT42">
            <v>0</v>
          </cell>
          <cell r="AU42">
            <v>0</v>
          </cell>
          <cell r="AV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7960</v>
          </cell>
          <cell r="BL42">
            <v>3178</v>
          </cell>
          <cell r="BM42">
            <v>2950</v>
          </cell>
        </row>
        <row r="43">
          <cell r="A43">
            <v>30</v>
          </cell>
          <cell r="B43" t="str">
            <v>St James Union Parish Church Greerton</v>
          </cell>
          <cell r="C43" t="str">
            <v>Presbyterian</v>
          </cell>
          <cell r="E43">
            <v>105972</v>
          </cell>
          <cell r="F43">
            <v>0</v>
          </cell>
          <cell r="G43">
            <v>0</v>
          </cell>
          <cell r="I43">
            <v>615000</v>
          </cell>
          <cell r="J43">
            <v>521061</v>
          </cell>
          <cell r="K43">
            <v>2058</v>
          </cell>
          <cell r="L43">
            <v>18036</v>
          </cell>
          <cell r="M43">
            <v>0</v>
          </cell>
          <cell r="R43">
            <v>0</v>
          </cell>
          <cell r="X43">
            <v>0</v>
          </cell>
          <cell r="Y43">
            <v>0</v>
          </cell>
          <cell r="Z43">
            <v>17900</v>
          </cell>
          <cell r="AB43">
            <v>35674</v>
          </cell>
          <cell r="AC43">
            <v>0</v>
          </cell>
          <cell r="AD43">
            <v>0</v>
          </cell>
          <cell r="AF43">
            <v>0</v>
          </cell>
          <cell r="AG43">
            <v>0</v>
          </cell>
          <cell r="AH43">
            <v>4808</v>
          </cell>
          <cell r="AI43">
            <v>15094</v>
          </cell>
          <cell r="AJ43">
            <v>29791</v>
          </cell>
          <cell r="AM43">
            <v>0</v>
          </cell>
          <cell r="AN43">
            <v>0</v>
          </cell>
          <cell r="AO43">
            <v>53637</v>
          </cell>
          <cell r="AP43">
            <v>0</v>
          </cell>
          <cell r="AQ43">
            <v>0</v>
          </cell>
          <cell r="AR43">
            <v>862</v>
          </cell>
          <cell r="AT43">
            <v>996</v>
          </cell>
          <cell r="AU43">
            <v>0</v>
          </cell>
          <cell r="AV43">
            <v>0</v>
          </cell>
          <cell r="AY43">
            <v>11907</v>
          </cell>
          <cell r="AZ43">
            <v>0</v>
          </cell>
          <cell r="BA43">
            <v>0</v>
          </cell>
          <cell r="BB43">
            <v>0</v>
          </cell>
          <cell r="BC43">
            <v>8513</v>
          </cell>
          <cell r="BL43">
            <v>7972</v>
          </cell>
          <cell r="BM43">
            <v>11914</v>
          </cell>
        </row>
        <row r="44">
          <cell r="A44">
            <v>31</v>
          </cell>
          <cell r="B44" t="str">
            <v>St John's Union Parish Opotiki</v>
          </cell>
          <cell r="C44" t="str">
            <v>Presbyterian</v>
          </cell>
          <cell r="E44">
            <v>72352</v>
          </cell>
          <cell r="F44">
            <v>0</v>
          </cell>
          <cell r="G44">
            <v>1151</v>
          </cell>
          <cell r="I44">
            <v>164000</v>
          </cell>
          <cell r="J44">
            <v>601041</v>
          </cell>
          <cell r="K44">
            <v>0</v>
          </cell>
          <cell r="L44">
            <v>0</v>
          </cell>
          <cell r="M44">
            <v>0</v>
          </cell>
          <cell r="R44">
            <v>813</v>
          </cell>
          <cell r="X44">
            <v>0</v>
          </cell>
          <cell r="Y44">
            <v>0</v>
          </cell>
          <cell r="Z44">
            <v>870</v>
          </cell>
          <cell r="AB44">
            <v>41726</v>
          </cell>
          <cell r="AC44">
            <v>888</v>
          </cell>
          <cell r="AD44">
            <v>0</v>
          </cell>
          <cell r="AF44">
            <v>0</v>
          </cell>
          <cell r="AG44">
            <v>0</v>
          </cell>
          <cell r="AH44">
            <v>2400</v>
          </cell>
          <cell r="AI44">
            <v>12105</v>
          </cell>
          <cell r="AJ44">
            <v>0</v>
          </cell>
          <cell r="AM44">
            <v>1338</v>
          </cell>
          <cell r="AN44">
            <v>0</v>
          </cell>
          <cell r="AO44">
            <v>4780</v>
          </cell>
          <cell r="AP44">
            <v>2743</v>
          </cell>
          <cell r="AQ44">
            <v>0</v>
          </cell>
          <cell r="AR44">
            <v>0</v>
          </cell>
          <cell r="AT44">
            <v>7759</v>
          </cell>
          <cell r="AU44">
            <v>0</v>
          </cell>
          <cell r="AV44">
            <v>-22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28751</v>
          </cell>
          <cell r="BL44">
            <v>3748</v>
          </cell>
          <cell r="BM44">
            <v>4247</v>
          </cell>
        </row>
        <row r="45">
          <cell r="A45">
            <v>32</v>
          </cell>
          <cell r="B45" t="str">
            <v>St Pauls Union Church Taupo</v>
          </cell>
          <cell r="C45" t="str">
            <v>Presbyterian</v>
          </cell>
          <cell r="E45">
            <v>19191</v>
          </cell>
          <cell r="F45">
            <v>6512</v>
          </cell>
          <cell r="G45">
            <v>165</v>
          </cell>
          <cell r="I45">
            <v>907000</v>
          </cell>
          <cell r="J45">
            <v>765000</v>
          </cell>
          <cell r="K45">
            <v>2608</v>
          </cell>
          <cell r="L45">
            <v>6958</v>
          </cell>
          <cell r="M45">
            <v>0</v>
          </cell>
          <cell r="R45">
            <v>10349</v>
          </cell>
          <cell r="X45">
            <v>0</v>
          </cell>
          <cell r="Y45">
            <v>3100</v>
          </cell>
          <cell r="Z45">
            <v>619</v>
          </cell>
          <cell r="AB45">
            <v>85783</v>
          </cell>
          <cell r="AC45">
            <v>3080</v>
          </cell>
          <cell r="AD45">
            <v>559</v>
          </cell>
          <cell r="AF45">
            <v>0</v>
          </cell>
          <cell r="AG45">
            <v>0</v>
          </cell>
          <cell r="AH45">
            <v>555</v>
          </cell>
          <cell r="AI45">
            <v>13604</v>
          </cell>
          <cell r="AJ45">
            <v>14953</v>
          </cell>
          <cell r="AM45">
            <v>1259</v>
          </cell>
          <cell r="AN45">
            <v>3080</v>
          </cell>
          <cell r="AO45">
            <v>52297</v>
          </cell>
          <cell r="AP45">
            <v>5347</v>
          </cell>
          <cell r="AQ45">
            <v>3757</v>
          </cell>
          <cell r="AR45">
            <v>5247</v>
          </cell>
          <cell r="AT45">
            <v>16335</v>
          </cell>
          <cell r="AU45">
            <v>2050</v>
          </cell>
          <cell r="AV45">
            <v>335</v>
          </cell>
          <cell r="AY45">
            <v>6879</v>
          </cell>
          <cell r="AZ45">
            <v>0</v>
          </cell>
          <cell r="BA45">
            <v>5553</v>
          </cell>
          <cell r="BB45">
            <v>0</v>
          </cell>
          <cell r="BC45">
            <v>22477</v>
          </cell>
          <cell r="BL45">
            <v>11508</v>
          </cell>
          <cell r="BM45">
            <v>4229</v>
          </cell>
        </row>
        <row r="46">
          <cell r="A46">
            <v>33</v>
          </cell>
          <cell r="B46" t="str">
            <v>St Paul's Co-operating Church Papamoa</v>
          </cell>
          <cell r="C46" t="str">
            <v>Anglican</v>
          </cell>
          <cell r="E46">
            <v>37808</v>
          </cell>
          <cell r="F46">
            <v>50</v>
          </cell>
          <cell r="G46">
            <v>1643</v>
          </cell>
          <cell r="I46">
            <v>0</v>
          </cell>
          <cell r="J46">
            <v>645000</v>
          </cell>
          <cell r="K46">
            <v>11346</v>
          </cell>
          <cell r="L46">
            <v>0</v>
          </cell>
          <cell r="M46">
            <v>0</v>
          </cell>
          <cell r="R46">
            <v>2495</v>
          </cell>
          <cell r="X46">
            <v>0</v>
          </cell>
          <cell r="Y46">
            <v>3496</v>
          </cell>
          <cell r="Z46">
            <v>0</v>
          </cell>
          <cell r="AB46">
            <v>40090</v>
          </cell>
          <cell r="AC46">
            <v>3120</v>
          </cell>
          <cell r="AD46">
            <v>2566</v>
          </cell>
          <cell r="AF46">
            <v>0</v>
          </cell>
          <cell r="AG46">
            <v>447</v>
          </cell>
          <cell r="AH46">
            <v>1856</v>
          </cell>
          <cell r="AI46">
            <v>18044</v>
          </cell>
          <cell r="AJ46">
            <v>7625</v>
          </cell>
          <cell r="AM46">
            <v>0</v>
          </cell>
          <cell r="AN46">
            <v>0</v>
          </cell>
          <cell r="AO46">
            <v>30069</v>
          </cell>
          <cell r="AP46">
            <v>3726</v>
          </cell>
          <cell r="AQ46">
            <v>10400</v>
          </cell>
          <cell r="AR46">
            <v>1840</v>
          </cell>
          <cell r="AT46">
            <v>0</v>
          </cell>
          <cell r="AU46">
            <v>0</v>
          </cell>
          <cell r="AV46">
            <v>0</v>
          </cell>
          <cell r="AY46">
            <v>1728</v>
          </cell>
          <cell r="AZ46">
            <v>0</v>
          </cell>
          <cell r="BA46">
            <v>0</v>
          </cell>
          <cell r="BB46">
            <v>0</v>
          </cell>
          <cell r="BC46">
            <v>12939</v>
          </cell>
          <cell r="BL46">
            <v>2427</v>
          </cell>
          <cell r="BM46">
            <v>6187</v>
          </cell>
        </row>
        <row r="47">
          <cell r="A47">
            <v>34</v>
          </cell>
          <cell r="B47" t="str">
            <v>Inglewood United Church</v>
          </cell>
          <cell r="C47" t="str">
            <v>Presbyterian</v>
          </cell>
          <cell r="E47">
            <v>860</v>
          </cell>
          <cell r="F47">
            <v>0</v>
          </cell>
          <cell r="G47">
            <v>10700</v>
          </cell>
          <cell r="I47">
            <v>339000</v>
          </cell>
          <cell r="J47">
            <v>322600</v>
          </cell>
          <cell r="K47">
            <v>5000</v>
          </cell>
          <cell r="L47">
            <v>55000</v>
          </cell>
          <cell r="M47">
            <v>0</v>
          </cell>
          <cell r="R47">
            <v>0</v>
          </cell>
          <cell r="X47">
            <v>0</v>
          </cell>
          <cell r="Y47">
            <v>1595</v>
          </cell>
          <cell r="Z47">
            <v>2217</v>
          </cell>
          <cell r="AB47">
            <v>63267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  <cell r="AH47">
            <v>16</v>
          </cell>
          <cell r="AI47">
            <v>3000</v>
          </cell>
          <cell r="AJ47">
            <v>5570</v>
          </cell>
          <cell r="AM47">
            <v>0</v>
          </cell>
          <cell r="AN47">
            <v>0</v>
          </cell>
          <cell r="AO47">
            <v>52865</v>
          </cell>
          <cell r="AP47">
            <v>2400</v>
          </cell>
          <cell r="AQ47">
            <v>3000</v>
          </cell>
          <cell r="AR47">
            <v>700</v>
          </cell>
          <cell r="AT47">
            <v>0</v>
          </cell>
          <cell r="AU47">
            <v>0</v>
          </cell>
          <cell r="AV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10020</v>
          </cell>
          <cell r="BL47">
            <v>2001</v>
          </cell>
          <cell r="BM47">
            <v>8380</v>
          </cell>
        </row>
        <row r="48">
          <cell r="A48">
            <v>35</v>
          </cell>
          <cell r="B48" t="str">
            <v>Manaia Union Parish</v>
          </cell>
          <cell r="C48" t="str">
            <v>Methodist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L48">
            <v>0</v>
          </cell>
          <cell r="BM48">
            <v>0</v>
          </cell>
        </row>
        <row r="49">
          <cell r="A49">
            <v>36</v>
          </cell>
          <cell r="B49" t="str">
            <v>Waverley-Waitotara Co-operating Parish</v>
          </cell>
          <cell r="C49" t="str">
            <v>Presbyterian</v>
          </cell>
          <cell r="E49">
            <v>4455</v>
          </cell>
          <cell r="F49">
            <v>0</v>
          </cell>
          <cell r="G49">
            <v>0</v>
          </cell>
          <cell r="I49">
            <v>48000</v>
          </cell>
          <cell r="J49">
            <v>316000</v>
          </cell>
          <cell r="K49">
            <v>0</v>
          </cell>
          <cell r="L49">
            <v>0</v>
          </cell>
          <cell r="M49">
            <v>125494</v>
          </cell>
          <cell r="R49">
            <v>0</v>
          </cell>
          <cell r="X49">
            <v>0</v>
          </cell>
          <cell r="Y49">
            <v>0</v>
          </cell>
          <cell r="Z49">
            <v>0</v>
          </cell>
          <cell r="AB49">
            <v>14802</v>
          </cell>
          <cell r="AD49">
            <v>0</v>
          </cell>
          <cell r="AF49">
            <v>0</v>
          </cell>
          <cell r="AG49">
            <v>0</v>
          </cell>
          <cell r="AH49">
            <v>65</v>
          </cell>
          <cell r="AI49">
            <v>765</v>
          </cell>
          <cell r="AJ49">
            <v>522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10790</v>
          </cell>
          <cell r="AT49">
            <v>0</v>
          </cell>
          <cell r="AU49">
            <v>0</v>
          </cell>
          <cell r="AV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12704</v>
          </cell>
          <cell r="BL49">
            <v>4036</v>
          </cell>
          <cell r="BM49">
            <v>720</v>
          </cell>
        </row>
        <row r="50">
          <cell r="A50">
            <v>37</v>
          </cell>
          <cell r="B50" t="str">
            <v>Brooklands Co-operating Parish</v>
          </cell>
          <cell r="C50" t="str">
            <v>Anglican</v>
          </cell>
          <cell r="E50">
            <v>57487</v>
          </cell>
          <cell r="F50">
            <v>0</v>
          </cell>
          <cell r="G50">
            <v>354</v>
          </cell>
          <cell r="I50">
            <v>669000</v>
          </cell>
          <cell r="J50">
            <v>796000</v>
          </cell>
          <cell r="K50">
            <v>4350</v>
          </cell>
          <cell r="L50">
            <v>24529</v>
          </cell>
          <cell r="M50">
            <v>50000</v>
          </cell>
          <cell r="R50">
            <v>0</v>
          </cell>
          <cell r="X50">
            <v>0</v>
          </cell>
          <cell r="Y50">
            <v>0</v>
          </cell>
          <cell r="Z50">
            <v>0</v>
          </cell>
          <cell r="AB50">
            <v>76480</v>
          </cell>
          <cell r="AC50">
            <v>0</v>
          </cell>
          <cell r="AD50">
            <v>350</v>
          </cell>
          <cell r="AF50">
            <v>6188</v>
          </cell>
          <cell r="AG50">
            <v>0</v>
          </cell>
          <cell r="AH50">
            <v>0</v>
          </cell>
          <cell r="AI50">
            <v>17166</v>
          </cell>
          <cell r="AJ50">
            <v>5582</v>
          </cell>
          <cell r="AM50">
            <v>0</v>
          </cell>
          <cell r="AN50">
            <v>0</v>
          </cell>
          <cell r="AO50">
            <v>51449</v>
          </cell>
          <cell r="AP50">
            <v>4233</v>
          </cell>
          <cell r="AQ50">
            <v>0</v>
          </cell>
          <cell r="AR50">
            <v>0</v>
          </cell>
          <cell r="AT50">
            <v>8925</v>
          </cell>
          <cell r="AU50">
            <v>0</v>
          </cell>
          <cell r="AV50">
            <v>23</v>
          </cell>
          <cell r="AY50">
            <v>4980</v>
          </cell>
          <cell r="AZ50">
            <v>0</v>
          </cell>
          <cell r="BA50">
            <v>0</v>
          </cell>
          <cell r="BB50">
            <v>0</v>
          </cell>
          <cell r="BC50">
            <v>19053</v>
          </cell>
          <cell r="BL50">
            <v>12205</v>
          </cell>
          <cell r="BM50">
            <v>6987</v>
          </cell>
        </row>
        <row r="51">
          <cell r="A51">
            <v>38</v>
          </cell>
          <cell r="B51" t="str">
            <v>Opunake Co-operating Parish</v>
          </cell>
          <cell r="C51" t="str">
            <v>Presbyterian</v>
          </cell>
          <cell r="E51">
            <v>16881</v>
          </cell>
          <cell r="F51">
            <v>0</v>
          </cell>
          <cell r="G51">
            <v>0</v>
          </cell>
          <cell r="I51">
            <v>158000</v>
          </cell>
          <cell r="J51">
            <v>545000</v>
          </cell>
          <cell r="K51">
            <v>2000</v>
          </cell>
          <cell r="L51">
            <v>0</v>
          </cell>
          <cell r="M51">
            <v>49779</v>
          </cell>
          <cell r="R51">
            <v>703000</v>
          </cell>
          <cell r="X51">
            <v>0</v>
          </cell>
          <cell r="Y51">
            <v>2228</v>
          </cell>
          <cell r="Z51">
            <v>0</v>
          </cell>
          <cell r="AB51">
            <v>33378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1643</v>
          </cell>
          <cell r="AI51">
            <v>4200</v>
          </cell>
          <cell r="AJ51">
            <v>5996</v>
          </cell>
          <cell r="AM51">
            <v>2937</v>
          </cell>
          <cell r="AN51">
            <v>0</v>
          </cell>
          <cell r="AO51">
            <v>4169</v>
          </cell>
          <cell r="AP51">
            <v>4573</v>
          </cell>
          <cell r="AQ51">
            <v>0</v>
          </cell>
          <cell r="AR51">
            <v>0</v>
          </cell>
          <cell r="AT51">
            <v>2989</v>
          </cell>
          <cell r="AU51">
            <v>0</v>
          </cell>
          <cell r="AV51">
            <v>161</v>
          </cell>
          <cell r="AY51">
            <v>0</v>
          </cell>
          <cell r="AZ51">
            <v>0</v>
          </cell>
          <cell r="BA51">
            <v>6556</v>
          </cell>
          <cell r="BB51">
            <v>0</v>
          </cell>
          <cell r="BC51">
            <v>4175</v>
          </cell>
          <cell r="BL51">
            <v>10195</v>
          </cell>
          <cell r="BM51">
            <v>13354</v>
          </cell>
        </row>
        <row r="52">
          <cell r="A52">
            <v>39</v>
          </cell>
          <cell r="B52" t="str">
            <v>Okato Co-operating Parish</v>
          </cell>
          <cell r="C52" t="str">
            <v>Anglican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L52">
            <v>0</v>
          </cell>
          <cell r="BM52">
            <v>0</v>
          </cell>
        </row>
        <row r="53">
          <cell r="A53">
            <v>40</v>
          </cell>
          <cell r="B53" t="str">
            <v>Patea Co-operating Parish</v>
          </cell>
          <cell r="C53" t="str">
            <v>Methodist</v>
          </cell>
          <cell r="E53">
            <v>20032</v>
          </cell>
          <cell r="F53">
            <v>0</v>
          </cell>
          <cell r="G53">
            <v>0</v>
          </cell>
          <cell r="I53">
            <v>4000</v>
          </cell>
          <cell r="J53">
            <v>152000</v>
          </cell>
          <cell r="K53">
            <v>1000</v>
          </cell>
          <cell r="L53">
            <v>3000</v>
          </cell>
          <cell r="M53">
            <v>29143</v>
          </cell>
          <cell r="R53">
            <v>0</v>
          </cell>
          <cell r="X53">
            <v>0</v>
          </cell>
          <cell r="Y53">
            <v>0</v>
          </cell>
          <cell r="Z53">
            <v>0</v>
          </cell>
          <cell r="AB53">
            <v>6406</v>
          </cell>
          <cell r="AC53">
            <v>0</v>
          </cell>
          <cell r="AD53">
            <v>0</v>
          </cell>
          <cell r="AF53">
            <v>0</v>
          </cell>
          <cell r="AG53">
            <v>0</v>
          </cell>
          <cell r="AH53">
            <v>6751</v>
          </cell>
          <cell r="AI53">
            <v>5120</v>
          </cell>
          <cell r="AJ53">
            <v>9238</v>
          </cell>
          <cell r="AM53">
            <v>0</v>
          </cell>
          <cell r="AN53">
            <v>0</v>
          </cell>
          <cell r="AO53">
            <v>9745</v>
          </cell>
          <cell r="AP53">
            <v>0</v>
          </cell>
          <cell r="AQ53">
            <v>0</v>
          </cell>
          <cell r="AR53">
            <v>1094</v>
          </cell>
          <cell r="AT53">
            <v>0</v>
          </cell>
          <cell r="AU53">
            <v>0</v>
          </cell>
          <cell r="AV53">
            <v>480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3268</v>
          </cell>
          <cell r="BL53">
            <v>2234</v>
          </cell>
          <cell r="BM53">
            <v>6502</v>
          </cell>
        </row>
        <row r="54">
          <cell r="A54">
            <v>41</v>
          </cell>
          <cell r="B54" t="str">
            <v>Foxton Shannon Co-operating Parish</v>
          </cell>
          <cell r="E54">
            <v>193470</v>
          </cell>
          <cell r="F54">
            <v>0</v>
          </cell>
          <cell r="G54">
            <v>0</v>
          </cell>
          <cell r="I54">
            <v>351000</v>
          </cell>
          <cell r="J54">
            <v>482871</v>
          </cell>
          <cell r="K54">
            <v>48472</v>
          </cell>
          <cell r="L54">
            <v>0</v>
          </cell>
          <cell r="M54">
            <v>0</v>
          </cell>
          <cell r="R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L54">
            <v>0</v>
          </cell>
          <cell r="BM54">
            <v>0</v>
          </cell>
        </row>
        <row r="55">
          <cell r="A55">
            <v>42</v>
          </cell>
          <cell r="B55" t="str">
            <v>St James Union Parish - Woodville</v>
          </cell>
          <cell r="C55" t="str">
            <v>Presbyterian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X55">
            <v>0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L55">
            <v>0</v>
          </cell>
          <cell r="BM55">
            <v>0</v>
          </cell>
        </row>
        <row r="56">
          <cell r="A56">
            <v>43</v>
          </cell>
          <cell r="B56" t="str">
            <v>Levin Uniting Parish</v>
          </cell>
          <cell r="C56" t="str">
            <v>Presbyterian</v>
          </cell>
          <cell r="E56">
            <v>5966</v>
          </cell>
          <cell r="F56">
            <v>0</v>
          </cell>
          <cell r="G56">
            <v>51955</v>
          </cell>
          <cell r="I56">
            <v>1112500</v>
          </cell>
          <cell r="J56">
            <v>1432500</v>
          </cell>
          <cell r="K56">
            <v>1642</v>
          </cell>
          <cell r="L56">
            <v>5356</v>
          </cell>
          <cell r="M56">
            <v>740227</v>
          </cell>
          <cell r="R56">
            <v>3358</v>
          </cell>
          <cell r="X56">
            <v>0</v>
          </cell>
          <cell r="Y56">
            <v>7985</v>
          </cell>
          <cell r="Z56">
            <v>0</v>
          </cell>
          <cell r="AB56">
            <v>71661</v>
          </cell>
          <cell r="AC56">
            <v>14535</v>
          </cell>
          <cell r="AD56">
            <v>0</v>
          </cell>
          <cell r="AF56">
            <v>0</v>
          </cell>
          <cell r="AG56">
            <v>1867</v>
          </cell>
          <cell r="AH56">
            <v>31383</v>
          </cell>
          <cell r="AI56">
            <v>36239</v>
          </cell>
          <cell r="AJ56">
            <v>7511</v>
          </cell>
          <cell r="AM56">
            <v>0</v>
          </cell>
          <cell r="AN56">
            <v>0</v>
          </cell>
          <cell r="AO56">
            <v>69944</v>
          </cell>
          <cell r="AP56">
            <v>7909</v>
          </cell>
          <cell r="AQ56">
            <v>0</v>
          </cell>
          <cell r="AR56">
            <v>0</v>
          </cell>
          <cell r="AT56">
            <v>24657</v>
          </cell>
          <cell r="AU56">
            <v>0</v>
          </cell>
          <cell r="AV56">
            <v>0</v>
          </cell>
          <cell r="AY56">
            <v>1563</v>
          </cell>
          <cell r="AZ56">
            <v>0</v>
          </cell>
          <cell r="BA56">
            <v>0</v>
          </cell>
          <cell r="BB56">
            <v>0</v>
          </cell>
          <cell r="BC56">
            <v>32260</v>
          </cell>
          <cell r="BL56">
            <v>13027</v>
          </cell>
          <cell r="BM56">
            <v>23041</v>
          </cell>
        </row>
        <row r="57">
          <cell r="A57">
            <v>44</v>
          </cell>
          <cell r="B57" t="str">
            <v>Rongotea Uniting Parish</v>
          </cell>
          <cell r="C57" t="str">
            <v>Presbyterian</v>
          </cell>
          <cell r="E57">
            <v>51788</v>
          </cell>
          <cell r="F57">
            <v>0</v>
          </cell>
          <cell r="G57">
            <v>15111</v>
          </cell>
          <cell r="I57">
            <v>158000</v>
          </cell>
          <cell r="J57">
            <v>557000</v>
          </cell>
          <cell r="K57">
            <v>274</v>
          </cell>
          <cell r="L57">
            <v>4805</v>
          </cell>
          <cell r="M57">
            <v>134104</v>
          </cell>
          <cell r="R57">
            <v>71</v>
          </cell>
          <cell r="X57">
            <v>652</v>
          </cell>
          <cell r="Y57">
            <v>1000</v>
          </cell>
          <cell r="Z57">
            <v>0</v>
          </cell>
          <cell r="AB57">
            <v>32498</v>
          </cell>
          <cell r="AC57">
            <v>755</v>
          </cell>
          <cell r="AD57">
            <v>0</v>
          </cell>
          <cell r="AF57">
            <v>0</v>
          </cell>
          <cell r="AG57">
            <v>0</v>
          </cell>
          <cell r="AH57">
            <v>2952</v>
          </cell>
          <cell r="AI57">
            <v>10617</v>
          </cell>
          <cell r="AJ57">
            <v>11175</v>
          </cell>
          <cell r="AM57">
            <v>4955</v>
          </cell>
          <cell r="AN57">
            <v>0</v>
          </cell>
          <cell r="AO57">
            <v>29585</v>
          </cell>
          <cell r="AP57">
            <v>3813</v>
          </cell>
          <cell r="AQ57">
            <v>0</v>
          </cell>
          <cell r="AR57">
            <v>4799</v>
          </cell>
          <cell r="AT57">
            <v>0</v>
          </cell>
          <cell r="AU57">
            <v>0</v>
          </cell>
          <cell r="AV57">
            <v>0</v>
          </cell>
          <cell r="AY57">
            <v>1546</v>
          </cell>
          <cell r="AZ57">
            <v>0</v>
          </cell>
          <cell r="BA57">
            <v>0</v>
          </cell>
          <cell r="BB57">
            <v>0</v>
          </cell>
          <cell r="BC57">
            <v>12461</v>
          </cell>
          <cell r="BL57">
            <v>4638</v>
          </cell>
          <cell r="BM57">
            <v>4836</v>
          </cell>
        </row>
        <row r="58">
          <cell r="A58">
            <v>45</v>
          </cell>
          <cell r="B58" t="str">
            <v>Milson Combined Church</v>
          </cell>
          <cell r="C58" t="str">
            <v>Presbyterian</v>
          </cell>
          <cell r="E58">
            <v>11025</v>
          </cell>
          <cell r="F58">
            <v>0</v>
          </cell>
          <cell r="G58">
            <v>0</v>
          </cell>
          <cell r="I58">
            <v>320000</v>
          </cell>
          <cell r="J58">
            <v>430000</v>
          </cell>
          <cell r="K58">
            <v>3535</v>
          </cell>
          <cell r="L58">
            <v>0</v>
          </cell>
          <cell r="M58">
            <v>74139</v>
          </cell>
          <cell r="R58">
            <v>0</v>
          </cell>
          <cell r="X58">
            <v>0</v>
          </cell>
          <cell r="Y58">
            <v>4500</v>
          </cell>
          <cell r="Z58">
            <v>0</v>
          </cell>
          <cell r="AB58">
            <v>31170</v>
          </cell>
          <cell r="AC58">
            <v>8662</v>
          </cell>
          <cell r="AD58">
            <v>866</v>
          </cell>
          <cell r="AF58">
            <v>0</v>
          </cell>
          <cell r="AG58">
            <v>0</v>
          </cell>
          <cell r="AH58">
            <v>4038</v>
          </cell>
          <cell r="AI58">
            <v>0</v>
          </cell>
          <cell r="AJ58">
            <v>0</v>
          </cell>
          <cell r="AM58">
            <v>0</v>
          </cell>
          <cell r="AN58">
            <v>356</v>
          </cell>
          <cell r="AO58">
            <v>25405</v>
          </cell>
          <cell r="AP58">
            <v>4329</v>
          </cell>
          <cell r="AQ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  <cell r="AY58">
            <v>0</v>
          </cell>
          <cell r="AZ58">
            <v>5</v>
          </cell>
          <cell r="BA58">
            <v>3000</v>
          </cell>
          <cell r="BB58">
            <v>0</v>
          </cell>
          <cell r="BC58">
            <v>7544</v>
          </cell>
          <cell r="BL58">
            <v>1200</v>
          </cell>
          <cell r="BM58">
            <v>7197</v>
          </cell>
        </row>
        <row r="59">
          <cell r="A59">
            <v>46</v>
          </cell>
          <cell r="B59" t="str">
            <v>Mangapapa Union Parish</v>
          </cell>
          <cell r="E59">
            <v>16595</v>
          </cell>
          <cell r="F59">
            <v>0</v>
          </cell>
          <cell r="G59">
            <v>277985</v>
          </cell>
          <cell r="I59">
            <v>498000</v>
          </cell>
          <cell r="J59">
            <v>805425</v>
          </cell>
          <cell r="K59">
            <v>5692</v>
          </cell>
          <cell r="L59">
            <v>7044</v>
          </cell>
          <cell r="M59">
            <v>0</v>
          </cell>
          <cell r="R59">
            <v>11719</v>
          </cell>
          <cell r="X59">
            <v>0</v>
          </cell>
          <cell r="Y59">
            <v>7000</v>
          </cell>
          <cell r="Z59">
            <v>0</v>
          </cell>
          <cell r="AB59">
            <v>192333</v>
          </cell>
          <cell r="AC59">
            <v>0</v>
          </cell>
          <cell r="AD59">
            <v>2850</v>
          </cell>
          <cell r="AF59">
            <v>0</v>
          </cell>
          <cell r="AG59">
            <v>0</v>
          </cell>
          <cell r="AH59">
            <v>13370</v>
          </cell>
          <cell r="AI59">
            <v>11950</v>
          </cell>
          <cell r="AJ59">
            <v>17108</v>
          </cell>
          <cell r="AM59">
            <v>0</v>
          </cell>
          <cell r="AN59">
            <v>19552</v>
          </cell>
          <cell r="AO59">
            <v>44234</v>
          </cell>
          <cell r="AP59">
            <v>4026</v>
          </cell>
          <cell r="AQ59">
            <v>8109</v>
          </cell>
          <cell r="AR59">
            <v>8105</v>
          </cell>
          <cell r="AT59">
            <v>29292</v>
          </cell>
          <cell r="AU59">
            <v>0</v>
          </cell>
          <cell r="AV59">
            <v>243</v>
          </cell>
          <cell r="AY59">
            <v>5634</v>
          </cell>
          <cell r="AZ59">
            <v>0</v>
          </cell>
          <cell r="BA59">
            <v>0</v>
          </cell>
          <cell r="BB59">
            <v>0</v>
          </cell>
          <cell r="BC59">
            <v>27877</v>
          </cell>
          <cell r="BL59">
            <v>13710</v>
          </cell>
          <cell r="BM59">
            <v>62385</v>
          </cell>
        </row>
        <row r="60">
          <cell r="A60">
            <v>47</v>
          </cell>
          <cell r="B60" t="str">
            <v>Presbyterian Methodist Parish of Wairoa</v>
          </cell>
          <cell r="E60">
            <v>62788</v>
          </cell>
          <cell r="F60">
            <v>0</v>
          </cell>
          <cell r="G60">
            <v>39564</v>
          </cell>
          <cell r="I60">
            <v>0</v>
          </cell>
          <cell r="J60">
            <v>4060900</v>
          </cell>
          <cell r="K60">
            <v>0</v>
          </cell>
          <cell r="L60">
            <v>0</v>
          </cell>
          <cell r="M60">
            <v>73883</v>
          </cell>
          <cell r="R60">
            <v>0</v>
          </cell>
          <cell r="X60">
            <v>0</v>
          </cell>
          <cell r="Y60">
            <v>0</v>
          </cell>
          <cell r="Z60">
            <v>0</v>
          </cell>
          <cell r="AB60">
            <v>19103</v>
          </cell>
          <cell r="AC60">
            <v>0</v>
          </cell>
          <cell r="AD60">
            <v>0</v>
          </cell>
          <cell r="AF60">
            <v>0</v>
          </cell>
          <cell r="AG60">
            <v>153</v>
          </cell>
          <cell r="AH60">
            <v>0</v>
          </cell>
          <cell r="AI60">
            <v>14696</v>
          </cell>
          <cell r="AJ60">
            <v>0</v>
          </cell>
          <cell r="AM60">
            <v>1700</v>
          </cell>
          <cell r="AN60">
            <v>480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13706</v>
          </cell>
          <cell r="BL60">
            <v>2400</v>
          </cell>
          <cell r="BM60">
            <v>5928</v>
          </cell>
        </row>
        <row r="61">
          <cell r="A61">
            <v>48</v>
          </cell>
          <cell r="B61" t="str">
            <v>Waikohu Co-operating Parish</v>
          </cell>
          <cell r="C61" t="str">
            <v>Anglican</v>
          </cell>
          <cell r="E61">
            <v>14904</v>
          </cell>
          <cell r="F61">
            <v>0</v>
          </cell>
          <cell r="G61">
            <v>692</v>
          </cell>
          <cell r="I61">
            <v>133000</v>
          </cell>
          <cell r="J61">
            <v>377059</v>
          </cell>
          <cell r="K61">
            <v>905</v>
          </cell>
          <cell r="L61">
            <v>1615</v>
          </cell>
          <cell r="M61">
            <v>435685</v>
          </cell>
          <cell r="R61">
            <v>952</v>
          </cell>
          <cell r="X61">
            <v>0</v>
          </cell>
          <cell r="Y61">
            <v>0</v>
          </cell>
          <cell r="Z61">
            <v>0</v>
          </cell>
          <cell r="AB61">
            <v>18193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H61">
            <v>20754</v>
          </cell>
          <cell r="AI61">
            <v>21594</v>
          </cell>
          <cell r="AJ61">
            <v>3534</v>
          </cell>
          <cell r="AM61">
            <v>0</v>
          </cell>
          <cell r="AN61">
            <v>0</v>
          </cell>
          <cell r="AO61">
            <v>0</v>
          </cell>
          <cell r="AP61">
            <v>674</v>
          </cell>
          <cell r="AQ61">
            <v>0</v>
          </cell>
          <cell r="AR61">
            <v>9000</v>
          </cell>
          <cell r="AT61">
            <v>0</v>
          </cell>
          <cell r="AU61">
            <v>0</v>
          </cell>
          <cell r="AV61">
            <v>0</v>
          </cell>
          <cell r="AY61">
            <v>900</v>
          </cell>
          <cell r="AZ61">
            <v>0</v>
          </cell>
          <cell r="BA61">
            <v>0</v>
          </cell>
          <cell r="BB61">
            <v>3748</v>
          </cell>
          <cell r="BC61">
            <v>11253</v>
          </cell>
          <cell r="BL61">
            <v>12345</v>
          </cell>
          <cell r="BM61">
            <v>0</v>
          </cell>
        </row>
        <row r="62">
          <cell r="A62">
            <v>49</v>
          </cell>
          <cell r="B62" t="str">
            <v>Saint Francis Co-operating Parish of Clive-Haumoana</v>
          </cell>
          <cell r="C62" t="str">
            <v>Presbyterian</v>
          </cell>
          <cell r="E62">
            <v>7668</v>
          </cell>
          <cell r="F62">
            <v>0</v>
          </cell>
          <cell r="G62">
            <v>223</v>
          </cell>
          <cell r="I62">
            <v>425000</v>
          </cell>
          <cell r="J62">
            <v>309576</v>
          </cell>
          <cell r="K62">
            <v>0</v>
          </cell>
          <cell r="L62">
            <v>4867</v>
          </cell>
          <cell r="M62">
            <v>658822</v>
          </cell>
          <cell r="R62">
            <v>607</v>
          </cell>
          <cell r="X62">
            <v>0</v>
          </cell>
          <cell r="Y62">
            <v>0</v>
          </cell>
          <cell r="Z62">
            <v>885</v>
          </cell>
          <cell r="AB62">
            <v>10731</v>
          </cell>
          <cell r="AC62">
            <v>2029</v>
          </cell>
          <cell r="AD62">
            <v>0</v>
          </cell>
          <cell r="AF62">
            <v>1000</v>
          </cell>
          <cell r="AG62">
            <v>270</v>
          </cell>
          <cell r="AH62">
            <v>31903</v>
          </cell>
          <cell r="AI62">
            <v>6573</v>
          </cell>
          <cell r="AJ62">
            <v>920</v>
          </cell>
          <cell r="AM62">
            <v>2340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  <cell r="AU62">
            <v>180</v>
          </cell>
          <cell r="AV62">
            <v>0</v>
          </cell>
          <cell r="AY62">
            <v>416</v>
          </cell>
          <cell r="AZ62">
            <v>0</v>
          </cell>
          <cell r="BA62">
            <v>0</v>
          </cell>
          <cell r="BB62">
            <v>0</v>
          </cell>
          <cell r="BC62">
            <v>11899</v>
          </cell>
          <cell r="BL62">
            <v>15919</v>
          </cell>
          <cell r="BM62">
            <v>10961</v>
          </cell>
        </row>
        <row r="63">
          <cell r="A63">
            <v>50</v>
          </cell>
          <cell r="B63" t="str">
            <v>Tamatea Community Church</v>
          </cell>
          <cell r="C63" t="str">
            <v>Presbyterian</v>
          </cell>
          <cell r="E63">
            <v>35523</v>
          </cell>
          <cell r="F63">
            <v>0</v>
          </cell>
          <cell r="G63">
            <v>0</v>
          </cell>
          <cell r="I63">
            <v>240000</v>
          </cell>
          <cell r="J63">
            <v>359000</v>
          </cell>
          <cell r="K63">
            <v>0</v>
          </cell>
          <cell r="L63">
            <v>9301</v>
          </cell>
          <cell r="M63">
            <v>165973</v>
          </cell>
          <cell r="R63">
            <v>0</v>
          </cell>
          <cell r="X63">
            <v>0</v>
          </cell>
          <cell r="Y63">
            <v>0</v>
          </cell>
          <cell r="Z63">
            <v>0</v>
          </cell>
          <cell r="AB63">
            <v>14696</v>
          </cell>
          <cell r="AC63">
            <v>390</v>
          </cell>
          <cell r="AD63">
            <v>0</v>
          </cell>
          <cell r="AF63">
            <v>0</v>
          </cell>
          <cell r="AG63">
            <v>135</v>
          </cell>
          <cell r="AH63">
            <v>8320</v>
          </cell>
          <cell r="AI63">
            <v>3190</v>
          </cell>
          <cell r="AJ63">
            <v>3039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4647</v>
          </cell>
          <cell r="AT63">
            <v>0</v>
          </cell>
          <cell r="AU63">
            <v>0</v>
          </cell>
          <cell r="AV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20297</v>
          </cell>
          <cell r="BL63">
            <v>3280</v>
          </cell>
          <cell r="BM63">
            <v>2247</v>
          </cell>
        </row>
        <row r="64">
          <cell r="A64">
            <v>51</v>
          </cell>
          <cell r="B64" t="str">
            <v>Waipawa Co-operating Parish</v>
          </cell>
          <cell r="C64" t="str">
            <v>Presbyterian</v>
          </cell>
          <cell r="E64">
            <v>17849</v>
          </cell>
          <cell r="F64">
            <v>0</v>
          </cell>
          <cell r="G64">
            <v>0</v>
          </cell>
          <cell r="I64">
            <v>112000</v>
          </cell>
          <cell r="J64">
            <v>1387000</v>
          </cell>
          <cell r="K64">
            <v>1501</v>
          </cell>
          <cell r="L64">
            <v>138499</v>
          </cell>
          <cell r="M64">
            <v>170696</v>
          </cell>
          <cell r="R64">
            <v>0</v>
          </cell>
          <cell r="X64">
            <v>0</v>
          </cell>
          <cell r="Y64">
            <v>0</v>
          </cell>
          <cell r="Z64">
            <v>0</v>
          </cell>
          <cell r="AB64">
            <v>62649</v>
          </cell>
          <cell r="AC64">
            <v>206</v>
          </cell>
          <cell r="AD64">
            <v>0</v>
          </cell>
          <cell r="AF64">
            <v>0</v>
          </cell>
          <cell r="AG64">
            <v>0</v>
          </cell>
          <cell r="AH64">
            <v>8610</v>
          </cell>
          <cell r="AI64">
            <v>0</v>
          </cell>
          <cell r="AJ64">
            <v>11265</v>
          </cell>
          <cell r="AM64">
            <v>206</v>
          </cell>
          <cell r="AN64">
            <v>0</v>
          </cell>
          <cell r="AO64">
            <v>54903</v>
          </cell>
          <cell r="AP64">
            <v>0</v>
          </cell>
          <cell r="AQ64">
            <v>0</v>
          </cell>
          <cell r="AR64">
            <v>1521</v>
          </cell>
          <cell r="AT64">
            <v>1956</v>
          </cell>
          <cell r="AU64">
            <v>0</v>
          </cell>
          <cell r="AV64">
            <v>42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13112</v>
          </cell>
          <cell r="BL64">
            <v>4415</v>
          </cell>
          <cell r="BM64">
            <v>6458</v>
          </cell>
        </row>
        <row r="65">
          <cell r="A65">
            <v>52</v>
          </cell>
          <cell r="B65" t="str">
            <v>St David Union Parish - Carterton</v>
          </cell>
          <cell r="E65">
            <v>22468</v>
          </cell>
          <cell r="F65">
            <v>0</v>
          </cell>
          <cell r="G65">
            <v>3250</v>
          </cell>
          <cell r="I65">
            <v>165000</v>
          </cell>
          <cell r="J65">
            <v>880000</v>
          </cell>
          <cell r="K65">
            <v>62603</v>
          </cell>
          <cell r="L65">
            <v>0</v>
          </cell>
          <cell r="M65">
            <v>72422</v>
          </cell>
          <cell r="R65">
            <v>959</v>
          </cell>
          <cell r="X65">
            <v>0</v>
          </cell>
          <cell r="Y65">
            <v>0</v>
          </cell>
          <cell r="Z65">
            <v>0</v>
          </cell>
          <cell r="AB65">
            <v>76600</v>
          </cell>
          <cell r="AC65">
            <v>539</v>
          </cell>
          <cell r="AD65">
            <v>8174</v>
          </cell>
          <cell r="AF65">
            <v>0</v>
          </cell>
          <cell r="AG65">
            <v>0</v>
          </cell>
          <cell r="AH65">
            <v>3684</v>
          </cell>
          <cell r="AI65">
            <v>14560</v>
          </cell>
          <cell r="AJ65">
            <v>0</v>
          </cell>
          <cell r="AM65">
            <v>0</v>
          </cell>
          <cell r="AN65">
            <v>0</v>
          </cell>
          <cell r="AO65">
            <v>47614</v>
          </cell>
          <cell r="AP65">
            <v>91</v>
          </cell>
          <cell r="AQ65">
            <v>14560</v>
          </cell>
          <cell r="AR65">
            <v>1109</v>
          </cell>
          <cell r="AT65">
            <v>1852</v>
          </cell>
          <cell r="AU65">
            <v>0</v>
          </cell>
          <cell r="AV65">
            <v>0</v>
          </cell>
          <cell r="AY65">
            <v>22901</v>
          </cell>
          <cell r="AZ65">
            <v>0</v>
          </cell>
          <cell r="BA65">
            <v>7555</v>
          </cell>
          <cell r="BB65">
            <v>0</v>
          </cell>
          <cell r="BC65">
            <v>26986</v>
          </cell>
          <cell r="BL65">
            <v>8833</v>
          </cell>
          <cell r="BM65">
            <v>2725</v>
          </cell>
        </row>
        <row r="66">
          <cell r="A66">
            <v>53</v>
          </cell>
          <cell r="B66" t="str">
            <v>Greytown, Saint Andrews Union Church</v>
          </cell>
          <cell r="E66">
            <v>12786</v>
          </cell>
          <cell r="F66">
            <v>0</v>
          </cell>
          <cell r="G66">
            <v>7088</v>
          </cell>
          <cell r="I66">
            <v>350000</v>
          </cell>
          <cell r="J66">
            <v>450000</v>
          </cell>
          <cell r="K66">
            <v>0</v>
          </cell>
          <cell r="L66">
            <v>0</v>
          </cell>
          <cell r="M66">
            <v>0</v>
          </cell>
          <cell r="R66">
            <v>0</v>
          </cell>
          <cell r="X66">
            <v>0</v>
          </cell>
          <cell r="Y66">
            <v>2650</v>
          </cell>
          <cell r="Z66">
            <v>0</v>
          </cell>
          <cell r="AB66">
            <v>15921</v>
          </cell>
          <cell r="AC66">
            <v>323</v>
          </cell>
          <cell r="AD66">
            <v>0</v>
          </cell>
          <cell r="AF66">
            <v>0</v>
          </cell>
          <cell r="AG66">
            <v>0</v>
          </cell>
          <cell r="AH66">
            <v>751</v>
          </cell>
          <cell r="AI66">
            <v>17517</v>
          </cell>
          <cell r="AJ66">
            <v>77266</v>
          </cell>
          <cell r="AM66">
            <v>512</v>
          </cell>
          <cell r="AN66">
            <v>0</v>
          </cell>
          <cell r="AO66">
            <v>21132</v>
          </cell>
          <cell r="AP66">
            <v>1900</v>
          </cell>
          <cell r="AQ66">
            <v>0</v>
          </cell>
          <cell r="AR66">
            <v>693</v>
          </cell>
          <cell r="AT66">
            <v>0</v>
          </cell>
          <cell r="AU66">
            <v>0</v>
          </cell>
          <cell r="AV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16432</v>
          </cell>
          <cell r="BL66">
            <v>796</v>
          </cell>
          <cell r="BM66">
            <v>60612</v>
          </cell>
        </row>
        <row r="67">
          <cell r="A67">
            <v>54</v>
          </cell>
          <cell r="B67" t="str">
            <v>St Andrews Union Church Featherston</v>
          </cell>
          <cell r="E67">
            <v>127863</v>
          </cell>
          <cell r="F67">
            <v>0</v>
          </cell>
          <cell r="G67">
            <v>0</v>
          </cell>
          <cell r="I67">
            <v>40000</v>
          </cell>
          <cell r="J67">
            <v>55000</v>
          </cell>
          <cell r="K67">
            <v>350</v>
          </cell>
          <cell r="L67">
            <v>0</v>
          </cell>
          <cell r="M67">
            <v>0</v>
          </cell>
          <cell r="R67">
            <v>28706</v>
          </cell>
          <cell r="X67">
            <v>0</v>
          </cell>
          <cell r="Y67">
            <v>0</v>
          </cell>
          <cell r="Z67">
            <v>0</v>
          </cell>
          <cell r="AB67">
            <v>43209</v>
          </cell>
          <cell r="AC67">
            <v>0</v>
          </cell>
          <cell r="AD67">
            <v>0</v>
          </cell>
          <cell r="AF67">
            <v>200</v>
          </cell>
          <cell r="AG67">
            <v>0</v>
          </cell>
          <cell r="AH67">
            <v>2850</v>
          </cell>
          <cell r="AI67">
            <v>0</v>
          </cell>
          <cell r="AJ67">
            <v>0</v>
          </cell>
          <cell r="AM67">
            <v>3000</v>
          </cell>
          <cell r="AN67">
            <v>0</v>
          </cell>
          <cell r="AO67">
            <v>23545</v>
          </cell>
          <cell r="AP67">
            <v>1650</v>
          </cell>
          <cell r="AQ67">
            <v>7200</v>
          </cell>
          <cell r="AR67">
            <v>4200</v>
          </cell>
          <cell r="AT67">
            <v>0</v>
          </cell>
          <cell r="AU67">
            <v>0</v>
          </cell>
          <cell r="AV67">
            <v>0</v>
          </cell>
          <cell r="AY67">
            <v>1000</v>
          </cell>
          <cell r="AZ67">
            <v>0</v>
          </cell>
          <cell r="BA67">
            <v>0</v>
          </cell>
          <cell r="BB67">
            <v>0</v>
          </cell>
          <cell r="BC67">
            <v>4990</v>
          </cell>
          <cell r="BL67">
            <v>2200</v>
          </cell>
          <cell r="BM67">
            <v>0</v>
          </cell>
        </row>
        <row r="68">
          <cell r="A68">
            <v>55</v>
          </cell>
          <cell r="B68" t="str">
            <v>St James Union Parish Masterton</v>
          </cell>
          <cell r="E68">
            <v>3705</v>
          </cell>
          <cell r="F68">
            <v>0</v>
          </cell>
          <cell r="G68">
            <v>93525</v>
          </cell>
          <cell r="I68">
            <v>22000</v>
          </cell>
          <cell r="J68">
            <v>54731</v>
          </cell>
          <cell r="K68">
            <v>491</v>
          </cell>
          <cell r="L68">
            <v>4078</v>
          </cell>
          <cell r="M68">
            <v>0</v>
          </cell>
          <cell r="R68">
            <v>0</v>
          </cell>
          <cell r="X68">
            <v>0</v>
          </cell>
          <cell r="Y68">
            <v>0</v>
          </cell>
          <cell r="Z68">
            <v>2639</v>
          </cell>
          <cell r="AB68">
            <v>49911</v>
          </cell>
          <cell r="AC68">
            <v>2790</v>
          </cell>
          <cell r="AD68">
            <v>1559</v>
          </cell>
          <cell r="AF68">
            <v>0</v>
          </cell>
          <cell r="AG68">
            <v>0</v>
          </cell>
          <cell r="AH68">
            <v>4557</v>
          </cell>
          <cell r="AI68">
            <v>1810</v>
          </cell>
          <cell r="AJ68">
            <v>24577</v>
          </cell>
          <cell r="AM68">
            <v>6569</v>
          </cell>
          <cell r="AN68">
            <v>0</v>
          </cell>
          <cell r="AO68">
            <v>32094</v>
          </cell>
          <cell r="AP68">
            <v>0</v>
          </cell>
          <cell r="AQ68">
            <v>0</v>
          </cell>
          <cell r="AR68">
            <v>4970</v>
          </cell>
          <cell r="AT68">
            <v>4251</v>
          </cell>
          <cell r="AU68">
            <v>0</v>
          </cell>
          <cell r="AV68">
            <v>1470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24196</v>
          </cell>
          <cell r="BL68">
            <v>3600</v>
          </cell>
          <cell r="BM68">
            <v>8390</v>
          </cell>
        </row>
        <row r="69">
          <cell r="A69">
            <v>56</v>
          </cell>
          <cell r="B69" t="str">
            <v>St Lukes Union Parish Masterton</v>
          </cell>
          <cell r="C69" t="str">
            <v>Presbyterian</v>
          </cell>
          <cell r="E69">
            <v>20768</v>
          </cell>
          <cell r="F69">
            <v>0</v>
          </cell>
          <cell r="G69">
            <v>72274</v>
          </cell>
          <cell r="I69">
            <v>1106000</v>
          </cell>
          <cell r="J69">
            <v>3656800</v>
          </cell>
          <cell r="K69">
            <v>8000</v>
          </cell>
          <cell r="L69">
            <v>523897</v>
          </cell>
          <cell r="M69">
            <v>48599</v>
          </cell>
          <cell r="R69">
            <v>18092</v>
          </cell>
          <cell r="X69">
            <v>0</v>
          </cell>
          <cell r="Y69">
            <v>0</v>
          </cell>
          <cell r="Z69">
            <v>0</v>
          </cell>
          <cell r="AB69">
            <v>41902</v>
          </cell>
          <cell r="AC69">
            <v>4606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34061</v>
          </cell>
          <cell r="AJ69">
            <v>22440</v>
          </cell>
          <cell r="AM69">
            <v>0</v>
          </cell>
          <cell r="AN69">
            <v>0</v>
          </cell>
          <cell r="AO69">
            <v>12843</v>
          </cell>
          <cell r="AP69">
            <v>622</v>
          </cell>
          <cell r="AQ69">
            <v>0</v>
          </cell>
          <cell r="AR69">
            <v>2568</v>
          </cell>
          <cell r="AT69">
            <v>3512</v>
          </cell>
          <cell r="AU69">
            <v>0</v>
          </cell>
          <cell r="AV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48465</v>
          </cell>
          <cell r="BL69">
            <v>7760</v>
          </cell>
          <cell r="BM69">
            <v>19308</v>
          </cell>
        </row>
        <row r="70">
          <cell r="A70">
            <v>57</v>
          </cell>
          <cell r="B70" t="str">
            <v>Johnsonville Uniting Church</v>
          </cell>
          <cell r="C70" t="str">
            <v>Methodist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R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L70">
            <v>0</v>
          </cell>
          <cell r="BM70">
            <v>0</v>
          </cell>
        </row>
        <row r="71">
          <cell r="A71">
            <v>58</v>
          </cell>
          <cell r="B71" t="str">
            <v>Ngaio Union Church</v>
          </cell>
          <cell r="C71" t="str">
            <v>Presbyterian</v>
          </cell>
          <cell r="E71">
            <v>40998</v>
          </cell>
          <cell r="F71">
            <v>0</v>
          </cell>
          <cell r="G71">
            <v>0</v>
          </cell>
          <cell r="I71">
            <v>789000</v>
          </cell>
          <cell r="J71">
            <v>1509500</v>
          </cell>
          <cell r="K71">
            <v>5000</v>
          </cell>
          <cell r="L71">
            <v>109690</v>
          </cell>
          <cell r="M71">
            <v>0</v>
          </cell>
          <cell r="R71">
            <v>0</v>
          </cell>
          <cell r="X71">
            <v>0</v>
          </cell>
          <cell r="Y71">
            <v>10983</v>
          </cell>
          <cell r="Z71">
            <v>0</v>
          </cell>
          <cell r="AB71">
            <v>65214</v>
          </cell>
          <cell r="AC71">
            <v>2262</v>
          </cell>
          <cell r="AD71">
            <v>9615</v>
          </cell>
          <cell r="AF71">
            <v>0</v>
          </cell>
          <cell r="AG71">
            <v>0</v>
          </cell>
          <cell r="AH71">
            <v>319</v>
          </cell>
          <cell r="AI71">
            <v>14655</v>
          </cell>
          <cell r="AJ71">
            <v>145</v>
          </cell>
          <cell r="AM71">
            <v>5902</v>
          </cell>
          <cell r="AN71">
            <v>0</v>
          </cell>
          <cell r="AO71">
            <v>48486</v>
          </cell>
          <cell r="AP71">
            <v>0</v>
          </cell>
          <cell r="AQ71">
            <v>15846</v>
          </cell>
          <cell r="AR71">
            <v>0</v>
          </cell>
          <cell r="AT71">
            <v>0</v>
          </cell>
          <cell r="AU71">
            <v>0</v>
          </cell>
          <cell r="AV71">
            <v>0</v>
          </cell>
          <cell r="AY71">
            <v>0</v>
          </cell>
          <cell r="AZ71">
            <v>0</v>
          </cell>
          <cell r="BA71">
            <v>4415</v>
          </cell>
          <cell r="BB71">
            <v>0</v>
          </cell>
          <cell r="BC71">
            <v>25522</v>
          </cell>
          <cell r="BL71">
            <v>6210</v>
          </cell>
          <cell r="BM71">
            <v>521</v>
          </cell>
        </row>
        <row r="72">
          <cell r="A72">
            <v>59</v>
          </cell>
          <cell r="B72" t="str">
            <v>Tawa Union Parish</v>
          </cell>
          <cell r="C72" t="str">
            <v>Presbyterian</v>
          </cell>
          <cell r="E72">
            <v>562</v>
          </cell>
          <cell r="F72">
            <v>0</v>
          </cell>
          <cell r="G72">
            <v>2858</v>
          </cell>
          <cell r="I72">
            <v>950000</v>
          </cell>
          <cell r="J72">
            <v>3522297</v>
          </cell>
          <cell r="K72">
            <v>3986</v>
          </cell>
          <cell r="L72">
            <v>0</v>
          </cell>
          <cell r="M72">
            <v>307021</v>
          </cell>
          <cell r="R72">
            <v>1281</v>
          </cell>
          <cell r="X72">
            <v>0</v>
          </cell>
          <cell r="Y72">
            <v>0</v>
          </cell>
          <cell r="Z72">
            <v>0</v>
          </cell>
          <cell r="AB72">
            <v>107682</v>
          </cell>
          <cell r="AC72">
            <v>0</v>
          </cell>
          <cell r="AD72">
            <v>0</v>
          </cell>
          <cell r="AF72">
            <v>0</v>
          </cell>
          <cell r="AG72">
            <v>0</v>
          </cell>
          <cell r="AH72">
            <v>14526</v>
          </cell>
          <cell r="AI72">
            <v>49447</v>
          </cell>
          <cell r="AJ72">
            <v>2035</v>
          </cell>
          <cell r="AM72">
            <v>0</v>
          </cell>
          <cell r="AN72">
            <v>0</v>
          </cell>
          <cell r="AO72">
            <v>52165</v>
          </cell>
          <cell r="AP72">
            <v>4536</v>
          </cell>
          <cell r="AQ72">
            <v>3758</v>
          </cell>
          <cell r="AR72">
            <v>5330</v>
          </cell>
          <cell r="AT72">
            <v>20800</v>
          </cell>
          <cell r="AU72">
            <v>3175</v>
          </cell>
          <cell r="AV72">
            <v>363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33277</v>
          </cell>
          <cell r="BL72">
            <v>32592</v>
          </cell>
          <cell r="BM72">
            <v>17872</v>
          </cell>
        </row>
        <row r="73">
          <cell r="A73">
            <v>60</v>
          </cell>
          <cell r="B73" t="str">
            <v>St Ninian's Uniting Parish</v>
          </cell>
          <cell r="C73" t="str">
            <v>Presbyterian</v>
          </cell>
          <cell r="E73">
            <v>4961</v>
          </cell>
          <cell r="F73">
            <v>0</v>
          </cell>
          <cell r="G73">
            <v>15706</v>
          </cell>
          <cell r="I73">
            <v>0</v>
          </cell>
          <cell r="J73">
            <v>3580328</v>
          </cell>
          <cell r="K73">
            <v>0</v>
          </cell>
          <cell r="L73">
            <v>17033</v>
          </cell>
          <cell r="M73">
            <v>1048223</v>
          </cell>
          <cell r="R73">
            <v>14246</v>
          </cell>
          <cell r="X73">
            <v>0</v>
          </cell>
          <cell r="Y73">
            <v>0</v>
          </cell>
          <cell r="Z73">
            <v>0</v>
          </cell>
          <cell r="AB73">
            <v>71176</v>
          </cell>
          <cell r="AC73">
            <v>8962</v>
          </cell>
          <cell r="AD73">
            <v>7572</v>
          </cell>
          <cell r="AF73">
            <v>0</v>
          </cell>
          <cell r="AG73">
            <v>0</v>
          </cell>
          <cell r="AH73">
            <v>49814</v>
          </cell>
          <cell r="AI73">
            <v>28398</v>
          </cell>
          <cell r="AJ73">
            <v>8087</v>
          </cell>
          <cell r="AM73">
            <v>1308</v>
          </cell>
          <cell r="AN73">
            <v>0</v>
          </cell>
          <cell r="AO73">
            <v>63001</v>
          </cell>
          <cell r="AP73">
            <v>0</v>
          </cell>
          <cell r="AQ73">
            <v>0</v>
          </cell>
          <cell r="AR73">
            <v>100</v>
          </cell>
          <cell r="AT73">
            <v>34263</v>
          </cell>
          <cell r="AU73">
            <v>0</v>
          </cell>
          <cell r="AV73">
            <v>0</v>
          </cell>
          <cell r="AY73">
            <v>7066</v>
          </cell>
          <cell r="AZ73">
            <v>0</v>
          </cell>
          <cell r="BA73">
            <v>0</v>
          </cell>
          <cell r="BB73">
            <v>0</v>
          </cell>
          <cell r="BC73">
            <v>60362</v>
          </cell>
          <cell r="BL73">
            <v>11650</v>
          </cell>
          <cell r="BM73">
            <v>15474</v>
          </cell>
        </row>
        <row r="74">
          <cell r="A74">
            <v>61</v>
          </cell>
          <cell r="B74" t="str">
            <v>Hutt City Uniting Congregations</v>
          </cell>
          <cell r="E74">
            <v>280016</v>
          </cell>
          <cell r="F74">
            <v>0</v>
          </cell>
          <cell r="G74">
            <v>16644</v>
          </cell>
          <cell r="I74">
            <v>4678000</v>
          </cell>
          <cell r="J74">
            <v>5064050</v>
          </cell>
          <cell r="K74">
            <v>7818</v>
          </cell>
          <cell r="L74">
            <v>123988</v>
          </cell>
          <cell r="M74">
            <v>3712313</v>
          </cell>
          <cell r="R74">
            <v>15471</v>
          </cell>
          <cell r="X74">
            <v>2298</v>
          </cell>
          <cell r="Y74">
            <v>6600</v>
          </cell>
          <cell r="Z74">
            <v>4806</v>
          </cell>
          <cell r="AB74">
            <v>308581</v>
          </cell>
          <cell r="AC74">
            <v>566</v>
          </cell>
          <cell r="AD74">
            <v>0</v>
          </cell>
          <cell r="AF74">
            <v>5420</v>
          </cell>
          <cell r="AG74">
            <v>0</v>
          </cell>
          <cell r="AH74">
            <v>214552</v>
          </cell>
          <cell r="AI74">
            <v>73121</v>
          </cell>
          <cell r="AJ74">
            <v>27978</v>
          </cell>
          <cell r="AM74">
            <v>496</v>
          </cell>
          <cell r="AN74">
            <v>484</v>
          </cell>
          <cell r="AO74">
            <v>169865</v>
          </cell>
          <cell r="AP74">
            <v>10577</v>
          </cell>
          <cell r="AQ74">
            <v>0</v>
          </cell>
          <cell r="AR74">
            <v>22481</v>
          </cell>
          <cell r="AT74">
            <v>55444</v>
          </cell>
          <cell r="AU74">
            <v>0</v>
          </cell>
          <cell r="AV74">
            <v>787</v>
          </cell>
          <cell r="AY74">
            <v>2703</v>
          </cell>
          <cell r="AZ74">
            <v>7</v>
          </cell>
          <cell r="BA74">
            <v>0</v>
          </cell>
          <cell r="BB74">
            <v>0</v>
          </cell>
          <cell r="BC74">
            <v>121672</v>
          </cell>
          <cell r="BL74">
            <v>35359</v>
          </cell>
          <cell r="BM74">
            <v>86730</v>
          </cell>
        </row>
        <row r="75">
          <cell r="A75">
            <v>62</v>
          </cell>
          <cell r="B75" t="str">
            <v>Miramar Uniting Church</v>
          </cell>
          <cell r="E75">
            <v>5072</v>
          </cell>
          <cell r="F75">
            <v>0</v>
          </cell>
          <cell r="G75">
            <v>1790</v>
          </cell>
          <cell r="I75">
            <v>375000</v>
          </cell>
          <cell r="J75">
            <v>500000</v>
          </cell>
          <cell r="K75">
            <v>1988</v>
          </cell>
          <cell r="L75">
            <v>15884</v>
          </cell>
          <cell r="M75">
            <v>858006</v>
          </cell>
          <cell r="R75">
            <v>0</v>
          </cell>
          <cell r="X75">
            <v>0</v>
          </cell>
          <cell r="Y75">
            <v>0</v>
          </cell>
          <cell r="Z75">
            <v>0</v>
          </cell>
          <cell r="AB75">
            <v>53120</v>
          </cell>
          <cell r="AC75">
            <v>145</v>
          </cell>
          <cell r="AD75">
            <v>0</v>
          </cell>
          <cell r="AF75">
            <v>0</v>
          </cell>
          <cell r="AG75">
            <v>0</v>
          </cell>
          <cell r="AH75">
            <v>40812</v>
          </cell>
          <cell r="AI75">
            <v>10206</v>
          </cell>
          <cell r="AJ75">
            <v>1453</v>
          </cell>
          <cell r="AM75">
            <v>145</v>
          </cell>
          <cell r="AN75">
            <v>0</v>
          </cell>
          <cell r="AO75">
            <v>58269</v>
          </cell>
          <cell r="AP75">
            <v>1359</v>
          </cell>
          <cell r="AQ75">
            <v>0</v>
          </cell>
          <cell r="AR75">
            <v>1662</v>
          </cell>
          <cell r="AT75">
            <v>25579</v>
          </cell>
          <cell r="AU75">
            <v>0</v>
          </cell>
          <cell r="AV75">
            <v>1491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18937</v>
          </cell>
          <cell r="BL75">
            <v>11321</v>
          </cell>
          <cell r="BM75">
            <v>4997</v>
          </cell>
        </row>
        <row r="76">
          <cell r="A76">
            <v>63</v>
          </cell>
          <cell r="B76" t="str">
            <v>Upper Hutt Uniting Parish</v>
          </cell>
          <cell r="C76" t="str">
            <v>methodist</v>
          </cell>
          <cell r="E76">
            <v>7627</v>
          </cell>
          <cell r="F76">
            <v>0</v>
          </cell>
          <cell r="G76">
            <v>107852</v>
          </cell>
          <cell r="I76">
            <v>1376000</v>
          </cell>
          <cell r="J76">
            <v>1300000</v>
          </cell>
          <cell r="K76">
            <v>9500</v>
          </cell>
          <cell r="L76">
            <v>389500</v>
          </cell>
          <cell r="M76">
            <v>847296</v>
          </cell>
          <cell r="R76">
            <v>68235</v>
          </cell>
          <cell r="X76">
            <v>0</v>
          </cell>
          <cell r="Y76">
            <v>0</v>
          </cell>
          <cell r="Z76">
            <v>21500</v>
          </cell>
          <cell r="AB76">
            <v>82208</v>
          </cell>
          <cell r="AC76">
            <v>0</v>
          </cell>
          <cell r="AD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17432</v>
          </cell>
          <cell r="AJ76">
            <v>75930</v>
          </cell>
          <cell r="AM76">
            <v>100</v>
          </cell>
          <cell r="AN76">
            <v>0</v>
          </cell>
          <cell r="AO76">
            <v>44176</v>
          </cell>
          <cell r="AP76">
            <v>5869</v>
          </cell>
          <cell r="AQ76">
            <v>0</v>
          </cell>
          <cell r="AR76">
            <v>3139</v>
          </cell>
          <cell r="AT76">
            <v>39783</v>
          </cell>
          <cell r="AU76">
            <v>581</v>
          </cell>
          <cell r="AV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57115</v>
          </cell>
          <cell r="BL76">
            <v>8484</v>
          </cell>
          <cell r="BM76">
            <v>34820</v>
          </cell>
        </row>
        <row r="77">
          <cell r="A77">
            <v>64</v>
          </cell>
          <cell r="B77" t="str">
            <v>Kapiti Uniting Parish</v>
          </cell>
          <cell r="E77">
            <v>71637</v>
          </cell>
          <cell r="F77">
            <v>0</v>
          </cell>
          <cell r="G77">
            <v>1740</v>
          </cell>
          <cell r="I77">
            <v>0</v>
          </cell>
          <cell r="J77">
            <v>1941538</v>
          </cell>
          <cell r="K77">
            <v>1752</v>
          </cell>
          <cell r="L77">
            <v>187872</v>
          </cell>
          <cell r="M77">
            <v>14027</v>
          </cell>
          <cell r="R77">
            <v>47519</v>
          </cell>
          <cell r="X77">
            <v>3217</v>
          </cell>
          <cell r="Y77">
            <v>870</v>
          </cell>
          <cell r="Z77">
            <v>15895</v>
          </cell>
          <cell r="AB77">
            <v>148673</v>
          </cell>
          <cell r="AC77">
            <v>730</v>
          </cell>
          <cell r="AD77">
            <v>0</v>
          </cell>
          <cell r="AF77">
            <v>50</v>
          </cell>
          <cell r="AG77">
            <v>0</v>
          </cell>
          <cell r="AH77">
            <v>2622</v>
          </cell>
          <cell r="AI77">
            <v>19238</v>
          </cell>
          <cell r="AJ77">
            <v>22453</v>
          </cell>
          <cell r="AM77">
            <v>730</v>
          </cell>
          <cell r="AN77">
            <v>0</v>
          </cell>
          <cell r="AO77">
            <v>52802</v>
          </cell>
          <cell r="AP77">
            <v>7254</v>
          </cell>
          <cell r="AQ77">
            <v>0</v>
          </cell>
          <cell r="AR77">
            <v>1075</v>
          </cell>
          <cell r="AT77">
            <v>38142</v>
          </cell>
          <cell r="AU77">
            <v>948</v>
          </cell>
          <cell r="AV77">
            <v>1207</v>
          </cell>
          <cell r="AY77">
            <v>13697</v>
          </cell>
          <cell r="AZ77">
            <v>1868</v>
          </cell>
          <cell r="BA77">
            <v>0</v>
          </cell>
          <cell r="BB77">
            <v>4228</v>
          </cell>
          <cell r="BC77">
            <v>45025</v>
          </cell>
          <cell r="BL77">
            <v>15618</v>
          </cell>
          <cell r="BM77">
            <v>29233</v>
          </cell>
        </row>
        <row r="78">
          <cell r="A78">
            <v>65</v>
          </cell>
          <cell r="B78" t="str">
            <v>St Matthew's Brooklyn Joint Parish Anglican Methodist Presbyterian</v>
          </cell>
          <cell r="C78" t="str">
            <v>Anglican</v>
          </cell>
          <cell r="E78">
            <v>8058</v>
          </cell>
          <cell r="F78">
            <v>0</v>
          </cell>
          <cell r="G78">
            <v>47665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R78">
            <v>2806</v>
          </cell>
          <cell r="X78">
            <v>0</v>
          </cell>
          <cell r="Y78">
            <v>0</v>
          </cell>
          <cell r="Z78">
            <v>0</v>
          </cell>
          <cell r="AB78">
            <v>30541</v>
          </cell>
          <cell r="AC78">
            <v>395</v>
          </cell>
          <cell r="AD78">
            <v>0</v>
          </cell>
          <cell r="AF78">
            <v>0</v>
          </cell>
          <cell r="AG78">
            <v>0</v>
          </cell>
          <cell r="AH78">
            <v>10525</v>
          </cell>
          <cell r="AI78">
            <v>49222</v>
          </cell>
          <cell r="AJ78">
            <v>14029</v>
          </cell>
          <cell r="AM78">
            <v>2195</v>
          </cell>
          <cell r="AN78">
            <v>0</v>
          </cell>
          <cell r="AO78">
            <v>55856</v>
          </cell>
          <cell r="AP78">
            <v>1747</v>
          </cell>
          <cell r="AQ78">
            <v>0</v>
          </cell>
          <cell r="AR78">
            <v>1172</v>
          </cell>
          <cell r="AT78">
            <v>8491</v>
          </cell>
          <cell r="AU78">
            <v>0</v>
          </cell>
          <cell r="AV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41540</v>
          </cell>
          <cell r="BL78">
            <v>10111</v>
          </cell>
          <cell r="BM78">
            <v>7751</v>
          </cell>
        </row>
        <row r="79">
          <cell r="A79">
            <v>66</v>
          </cell>
          <cell r="B79" t="str">
            <v>Motueka Uniting Parish</v>
          </cell>
          <cell r="C79" t="str">
            <v>Methodist</v>
          </cell>
          <cell r="E79">
            <v>13133</v>
          </cell>
          <cell r="F79">
            <v>0</v>
          </cell>
          <cell r="G79">
            <v>0</v>
          </cell>
          <cell r="I79">
            <v>331000</v>
          </cell>
          <cell r="J79">
            <v>915000</v>
          </cell>
          <cell r="K79">
            <v>2500</v>
          </cell>
          <cell r="L79">
            <v>10000</v>
          </cell>
          <cell r="M79">
            <v>655456</v>
          </cell>
          <cell r="R79">
            <v>0</v>
          </cell>
          <cell r="X79">
            <v>0</v>
          </cell>
          <cell r="Y79">
            <v>0</v>
          </cell>
          <cell r="Z79">
            <v>0</v>
          </cell>
          <cell r="AB79">
            <v>59195</v>
          </cell>
          <cell r="AC79">
            <v>0</v>
          </cell>
          <cell r="AD79">
            <v>1000</v>
          </cell>
          <cell r="AF79">
            <v>0</v>
          </cell>
          <cell r="AG79">
            <v>0</v>
          </cell>
          <cell r="AH79">
            <v>0</v>
          </cell>
          <cell r="AI79">
            <v>1162</v>
          </cell>
          <cell r="AJ79">
            <v>7</v>
          </cell>
          <cell r="AM79">
            <v>1000</v>
          </cell>
          <cell r="AN79">
            <v>0</v>
          </cell>
          <cell r="AO79">
            <v>44234</v>
          </cell>
          <cell r="AP79">
            <v>10548</v>
          </cell>
          <cell r="AQ79">
            <v>0</v>
          </cell>
          <cell r="AR79">
            <v>1000</v>
          </cell>
          <cell r="AT79">
            <v>0</v>
          </cell>
          <cell r="AU79">
            <v>0</v>
          </cell>
          <cell r="AV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12706</v>
          </cell>
          <cell r="BL79">
            <v>6659</v>
          </cell>
          <cell r="BM79">
            <v>14002</v>
          </cell>
        </row>
        <row r="80">
          <cell r="A80">
            <v>67</v>
          </cell>
          <cell r="B80" t="str">
            <v>Union Parish of Picton</v>
          </cell>
          <cell r="C80" t="str">
            <v>Methodist</v>
          </cell>
          <cell r="E80">
            <v>3204</v>
          </cell>
          <cell r="F80">
            <v>0</v>
          </cell>
          <cell r="G80">
            <v>8484</v>
          </cell>
          <cell r="I80">
            <v>288000</v>
          </cell>
          <cell r="J80">
            <v>932400</v>
          </cell>
          <cell r="K80">
            <v>4860</v>
          </cell>
          <cell r="L80">
            <v>90000</v>
          </cell>
          <cell r="M80">
            <v>91915</v>
          </cell>
          <cell r="R80">
            <v>1881</v>
          </cell>
          <cell r="X80">
            <v>0</v>
          </cell>
          <cell r="Y80">
            <v>0</v>
          </cell>
          <cell r="Z80">
            <v>17798</v>
          </cell>
          <cell r="AB80">
            <v>20347</v>
          </cell>
          <cell r="AC80">
            <v>61</v>
          </cell>
          <cell r="AD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9624</v>
          </cell>
          <cell r="AM80">
            <v>2581</v>
          </cell>
          <cell r="AN80">
            <v>0</v>
          </cell>
          <cell r="AO80">
            <v>13186</v>
          </cell>
          <cell r="AP80">
            <v>3479</v>
          </cell>
          <cell r="AQ80">
            <v>0</v>
          </cell>
          <cell r="AR80">
            <v>2753</v>
          </cell>
          <cell r="AT80">
            <v>2345</v>
          </cell>
          <cell r="AU80">
            <v>0</v>
          </cell>
          <cell r="AV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9605</v>
          </cell>
          <cell r="BC80">
            <v>13298</v>
          </cell>
          <cell r="BL80">
            <v>5252</v>
          </cell>
          <cell r="BM80">
            <v>1295</v>
          </cell>
        </row>
        <row r="81">
          <cell r="A81">
            <v>68</v>
          </cell>
          <cell r="B81" t="str">
            <v>Buller Union Parish</v>
          </cell>
          <cell r="C81" t="str">
            <v>methodist</v>
          </cell>
          <cell r="E81">
            <v>86385</v>
          </cell>
          <cell r="F81">
            <v>0</v>
          </cell>
          <cell r="G81">
            <v>8258</v>
          </cell>
          <cell r="I81">
            <v>83000</v>
          </cell>
          <cell r="J81">
            <v>500000</v>
          </cell>
          <cell r="K81">
            <v>0</v>
          </cell>
          <cell r="L81">
            <v>45000</v>
          </cell>
          <cell r="M81">
            <v>229452</v>
          </cell>
          <cell r="R81">
            <v>238</v>
          </cell>
          <cell r="X81">
            <v>0</v>
          </cell>
          <cell r="Y81">
            <v>0</v>
          </cell>
          <cell r="Z81">
            <v>0</v>
          </cell>
          <cell r="AB81">
            <v>8520</v>
          </cell>
          <cell r="AC81">
            <v>0</v>
          </cell>
          <cell r="AD81">
            <v>859</v>
          </cell>
          <cell r="AF81">
            <v>0</v>
          </cell>
          <cell r="AG81">
            <v>0</v>
          </cell>
          <cell r="AH81">
            <v>14508</v>
          </cell>
          <cell r="AI81">
            <v>1004</v>
          </cell>
          <cell r="AJ81">
            <v>409</v>
          </cell>
          <cell r="AM81">
            <v>870</v>
          </cell>
          <cell r="AN81">
            <v>0</v>
          </cell>
          <cell r="AO81">
            <v>100</v>
          </cell>
          <cell r="AP81">
            <v>5</v>
          </cell>
          <cell r="AQ81">
            <v>0</v>
          </cell>
          <cell r="AR81">
            <v>2209</v>
          </cell>
          <cell r="AT81">
            <v>0</v>
          </cell>
          <cell r="AU81">
            <v>0</v>
          </cell>
          <cell r="AV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8443</v>
          </cell>
          <cell r="BL81">
            <v>3000</v>
          </cell>
          <cell r="BM81">
            <v>6384</v>
          </cell>
        </row>
        <row r="82">
          <cell r="A82">
            <v>69</v>
          </cell>
          <cell r="B82" t="str">
            <v>Greymouth District Uniting</v>
          </cell>
          <cell r="C82" t="str">
            <v>Methodist</v>
          </cell>
          <cell r="E82">
            <v>28359</v>
          </cell>
          <cell r="F82">
            <v>0</v>
          </cell>
          <cell r="G82">
            <v>0</v>
          </cell>
          <cell r="I82">
            <v>0</v>
          </cell>
          <cell r="J82">
            <v>979978</v>
          </cell>
          <cell r="K82">
            <v>0</v>
          </cell>
          <cell r="L82">
            <v>2417</v>
          </cell>
          <cell r="M82">
            <v>5320</v>
          </cell>
          <cell r="R82">
            <v>0</v>
          </cell>
          <cell r="X82">
            <v>0</v>
          </cell>
          <cell r="Y82">
            <v>5000</v>
          </cell>
          <cell r="Z82">
            <v>32387</v>
          </cell>
          <cell r="AB82">
            <v>32783</v>
          </cell>
          <cell r="AC82">
            <v>0</v>
          </cell>
          <cell r="AD82">
            <v>0</v>
          </cell>
          <cell r="AF82">
            <v>0</v>
          </cell>
          <cell r="AG82">
            <v>0</v>
          </cell>
          <cell r="AH82">
            <v>9508</v>
          </cell>
          <cell r="AI82">
            <v>20484</v>
          </cell>
          <cell r="AJ82">
            <v>0</v>
          </cell>
          <cell r="AM82">
            <v>0</v>
          </cell>
          <cell r="AN82">
            <v>0</v>
          </cell>
          <cell r="AO82">
            <v>35587</v>
          </cell>
          <cell r="AP82">
            <v>3227</v>
          </cell>
          <cell r="AQ82">
            <v>0</v>
          </cell>
          <cell r="AR82">
            <v>8906</v>
          </cell>
          <cell r="AT82">
            <v>500</v>
          </cell>
          <cell r="AU82">
            <v>0</v>
          </cell>
          <cell r="AV82">
            <v>20923</v>
          </cell>
          <cell r="AY82">
            <v>0</v>
          </cell>
          <cell r="AZ82">
            <v>0</v>
          </cell>
          <cell r="BA82">
            <v>0</v>
          </cell>
          <cell r="BB82">
            <v>5099</v>
          </cell>
          <cell r="BC82">
            <v>15541</v>
          </cell>
          <cell r="BL82">
            <v>8813</v>
          </cell>
          <cell r="BM82">
            <v>1260</v>
          </cell>
        </row>
        <row r="83">
          <cell r="A83">
            <v>70</v>
          </cell>
          <cell r="B83" t="str">
            <v>Reefton District Union Parish</v>
          </cell>
          <cell r="E83">
            <v>22075</v>
          </cell>
          <cell r="F83">
            <v>0</v>
          </cell>
          <cell r="G83">
            <v>0</v>
          </cell>
          <cell r="I83">
            <v>55000</v>
          </cell>
          <cell r="J83">
            <v>275000</v>
          </cell>
          <cell r="K83">
            <v>0</v>
          </cell>
          <cell r="L83">
            <v>0</v>
          </cell>
          <cell r="M83">
            <v>0</v>
          </cell>
          <cell r="R83">
            <v>0</v>
          </cell>
          <cell r="X83">
            <v>0</v>
          </cell>
          <cell r="Y83">
            <v>0</v>
          </cell>
          <cell r="Z83">
            <v>0</v>
          </cell>
          <cell r="AB83">
            <v>8894</v>
          </cell>
          <cell r="AC83">
            <v>0</v>
          </cell>
          <cell r="AD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15780</v>
          </cell>
          <cell r="AJ83">
            <v>336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2126</v>
          </cell>
          <cell r="AR83">
            <v>2100</v>
          </cell>
          <cell r="AT83">
            <v>0</v>
          </cell>
          <cell r="AU83">
            <v>0</v>
          </cell>
          <cell r="AV83">
            <v>114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7747</v>
          </cell>
          <cell r="BL83">
            <v>776</v>
          </cell>
          <cell r="BM83">
            <v>968</v>
          </cell>
        </row>
        <row r="84">
          <cell r="A84">
            <v>71</v>
          </cell>
          <cell r="B84" t="str">
            <v>Lincoln Union Parish</v>
          </cell>
          <cell r="C84" t="str">
            <v>Presbyterian</v>
          </cell>
          <cell r="E84">
            <v>8957</v>
          </cell>
          <cell r="F84">
            <v>0</v>
          </cell>
          <cell r="G84">
            <v>0</v>
          </cell>
          <cell r="I84">
            <v>115000</v>
          </cell>
          <cell r="J84">
            <v>172000</v>
          </cell>
          <cell r="K84">
            <v>0</v>
          </cell>
          <cell r="L84">
            <v>0</v>
          </cell>
          <cell r="M84">
            <v>644307</v>
          </cell>
          <cell r="R84">
            <v>0</v>
          </cell>
          <cell r="X84">
            <v>0</v>
          </cell>
          <cell r="Y84">
            <v>0</v>
          </cell>
          <cell r="Z84">
            <v>0</v>
          </cell>
          <cell r="AB84">
            <v>54682</v>
          </cell>
          <cell r="AC84">
            <v>1332</v>
          </cell>
          <cell r="AD84">
            <v>17246</v>
          </cell>
          <cell r="AF84">
            <v>0</v>
          </cell>
          <cell r="AG84">
            <v>0</v>
          </cell>
          <cell r="AH84">
            <v>12133</v>
          </cell>
          <cell r="AI84">
            <v>20060</v>
          </cell>
          <cell r="AJ84">
            <v>21622</v>
          </cell>
          <cell r="AM84">
            <v>1892</v>
          </cell>
          <cell r="AN84">
            <v>0</v>
          </cell>
          <cell r="AO84">
            <v>48449</v>
          </cell>
          <cell r="AP84">
            <v>5459</v>
          </cell>
          <cell r="AQ84">
            <v>19760</v>
          </cell>
          <cell r="AR84">
            <v>6037</v>
          </cell>
          <cell r="AT84">
            <v>0</v>
          </cell>
          <cell r="AU84">
            <v>0</v>
          </cell>
          <cell r="AV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42615</v>
          </cell>
          <cell r="BL84">
            <v>4418</v>
          </cell>
          <cell r="BM84">
            <v>4042</v>
          </cell>
        </row>
        <row r="85">
          <cell r="A85">
            <v>72</v>
          </cell>
          <cell r="B85" t="str">
            <v>New Brighton Union</v>
          </cell>
          <cell r="C85" t="str">
            <v>Methodist</v>
          </cell>
          <cell r="E85">
            <v>36298</v>
          </cell>
          <cell r="F85">
            <v>0</v>
          </cell>
          <cell r="G85">
            <v>394069</v>
          </cell>
          <cell r="I85">
            <v>573000</v>
          </cell>
          <cell r="J85">
            <v>439227</v>
          </cell>
          <cell r="K85">
            <v>46167</v>
          </cell>
          <cell r="L85">
            <v>0</v>
          </cell>
          <cell r="M85">
            <v>992136</v>
          </cell>
          <cell r="R85">
            <v>14557</v>
          </cell>
          <cell r="X85">
            <v>0</v>
          </cell>
          <cell r="Y85">
            <v>0</v>
          </cell>
          <cell r="Z85">
            <v>16017</v>
          </cell>
          <cell r="AB85">
            <v>13055</v>
          </cell>
          <cell r="AC85">
            <v>985</v>
          </cell>
          <cell r="AD85">
            <v>6312</v>
          </cell>
          <cell r="AF85">
            <v>0</v>
          </cell>
          <cell r="AG85">
            <v>39511</v>
          </cell>
          <cell r="AH85">
            <v>0</v>
          </cell>
          <cell r="AI85">
            <v>23280</v>
          </cell>
          <cell r="AJ85">
            <v>15076</v>
          </cell>
          <cell r="AM85">
            <v>0</v>
          </cell>
          <cell r="AN85">
            <v>0</v>
          </cell>
          <cell r="AO85">
            <v>43081</v>
          </cell>
          <cell r="AP85">
            <v>0</v>
          </cell>
          <cell r="AQ85">
            <v>0</v>
          </cell>
          <cell r="AR85">
            <v>4748</v>
          </cell>
          <cell r="AT85">
            <v>9117</v>
          </cell>
          <cell r="AU85">
            <v>0</v>
          </cell>
          <cell r="AV85">
            <v>0</v>
          </cell>
          <cell r="AY85">
            <v>460</v>
          </cell>
          <cell r="AZ85">
            <v>0</v>
          </cell>
          <cell r="BA85">
            <v>0</v>
          </cell>
          <cell r="BB85">
            <v>0</v>
          </cell>
          <cell r="BC85">
            <v>22074</v>
          </cell>
          <cell r="BL85">
            <v>1635</v>
          </cell>
          <cell r="BM85">
            <v>10125</v>
          </cell>
        </row>
        <row r="86">
          <cell r="A86">
            <v>73</v>
          </cell>
          <cell r="B86" t="str">
            <v>Oxford District Union Parish</v>
          </cell>
          <cell r="E86">
            <v>48085</v>
          </cell>
          <cell r="F86">
            <v>0</v>
          </cell>
          <cell r="G86">
            <v>0</v>
          </cell>
          <cell r="I86">
            <v>312000</v>
          </cell>
          <cell r="J86">
            <v>625000</v>
          </cell>
          <cell r="K86">
            <v>0</v>
          </cell>
          <cell r="L86">
            <v>0</v>
          </cell>
          <cell r="M86">
            <v>180133</v>
          </cell>
          <cell r="R86">
            <v>0</v>
          </cell>
          <cell r="X86">
            <v>0</v>
          </cell>
          <cell r="Y86">
            <v>2400</v>
          </cell>
          <cell r="Z86">
            <v>0</v>
          </cell>
          <cell r="AB86">
            <v>42798</v>
          </cell>
          <cell r="AC86">
            <v>868</v>
          </cell>
          <cell r="AD86">
            <v>0</v>
          </cell>
          <cell r="AF86">
            <v>0</v>
          </cell>
          <cell r="AG86">
            <v>0</v>
          </cell>
          <cell r="AH86">
            <v>9704</v>
          </cell>
          <cell r="AI86">
            <v>6109</v>
          </cell>
          <cell r="AJ86">
            <v>1227</v>
          </cell>
          <cell r="AM86">
            <v>0</v>
          </cell>
          <cell r="AN86">
            <v>0</v>
          </cell>
          <cell r="AO86">
            <v>36317</v>
          </cell>
          <cell r="AP86">
            <v>2929</v>
          </cell>
          <cell r="AQ86">
            <v>0</v>
          </cell>
          <cell r="AR86">
            <v>2753</v>
          </cell>
          <cell r="AT86">
            <v>0</v>
          </cell>
          <cell r="AU86">
            <v>0</v>
          </cell>
          <cell r="AV86">
            <v>0</v>
          </cell>
          <cell r="AY86">
            <v>0</v>
          </cell>
          <cell r="AZ86">
            <v>0</v>
          </cell>
          <cell r="BA86">
            <v>110</v>
          </cell>
          <cell r="BB86">
            <v>0</v>
          </cell>
          <cell r="BC86">
            <v>15636</v>
          </cell>
          <cell r="BL86">
            <v>3216</v>
          </cell>
          <cell r="BM86">
            <v>10601</v>
          </cell>
        </row>
        <row r="87">
          <cell r="A87">
            <v>74</v>
          </cell>
          <cell r="B87" t="str">
            <v>Linwood Avenue Union Church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R87">
            <v>0</v>
          </cell>
          <cell r="X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D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L87">
            <v>0</v>
          </cell>
          <cell r="BM87">
            <v>0</v>
          </cell>
        </row>
        <row r="88">
          <cell r="A88">
            <v>75</v>
          </cell>
          <cell r="B88" t="str">
            <v>Port Hills Uniting Parish</v>
          </cell>
          <cell r="E88">
            <v>30088</v>
          </cell>
          <cell r="F88">
            <v>0</v>
          </cell>
          <cell r="G88">
            <v>903909</v>
          </cell>
          <cell r="I88">
            <v>2162000</v>
          </cell>
          <cell r="J88">
            <v>1090300</v>
          </cell>
          <cell r="K88">
            <v>0</v>
          </cell>
          <cell r="L88">
            <v>134771</v>
          </cell>
          <cell r="M88">
            <v>0</v>
          </cell>
          <cell r="R88">
            <v>135608</v>
          </cell>
          <cell r="X88">
            <v>0</v>
          </cell>
          <cell r="Y88">
            <v>0</v>
          </cell>
          <cell r="Z88">
            <v>0</v>
          </cell>
          <cell r="AB88">
            <v>15220</v>
          </cell>
          <cell r="AC88">
            <v>0</v>
          </cell>
          <cell r="AD88">
            <v>3759</v>
          </cell>
          <cell r="AF88">
            <v>0</v>
          </cell>
          <cell r="AG88">
            <v>0</v>
          </cell>
          <cell r="AH88">
            <v>43574</v>
          </cell>
          <cell r="AI88">
            <v>50478</v>
          </cell>
          <cell r="AJ88">
            <v>509337</v>
          </cell>
          <cell r="AM88">
            <v>5400</v>
          </cell>
          <cell r="AN88">
            <v>0</v>
          </cell>
          <cell r="AO88">
            <v>14423</v>
          </cell>
          <cell r="AP88">
            <v>774</v>
          </cell>
          <cell r="AQ88">
            <v>2888</v>
          </cell>
          <cell r="AR88">
            <v>0</v>
          </cell>
          <cell r="AT88">
            <v>2912</v>
          </cell>
          <cell r="AU88">
            <v>0</v>
          </cell>
          <cell r="AV88">
            <v>13</v>
          </cell>
          <cell r="AY88">
            <v>1113</v>
          </cell>
          <cell r="AZ88">
            <v>7928</v>
          </cell>
          <cell r="BA88">
            <v>4307</v>
          </cell>
          <cell r="BB88">
            <v>0</v>
          </cell>
          <cell r="BC88">
            <v>47853</v>
          </cell>
          <cell r="BL88">
            <v>6909</v>
          </cell>
          <cell r="BM88">
            <v>0</v>
          </cell>
        </row>
        <row r="89">
          <cell r="A89">
            <v>76</v>
          </cell>
          <cell r="B89" t="str">
            <v>St Albans Uniting Parish</v>
          </cell>
          <cell r="C89" t="str">
            <v>Presbyterian</v>
          </cell>
          <cell r="E89">
            <v>127099</v>
          </cell>
          <cell r="F89">
            <v>0</v>
          </cell>
          <cell r="G89">
            <v>0</v>
          </cell>
          <cell r="I89">
            <v>666000</v>
          </cell>
          <cell r="J89">
            <v>786000</v>
          </cell>
          <cell r="K89">
            <v>2000</v>
          </cell>
          <cell r="L89">
            <v>0</v>
          </cell>
          <cell r="M89">
            <v>2727799</v>
          </cell>
          <cell r="R89">
            <v>1000</v>
          </cell>
          <cell r="X89">
            <v>0</v>
          </cell>
          <cell r="Y89">
            <v>0</v>
          </cell>
          <cell r="Z89">
            <v>0</v>
          </cell>
          <cell r="AB89">
            <v>38765</v>
          </cell>
          <cell r="AC89">
            <v>756</v>
          </cell>
          <cell r="AD89">
            <v>0</v>
          </cell>
          <cell r="AF89">
            <v>8350</v>
          </cell>
          <cell r="AG89">
            <v>0</v>
          </cell>
          <cell r="AH89">
            <v>99546</v>
          </cell>
          <cell r="AI89">
            <v>35853</v>
          </cell>
          <cell r="AJ89">
            <v>15155</v>
          </cell>
          <cell r="AM89">
            <v>0</v>
          </cell>
          <cell r="AN89">
            <v>0</v>
          </cell>
          <cell r="AO89">
            <v>75649</v>
          </cell>
          <cell r="AP89">
            <v>954</v>
          </cell>
          <cell r="AQ89">
            <v>0</v>
          </cell>
          <cell r="AR89">
            <v>5559</v>
          </cell>
          <cell r="AT89">
            <v>20883</v>
          </cell>
          <cell r="AU89">
            <v>0</v>
          </cell>
          <cell r="AV89">
            <v>2008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28052</v>
          </cell>
          <cell r="BL89">
            <v>17424</v>
          </cell>
          <cell r="BM89">
            <v>11519</v>
          </cell>
        </row>
        <row r="90">
          <cell r="A90">
            <v>77</v>
          </cell>
          <cell r="B90" t="str">
            <v>The Amuri Co-operating Parish</v>
          </cell>
          <cell r="E90">
            <v>10383</v>
          </cell>
          <cell r="F90">
            <v>0</v>
          </cell>
          <cell r="G90">
            <v>19939</v>
          </cell>
          <cell r="I90">
            <v>310000</v>
          </cell>
          <cell r="J90">
            <v>1410000</v>
          </cell>
          <cell r="K90">
            <v>500</v>
          </cell>
          <cell r="L90">
            <v>2000</v>
          </cell>
          <cell r="M90">
            <v>0</v>
          </cell>
          <cell r="R90">
            <v>0</v>
          </cell>
          <cell r="X90">
            <v>0</v>
          </cell>
          <cell r="Y90">
            <v>0</v>
          </cell>
          <cell r="Z90">
            <v>0</v>
          </cell>
          <cell r="AB90">
            <v>67953</v>
          </cell>
          <cell r="AC90">
            <v>2876</v>
          </cell>
          <cell r="AD90">
            <v>0</v>
          </cell>
          <cell r="AF90">
            <v>0</v>
          </cell>
          <cell r="AG90">
            <v>0</v>
          </cell>
          <cell r="AH90">
            <v>22275</v>
          </cell>
          <cell r="AI90">
            <v>3618</v>
          </cell>
          <cell r="AJ90">
            <v>8670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11958</v>
          </cell>
          <cell r="AT90">
            <v>0</v>
          </cell>
          <cell r="AU90">
            <v>0</v>
          </cell>
          <cell r="AV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52914</v>
          </cell>
          <cell r="BL90">
            <v>5439</v>
          </cell>
          <cell r="BM90">
            <v>11198</v>
          </cell>
        </row>
        <row r="91">
          <cell r="A91">
            <v>78</v>
          </cell>
          <cell r="B91" t="str">
            <v>Kaiapoi Co-op Parish Methodist - Presbyterian</v>
          </cell>
          <cell r="C91" t="str">
            <v>Presbyterian</v>
          </cell>
          <cell r="E91">
            <v>79663</v>
          </cell>
          <cell r="F91">
            <v>0</v>
          </cell>
          <cell r="G91">
            <v>7647</v>
          </cell>
          <cell r="I91">
            <v>374000</v>
          </cell>
          <cell r="J91">
            <v>290030</v>
          </cell>
          <cell r="K91">
            <v>0</v>
          </cell>
          <cell r="L91">
            <v>0</v>
          </cell>
          <cell r="M91">
            <v>752339</v>
          </cell>
          <cell r="R91">
            <v>4339</v>
          </cell>
          <cell r="X91">
            <v>0</v>
          </cell>
          <cell r="Y91">
            <v>0</v>
          </cell>
          <cell r="Z91">
            <v>0</v>
          </cell>
          <cell r="AB91">
            <v>41393</v>
          </cell>
          <cell r="AC91">
            <v>3725</v>
          </cell>
          <cell r="AD91">
            <v>9160</v>
          </cell>
          <cell r="AF91">
            <v>0</v>
          </cell>
          <cell r="AG91">
            <v>0</v>
          </cell>
          <cell r="AH91">
            <v>35782</v>
          </cell>
          <cell r="AI91">
            <v>9298</v>
          </cell>
          <cell r="AJ91">
            <v>254280</v>
          </cell>
          <cell r="AM91">
            <v>2350</v>
          </cell>
          <cell r="AN91">
            <v>0</v>
          </cell>
          <cell r="AO91">
            <v>44414</v>
          </cell>
          <cell r="AP91">
            <v>5842</v>
          </cell>
          <cell r="AQ91">
            <v>11024</v>
          </cell>
          <cell r="AR91">
            <v>955</v>
          </cell>
          <cell r="AT91">
            <v>10939</v>
          </cell>
          <cell r="AU91">
            <v>20</v>
          </cell>
          <cell r="AV91">
            <v>0</v>
          </cell>
          <cell r="AY91">
            <v>8970</v>
          </cell>
          <cell r="AZ91">
            <v>0</v>
          </cell>
          <cell r="BA91">
            <v>0</v>
          </cell>
          <cell r="BB91">
            <v>0</v>
          </cell>
          <cell r="BC91">
            <v>23652</v>
          </cell>
          <cell r="BL91">
            <v>3784</v>
          </cell>
          <cell r="BM91">
            <v>11222</v>
          </cell>
        </row>
        <row r="92">
          <cell r="A92">
            <v>79</v>
          </cell>
          <cell r="B92" t="str">
            <v>Ellesmere Cooperating Parish - Methodist/Presbyterian</v>
          </cell>
          <cell r="C92" t="str">
            <v>Methodist</v>
          </cell>
          <cell r="E92">
            <v>6592</v>
          </cell>
          <cell r="F92">
            <v>0</v>
          </cell>
          <cell r="G92">
            <v>2015</v>
          </cell>
          <cell r="I92">
            <v>497000</v>
          </cell>
          <cell r="J92">
            <v>1335000</v>
          </cell>
          <cell r="K92">
            <v>200</v>
          </cell>
          <cell r="L92">
            <v>0</v>
          </cell>
          <cell r="M92">
            <v>598211</v>
          </cell>
          <cell r="R92">
            <v>0</v>
          </cell>
          <cell r="X92">
            <v>0</v>
          </cell>
          <cell r="Y92">
            <v>0</v>
          </cell>
          <cell r="Z92">
            <v>0</v>
          </cell>
          <cell r="AB92">
            <v>74578</v>
          </cell>
          <cell r="AC92">
            <v>1095</v>
          </cell>
          <cell r="AD92">
            <v>545</v>
          </cell>
          <cell r="AF92">
            <v>0</v>
          </cell>
          <cell r="AG92">
            <v>0</v>
          </cell>
          <cell r="AH92">
            <v>29777</v>
          </cell>
          <cell r="AI92">
            <v>28439</v>
          </cell>
          <cell r="AJ92">
            <v>905</v>
          </cell>
          <cell r="AM92">
            <v>3788</v>
          </cell>
          <cell r="AN92">
            <v>1121</v>
          </cell>
          <cell r="AO92">
            <v>48319</v>
          </cell>
          <cell r="AP92">
            <v>5345</v>
          </cell>
          <cell r="AQ92">
            <v>7280</v>
          </cell>
          <cell r="AR92">
            <v>3184</v>
          </cell>
          <cell r="AT92">
            <v>0</v>
          </cell>
          <cell r="AU92">
            <v>0</v>
          </cell>
          <cell r="AV92">
            <v>0</v>
          </cell>
          <cell r="AY92">
            <v>0</v>
          </cell>
          <cell r="AZ92">
            <v>0</v>
          </cell>
          <cell r="BA92">
            <v>14011</v>
          </cell>
          <cell r="BB92">
            <v>0</v>
          </cell>
          <cell r="BC92">
            <v>26864</v>
          </cell>
          <cell r="BL92">
            <v>7785</v>
          </cell>
          <cell r="BM92">
            <v>0</v>
          </cell>
        </row>
        <row r="93">
          <cell r="A93">
            <v>80</v>
          </cell>
          <cell r="B93" t="str">
            <v>Malvern Co-operating Parish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R93">
            <v>0</v>
          </cell>
          <cell r="X93">
            <v>0</v>
          </cell>
          <cell r="Y93">
            <v>0</v>
          </cell>
          <cell r="Z93">
            <v>0</v>
          </cell>
          <cell r="AB93">
            <v>0</v>
          </cell>
          <cell r="AC93">
            <v>0</v>
          </cell>
          <cell r="AD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L93">
            <v>0</v>
          </cell>
          <cell r="BM93">
            <v>0</v>
          </cell>
        </row>
        <row r="94">
          <cell r="A94">
            <v>81</v>
          </cell>
          <cell r="B94" t="str">
            <v>Hinds Co-operating Parish</v>
          </cell>
          <cell r="C94" t="str">
            <v>Presbyterian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R94">
            <v>0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L94">
            <v>0</v>
          </cell>
          <cell r="BM94">
            <v>0</v>
          </cell>
        </row>
        <row r="95">
          <cell r="A95">
            <v>82</v>
          </cell>
          <cell r="B95" t="str">
            <v>St Davids Union Church Marchwiel</v>
          </cell>
          <cell r="C95" t="str">
            <v>Methodist</v>
          </cell>
          <cell r="E95">
            <v>13221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86139</v>
          </cell>
          <cell r="R95">
            <v>0</v>
          </cell>
          <cell r="X95">
            <v>0</v>
          </cell>
          <cell r="Y95">
            <v>0</v>
          </cell>
          <cell r="Z95">
            <v>0</v>
          </cell>
          <cell r="AB95">
            <v>20739</v>
          </cell>
          <cell r="AC95">
            <v>350</v>
          </cell>
          <cell r="AD95">
            <v>300</v>
          </cell>
          <cell r="AF95">
            <v>0</v>
          </cell>
          <cell r="AG95">
            <v>0</v>
          </cell>
          <cell r="AH95">
            <v>18929</v>
          </cell>
          <cell r="AI95">
            <v>0</v>
          </cell>
          <cell r="AJ95">
            <v>95</v>
          </cell>
          <cell r="AM95">
            <v>0</v>
          </cell>
          <cell r="AN95">
            <v>0</v>
          </cell>
          <cell r="AO95">
            <v>23666</v>
          </cell>
          <cell r="AP95">
            <v>654</v>
          </cell>
          <cell r="AQ95">
            <v>1102</v>
          </cell>
          <cell r="AR95">
            <v>116</v>
          </cell>
          <cell r="AT95">
            <v>0</v>
          </cell>
          <cell r="AU95">
            <v>0</v>
          </cell>
          <cell r="AV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L95">
            <v>2720</v>
          </cell>
          <cell r="BM95">
            <v>9955</v>
          </cell>
        </row>
        <row r="96">
          <cell r="A96">
            <v>83</v>
          </cell>
          <cell r="B96" t="str">
            <v>Waimate District Cooperative Venture</v>
          </cell>
          <cell r="C96" t="str">
            <v>Anglican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R96">
            <v>0</v>
          </cell>
          <cell r="X96">
            <v>0</v>
          </cell>
          <cell r="Y96">
            <v>0</v>
          </cell>
          <cell r="Z96">
            <v>0</v>
          </cell>
          <cell r="AB96">
            <v>0</v>
          </cell>
          <cell r="AC96">
            <v>0</v>
          </cell>
          <cell r="AD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L96">
            <v>0</v>
          </cell>
          <cell r="BM96">
            <v>0</v>
          </cell>
        </row>
        <row r="97">
          <cell r="A97">
            <v>84</v>
          </cell>
          <cell r="B97" t="str">
            <v>Pukaki Co-operating Parish</v>
          </cell>
          <cell r="C97" t="str">
            <v>Anglican</v>
          </cell>
          <cell r="E97">
            <v>40236</v>
          </cell>
          <cell r="F97">
            <v>0</v>
          </cell>
          <cell r="G97">
            <v>0</v>
          </cell>
          <cell r="I97">
            <v>0</v>
          </cell>
          <cell r="J97">
            <v>139200</v>
          </cell>
          <cell r="K97">
            <v>0</v>
          </cell>
          <cell r="L97">
            <v>23786</v>
          </cell>
          <cell r="M97">
            <v>100000</v>
          </cell>
          <cell r="R97">
            <v>0</v>
          </cell>
          <cell r="X97">
            <v>0</v>
          </cell>
          <cell r="Y97">
            <v>0</v>
          </cell>
          <cell r="Z97">
            <v>0</v>
          </cell>
          <cell r="AB97">
            <v>42567</v>
          </cell>
          <cell r="AC97">
            <v>0</v>
          </cell>
          <cell r="AD97">
            <v>0</v>
          </cell>
          <cell r="AF97">
            <v>0</v>
          </cell>
          <cell r="AG97">
            <v>0</v>
          </cell>
          <cell r="AH97">
            <v>638</v>
          </cell>
          <cell r="AI97">
            <v>4100</v>
          </cell>
          <cell r="AJ97">
            <v>10825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1890</v>
          </cell>
          <cell r="AT97">
            <v>0</v>
          </cell>
          <cell r="AU97">
            <v>2540</v>
          </cell>
          <cell r="AV97">
            <v>0</v>
          </cell>
          <cell r="AY97">
            <v>4364</v>
          </cell>
          <cell r="AZ97">
            <v>0</v>
          </cell>
          <cell r="BA97">
            <v>0</v>
          </cell>
          <cell r="BB97">
            <v>1098</v>
          </cell>
          <cell r="BC97">
            <v>8094</v>
          </cell>
          <cell r="BL97">
            <v>7706</v>
          </cell>
          <cell r="BM97">
            <v>23633</v>
          </cell>
        </row>
        <row r="98">
          <cell r="A98">
            <v>85</v>
          </cell>
          <cell r="B98" t="str">
            <v>Brockville Co-operating Parish</v>
          </cell>
          <cell r="C98" t="str">
            <v>Presbyterian</v>
          </cell>
          <cell r="E98">
            <v>51154</v>
          </cell>
          <cell r="F98">
            <v>7000</v>
          </cell>
          <cell r="G98">
            <v>0</v>
          </cell>
          <cell r="I98">
            <v>189000</v>
          </cell>
          <cell r="J98">
            <v>441000</v>
          </cell>
          <cell r="K98">
            <v>3000</v>
          </cell>
          <cell r="L98">
            <v>0</v>
          </cell>
          <cell r="M98">
            <v>0</v>
          </cell>
          <cell r="R98">
            <v>5000</v>
          </cell>
          <cell r="X98">
            <v>2500</v>
          </cell>
          <cell r="Y98">
            <v>48154</v>
          </cell>
          <cell r="Z98">
            <v>277</v>
          </cell>
          <cell r="AB98">
            <v>22777</v>
          </cell>
          <cell r="AC98">
            <v>0</v>
          </cell>
          <cell r="AD98">
            <v>4479</v>
          </cell>
          <cell r="AF98">
            <v>0</v>
          </cell>
          <cell r="AG98">
            <v>0</v>
          </cell>
          <cell r="AH98">
            <v>3806</v>
          </cell>
          <cell r="AI98">
            <v>37554</v>
          </cell>
          <cell r="AJ98">
            <v>1475</v>
          </cell>
          <cell r="AM98">
            <v>5215</v>
          </cell>
          <cell r="AN98">
            <v>0</v>
          </cell>
          <cell r="AO98">
            <v>53124</v>
          </cell>
          <cell r="AP98">
            <v>4542</v>
          </cell>
          <cell r="AQ98">
            <v>6171</v>
          </cell>
          <cell r="AR98">
            <v>5561</v>
          </cell>
          <cell r="AT98">
            <v>5886</v>
          </cell>
          <cell r="AU98">
            <v>0</v>
          </cell>
          <cell r="AV98">
            <v>2435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21587</v>
          </cell>
          <cell r="BL98">
            <v>1946</v>
          </cell>
          <cell r="BM98">
            <v>11065</v>
          </cell>
        </row>
        <row r="99">
          <cell r="A99">
            <v>86</v>
          </cell>
          <cell r="B99" t="str">
            <v>Tokomairiro Co-operating Parish</v>
          </cell>
          <cell r="E99">
            <v>788</v>
          </cell>
          <cell r="F99">
            <v>0</v>
          </cell>
          <cell r="G99">
            <v>0</v>
          </cell>
          <cell r="I99">
            <v>1041500</v>
          </cell>
          <cell r="J99">
            <v>755000</v>
          </cell>
          <cell r="K99">
            <v>0</v>
          </cell>
          <cell r="L99">
            <v>39265</v>
          </cell>
          <cell r="M99">
            <v>252815</v>
          </cell>
          <cell r="R99">
            <v>0</v>
          </cell>
          <cell r="X99">
            <v>0</v>
          </cell>
          <cell r="Y99">
            <v>0</v>
          </cell>
          <cell r="Z99">
            <v>0</v>
          </cell>
          <cell r="AB99">
            <v>44948</v>
          </cell>
          <cell r="AC99">
            <v>409</v>
          </cell>
          <cell r="AD99">
            <v>0</v>
          </cell>
          <cell r="AF99">
            <v>1000</v>
          </cell>
          <cell r="AG99">
            <v>443</v>
          </cell>
          <cell r="AH99">
            <v>12158</v>
          </cell>
          <cell r="AI99">
            <v>29330</v>
          </cell>
          <cell r="AJ99">
            <v>4314</v>
          </cell>
          <cell r="AM99">
            <v>1126</v>
          </cell>
          <cell r="AN99">
            <v>349</v>
          </cell>
          <cell r="AO99">
            <v>13711</v>
          </cell>
          <cell r="AP99">
            <v>324</v>
          </cell>
          <cell r="AQ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22136</v>
          </cell>
          <cell r="BL99">
            <v>5294</v>
          </cell>
          <cell r="BM99">
            <v>2358</v>
          </cell>
        </row>
        <row r="100">
          <cell r="A100">
            <v>87</v>
          </cell>
          <cell r="B100" t="str">
            <v>Alexandra Clyde Lauder Union Parish</v>
          </cell>
          <cell r="C100" t="str">
            <v>Methodist</v>
          </cell>
          <cell r="E100">
            <v>55067</v>
          </cell>
          <cell r="F100">
            <v>0</v>
          </cell>
          <cell r="G100">
            <v>0</v>
          </cell>
          <cell r="I100">
            <v>1913000</v>
          </cell>
          <cell r="J100">
            <v>925000</v>
          </cell>
          <cell r="K100">
            <v>0</v>
          </cell>
          <cell r="L100">
            <v>0</v>
          </cell>
          <cell r="M100">
            <v>127100</v>
          </cell>
          <cell r="R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71857</v>
          </cell>
          <cell r="AC100">
            <v>0</v>
          </cell>
          <cell r="AD100">
            <v>447</v>
          </cell>
          <cell r="AF100">
            <v>5000</v>
          </cell>
          <cell r="AG100">
            <v>0</v>
          </cell>
          <cell r="AH100">
            <v>5730</v>
          </cell>
          <cell r="AI100">
            <v>5816</v>
          </cell>
          <cell r="AJ100">
            <v>7209</v>
          </cell>
          <cell r="AM100">
            <v>0</v>
          </cell>
          <cell r="AN100">
            <v>0</v>
          </cell>
          <cell r="AO100">
            <v>47994</v>
          </cell>
          <cell r="AP100">
            <v>13830</v>
          </cell>
          <cell r="AQ100">
            <v>0</v>
          </cell>
          <cell r="AR100">
            <v>3355</v>
          </cell>
          <cell r="AT100">
            <v>0</v>
          </cell>
          <cell r="AU100">
            <v>0</v>
          </cell>
          <cell r="AV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19337</v>
          </cell>
          <cell r="BL100">
            <v>9427</v>
          </cell>
          <cell r="BM100">
            <v>5327</v>
          </cell>
        </row>
        <row r="101">
          <cell r="A101">
            <v>88</v>
          </cell>
          <cell r="B101" t="str">
            <v>Teviot Union</v>
          </cell>
          <cell r="E101">
            <v>2387</v>
          </cell>
          <cell r="F101">
            <v>0</v>
          </cell>
          <cell r="G101">
            <v>42822</v>
          </cell>
          <cell r="I101">
            <v>0</v>
          </cell>
          <cell r="J101">
            <v>15186</v>
          </cell>
          <cell r="K101">
            <v>0</v>
          </cell>
          <cell r="L101">
            <v>0</v>
          </cell>
          <cell r="M101">
            <v>291453</v>
          </cell>
          <cell r="R101">
            <v>-1506</v>
          </cell>
          <cell r="X101">
            <v>0</v>
          </cell>
          <cell r="Y101">
            <v>0</v>
          </cell>
          <cell r="Z101">
            <v>0</v>
          </cell>
          <cell r="AB101">
            <v>27950</v>
          </cell>
          <cell r="AC101">
            <v>0</v>
          </cell>
          <cell r="AD101">
            <v>515</v>
          </cell>
          <cell r="AF101">
            <v>0</v>
          </cell>
          <cell r="AG101">
            <v>0</v>
          </cell>
          <cell r="AH101">
            <v>13170</v>
          </cell>
          <cell r="AI101">
            <v>357</v>
          </cell>
          <cell r="AJ101">
            <v>566</v>
          </cell>
          <cell r="AM101">
            <v>0</v>
          </cell>
          <cell r="AN101">
            <v>0</v>
          </cell>
          <cell r="AO101">
            <v>23439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4536</v>
          </cell>
          <cell r="BL101">
            <v>4055</v>
          </cell>
          <cell r="BM101">
            <v>9433</v>
          </cell>
        </row>
        <row r="102">
          <cell r="A102">
            <v>89</v>
          </cell>
          <cell r="B102" t="str">
            <v>Riverton Union Parish</v>
          </cell>
          <cell r="C102" t="str">
            <v>Methodist</v>
          </cell>
          <cell r="E102">
            <v>15817</v>
          </cell>
          <cell r="F102">
            <v>0</v>
          </cell>
          <cell r="G102">
            <v>0</v>
          </cell>
          <cell r="I102">
            <v>47000</v>
          </cell>
          <cell r="J102">
            <v>148000</v>
          </cell>
          <cell r="K102">
            <v>0</v>
          </cell>
          <cell r="L102">
            <v>0</v>
          </cell>
          <cell r="M102">
            <v>290276</v>
          </cell>
          <cell r="R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33384</v>
          </cell>
          <cell r="AC102">
            <v>1335</v>
          </cell>
          <cell r="AD102">
            <v>4456</v>
          </cell>
          <cell r="AF102">
            <v>0</v>
          </cell>
          <cell r="AG102">
            <v>0</v>
          </cell>
          <cell r="AH102">
            <v>18723</v>
          </cell>
          <cell r="AI102">
            <v>0</v>
          </cell>
          <cell r="AJ102">
            <v>1843</v>
          </cell>
          <cell r="AM102">
            <v>6660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6852</v>
          </cell>
          <cell r="AT102">
            <v>0</v>
          </cell>
          <cell r="AU102">
            <v>2174</v>
          </cell>
          <cell r="AV102">
            <v>30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8893</v>
          </cell>
          <cell r="BL102">
            <v>4685</v>
          </cell>
          <cell r="BM102">
            <v>13289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l Merge data"/>
      <sheetName val="Calc"/>
      <sheetName val="Targets"/>
      <sheetName val="Stats"/>
    </sheetNames>
    <sheetDataSet>
      <sheetData sheetId="1">
        <row r="4">
          <cell r="I4">
            <v>57181</v>
          </cell>
        </row>
        <row r="5">
          <cell r="I5">
            <v>80600</v>
          </cell>
        </row>
        <row r="6">
          <cell r="I6">
            <v>122241</v>
          </cell>
        </row>
        <row r="7">
          <cell r="I7">
            <v>37291</v>
          </cell>
        </row>
        <row r="8">
          <cell r="I8">
            <v>114678</v>
          </cell>
        </row>
        <row r="9">
          <cell r="I9">
            <v>253395</v>
          </cell>
        </row>
        <row r="10">
          <cell r="I10">
            <v>161176</v>
          </cell>
        </row>
        <row r="11">
          <cell r="I11">
            <v>146442</v>
          </cell>
        </row>
        <row r="12">
          <cell r="I12">
            <v>135620</v>
          </cell>
        </row>
        <row r="13">
          <cell r="I13">
            <v>205593</v>
          </cell>
        </row>
        <row r="14">
          <cell r="I14">
            <v>75757</v>
          </cell>
        </row>
        <row r="15">
          <cell r="I15">
            <v>139034</v>
          </cell>
        </row>
        <row r="16">
          <cell r="I16">
            <v>152749</v>
          </cell>
        </row>
        <row r="17">
          <cell r="I17">
            <v>573797</v>
          </cell>
        </row>
        <row r="18">
          <cell r="I18">
            <v>68621</v>
          </cell>
        </row>
        <row r="19">
          <cell r="I19">
            <v>127157</v>
          </cell>
        </row>
        <row r="20">
          <cell r="I20">
            <v>185299</v>
          </cell>
        </row>
        <row r="21">
          <cell r="I21">
            <v>29922</v>
          </cell>
        </row>
        <row r="22">
          <cell r="I22">
            <v>82095</v>
          </cell>
        </row>
        <row r="23">
          <cell r="I23">
            <v>836509</v>
          </cell>
        </row>
        <row r="24">
          <cell r="I24">
            <v>218547</v>
          </cell>
        </row>
        <row r="25">
          <cell r="I25">
            <v>50429</v>
          </cell>
        </row>
        <row r="26">
          <cell r="I26">
            <v>93581</v>
          </cell>
        </row>
        <row r="27">
          <cell r="I27">
            <v>39839</v>
          </cell>
        </row>
        <row r="28">
          <cell r="I28">
            <v>52898</v>
          </cell>
        </row>
        <row r="29">
          <cell r="I29">
            <v>64377</v>
          </cell>
        </row>
        <row r="30">
          <cell r="I30">
            <v>55024</v>
          </cell>
        </row>
        <row r="31">
          <cell r="I31">
            <v>128389</v>
          </cell>
        </row>
        <row r="32">
          <cell r="I32">
            <v>32842</v>
          </cell>
        </row>
        <row r="33">
          <cell r="I33">
            <v>144107</v>
          </cell>
        </row>
        <row r="34">
          <cell r="I34">
            <v>129247</v>
          </cell>
        </row>
        <row r="35">
          <cell r="I35">
            <v>66158</v>
          </cell>
        </row>
        <row r="36">
          <cell r="I36">
            <v>49124</v>
          </cell>
        </row>
        <row r="37">
          <cell r="I37">
            <v>149018</v>
          </cell>
        </row>
        <row r="38">
          <cell r="I38">
            <v>111252</v>
          </cell>
        </row>
        <row r="39">
          <cell r="I39">
            <v>83273</v>
          </cell>
        </row>
        <row r="40">
          <cell r="I40">
            <v>85291</v>
          </cell>
        </row>
        <row r="41">
          <cell r="I41">
            <v>46944</v>
          </cell>
        </row>
        <row r="42">
          <cell r="I42">
            <v>87696</v>
          </cell>
        </row>
        <row r="43">
          <cell r="I43">
            <v>361419</v>
          </cell>
        </row>
        <row r="44">
          <cell r="I44">
            <v>21345</v>
          </cell>
        </row>
        <row r="45">
          <cell r="I45">
            <v>100404</v>
          </cell>
        </row>
        <row r="46">
          <cell r="I46">
            <v>89576</v>
          </cell>
        </row>
        <row r="47">
          <cell r="I47">
            <v>30496</v>
          </cell>
        </row>
        <row r="48">
          <cell r="I48">
            <v>114149</v>
          </cell>
        </row>
        <row r="49">
          <cell r="I49">
            <v>62364</v>
          </cell>
        </row>
        <row r="50">
          <cell r="I50">
            <v>75331</v>
          </cell>
        </row>
        <row r="51">
          <cell r="I51">
            <v>160901</v>
          </cell>
        </row>
        <row r="52">
          <cell r="I52">
            <v>48979</v>
          </cell>
        </row>
        <row r="53">
          <cell r="I53">
            <v>120657</v>
          </cell>
        </row>
        <row r="54">
          <cell r="I54">
            <v>159191</v>
          </cell>
        </row>
        <row r="55">
          <cell r="I55">
            <v>157779</v>
          </cell>
        </row>
        <row r="56">
          <cell r="I56">
            <v>28417</v>
          </cell>
        </row>
        <row r="57">
          <cell r="I57">
            <v>129092</v>
          </cell>
        </row>
        <row r="58">
          <cell r="I58">
            <v>208049</v>
          </cell>
        </row>
        <row r="59">
          <cell r="I59">
            <v>24810</v>
          </cell>
        </row>
        <row r="60">
          <cell r="I60">
            <v>116838</v>
          </cell>
        </row>
        <row r="61">
          <cell r="I61">
            <v>162453</v>
          </cell>
        </row>
        <row r="62">
          <cell r="I62">
            <v>82468</v>
          </cell>
        </row>
        <row r="63">
          <cell r="I63">
            <v>422937</v>
          </cell>
        </row>
        <row r="64">
          <cell r="I64">
            <v>51339</v>
          </cell>
        </row>
        <row r="65">
          <cell r="I65">
            <v>92284</v>
          </cell>
        </row>
        <row r="66">
          <cell r="I66">
            <v>50179</v>
          </cell>
        </row>
        <row r="67">
          <cell r="I67">
            <v>179317</v>
          </cell>
        </row>
        <row r="68">
          <cell r="I68">
            <v>127058</v>
          </cell>
        </row>
        <row r="69">
          <cell r="I69">
            <v>186722</v>
          </cell>
        </row>
        <row r="70">
          <cell r="I70">
            <v>105461</v>
          </cell>
        </row>
        <row r="71">
          <cell r="I71">
            <v>108440</v>
          </cell>
        </row>
        <row r="72">
          <cell r="I72">
            <v>132251</v>
          </cell>
        </row>
        <row r="73">
          <cell r="I73">
            <v>293471</v>
          </cell>
        </row>
        <row r="74">
          <cell r="I74">
            <v>299026</v>
          </cell>
        </row>
        <row r="75">
          <cell r="I75">
            <v>97843</v>
          </cell>
        </row>
        <row r="76">
          <cell r="I76">
            <v>97903</v>
          </cell>
        </row>
        <row r="77">
          <cell r="I77">
            <v>256514</v>
          </cell>
        </row>
        <row r="78">
          <cell r="I78">
            <v>111764</v>
          </cell>
        </row>
        <row r="79">
          <cell r="I79">
            <v>139260</v>
          </cell>
        </row>
        <row r="80">
          <cell r="I80">
            <v>211972</v>
          </cell>
        </row>
        <row r="81">
          <cell r="I81">
            <v>45190</v>
          </cell>
        </row>
        <row r="82">
          <cell r="I82">
            <v>64717</v>
          </cell>
        </row>
        <row r="83">
          <cell r="I83">
            <v>5265</v>
          </cell>
        </row>
        <row r="84">
          <cell r="I84">
            <v>187674</v>
          </cell>
        </row>
        <row r="85">
          <cell r="I85">
            <v>88695</v>
          </cell>
        </row>
        <row r="86">
          <cell r="I86">
            <v>73762</v>
          </cell>
        </row>
        <row r="87">
          <cell r="I87">
            <v>127717</v>
          </cell>
        </row>
        <row r="88">
          <cell r="I88">
            <v>130926</v>
          </cell>
        </row>
        <row r="89">
          <cell r="I89">
            <v>143448</v>
          </cell>
        </row>
        <row r="90">
          <cell r="I90">
            <v>76304</v>
          </cell>
        </row>
        <row r="91">
          <cell r="I91">
            <v>196826</v>
          </cell>
        </row>
        <row r="92">
          <cell r="I92">
            <v>45232</v>
          </cell>
        </row>
        <row r="93">
          <cell r="I93">
            <v>287268</v>
          </cell>
        </row>
        <row r="94">
          <cell r="I94">
            <v>1238650</v>
          </cell>
        </row>
        <row r="95">
          <cell r="I95">
            <v>195221</v>
          </cell>
        </row>
        <row r="96">
          <cell r="I96">
            <v>66661</v>
          </cell>
        </row>
        <row r="97">
          <cell r="I97">
            <v>86074</v>
          </cell>
        </row>
        <row r="98">
          <cell r="I98">
            <v>60487</v>
          </cell>
        </row>
        <row r="99">
          <cell r="I99">
            <v>261184</v>
          </cell>
        </row>
        <row r="100">
          <cell r="I100">
            <v>48565</v>
          </cell>
        </row>
        <row r="101">
          <cell r="I101">
            <v>148888</v>
          </cell>
        </row>
        <row r="102">
          <cell r="I102">
            <v>17903</v>
          </cell>
        </row>
        <row r="103">
          <cell r="I103">
            <v>33391</v>
          </cell>
        </row>
        <row r="104">
          <cell r="I104">
            <v>108168</v>
          </cell>
        </row>
        <row r="105">
          <cell r="I105">
            <v>113328</v>
          </cell>
        </row>
        <row r="106">
          <cell r="I106">
            <v>485505</v>
          </cell>
        </row>
        <row r="107">
          <cell r="I107">
            <v>6920</v>
          </cell>
        </row>
        <row r="108">
          <cell r="I108">
            <v>68529</v>
          </cell>
        </row>
        <row r="109">
          <cell r="I109">
            <v>83440</v>
          </cell>
        </row>
        <row r="110">
          <cell r="I110">
            <v>71868</v>
          </cell>
        </row>
        <row r="111">
          <cell r="I111">
            <v>80314</v>
          </cell>
        </row>
        <row r="112">
          <cell r="I112">
            <v>389777</v>
          </cell>
        </row>
        <row r="113">
          <cell r="I113">
            <v>162498</v>
          </cell>
        </row>
        <row r="114">
          <cell r="I114">
            <v>140579</v>
          </cell>
        </row>
        <row r="115">
          <cell r="I115">
            <v>125278</v>
          </cell>
        </row>
        <row r="116">
          <cell r="I116">
            <v>499633</v>
          </cell>
        </row>
        <row r="117">
          <cell r="I117">
            <v>170687</v>
          </cell>
        </row>
        <row r="118">
          <cell r="I118">
            <v>29311</v>
          </cell>
        </row>
        <row r="119">
          <cell r="I119">
            <v>148024</v>
          </cell>
        </row>
        <row r="120">
          <cell r="I120">
            <v>196870</v>
          </cell>
        </row>
        <row r="121">
          <cell r="I121">
            <v>61523</v>
          </cell>
        </row>
        <row r="122">
          <cell r="I122">
            <v>108256</v>
          </cell>
        </row>
        <row r="123">
          <cell r="I123">
            <v>188985</v>
          </cell>
        </row>
        <row r="124">
          <cell r="I124">
            <v>118648</v>
          </cell>
        </row>
        <row r="125">
          <cell r="I125">
            <v>296682</v>
          </cell>
        </row>
        <row r="126">
          <cell r="I126">
            <v>217064</v>
          </cell>
        </row>
        <row r="127">
          <cell r="I127">
            <v>289585</v>
          </cell>
        </row>
        <row r="128">
          <cell r="I128">
            <v>153623</v>
          </cell>
        </row>
        <row r="129">
          <cell r="I129">
            <v>156700</v>
          </cell>
        </row>
        <row r="130">
          <cell r="I130">
            <v>388066</v>
          </cell>
        </row>
        <row r="131">
          <cell r="I131">
            <v>109356</v>
          </cell>
        </row>
        <row r="132">
          <cell r="I132">
            <v>64957</v>
          </cell>
        </row>
        <row r="133">
          <cell r="I133">
            <v>80257</v>
          </cell>
        </row>
        <row r="134">
          <cell r="I134">
            <v>76595</v>
          </cell>
        </row>
        <row r="135">
          <cell r="I135">
            <v>68229</v>
          </cell>
        </row>
        <row r="136">
          <cell r="I136">
            <v>209952</v>
          </cell>
        </row>
        <row r="137">
          <cell r="I137">
            <v>296523</v>
          </cell>
        </row>
        <row r="138">
          <cell r="I138">
            <v>51417</v>
          </cell>
        </row>
        <row r="139">
          <cell r="I139">
            <v>139286</v>
          </cell>
        </row>
        <row r="140">
          <cell r="I140">
            <v>55819</v>
          </cell>
        </row>
        <row r="141">
          <cell r="I141">
            <v>68464</v>
          </cell>
        </row>
        <row r="142">
          <cell r="I142">
            <v>82421</v>
          </cell>
        </row>
        <row r="143">
          <cell r="I143">
            <v>187278</v>
          </cell>
        </row>
        <row r="144">
          <cell r="I144">
            <v>98354</v>
          </cell>
        </row>
        <row r="145">
          <cell r="I145">
            <v>188660</v>
          </cell>
        </row>
        <row r="146">
          <cell r="I146">
            <v>143011</v>
          </cell>
        </row>
        <row r="147">
          <cell r="I147">
            <v>64452</v>
          </cell>
        </row>
        <row r="148">
          <cell r="I148">
            <v>27425</v>
          </cell>
        </row>
        <row r="149">
          <cell r="I149">
            <v>216649</v>
          </cell>
        </row>
        <row r="150">
          <cell r="I150">
            <v>87020</v>
          </cell>
        </row>
        <row r="151">
          <cell r="I151">
            <v>127676</v>
          </cell>
        </row>
        <row r="152">
          <cell r="I152">
            <v>118236</v>
          </cell>
        </row>
        <row r="153">
          <cell r="I153">
            <v>166759</v>
          </cell>
        </row>
        <row r="154">
          <cell r="I154">
            <v>339790</v>
          </cell>
        </row>
        <row r="155">
          <cell r="I155">
            <v>180636</v>
          </cell>
        </row>
        <row r="156">
          <cell r="I156">
            <v>277381</v>
          </cell>
        </row>
        <row r="157">
          <cell r="I157">
            <v>227214</v>
          </cell>
        </row>
        <row r="158">
          <cell r="I158">
            <v>80415</v>
          </cell>
        </row>
        <row r="159">
          <cell r="I159">
            <v>249212</v>
          </cell>
        </row>
        <row r="160">
          <cell r="I160">
            <v>101439</v>
          </cell>
        </row>
        <row r="161">
          <cell r="I161">
            <v>39799</v>
          </cell>
        </row>
        <row r="162">
          <cell r="I162">
            <v>116190</v>
          </cell>
        </row>
        <row r="163">
          <cell r="I163">
            <v>155169</v>
          </cell>
        </row>
        <row r="164">
          <cell r="I164">
            <v>203681</v>
          </cell>
        </row>
        <row r="165">
          <cell r="I165">
            <v>95727</v>
          </cell>
        </row>
        <row r="166">
          <cell r="I166">
            <v>280331</v>
          </cell>
        </row>
        <row r="167">
          <cell r="I167">
            <v>58510</v>
          </cell>
        </row>
        <row r="168">
          <cell r="I168">
            <v>132305</v>
          </cell>
        </row>
        <row r="169">
          <cell r="I169">
            <v>85397</v>
          </cell>
        </row>
        <row r="170">
          <cell r="I170">
            <v>51759</v>
          </cell>
        </row>
        <row r="171">
          <cell r="I171">
            <v>64771</v>
          </cell>
        </row>
        <row r="172">
          <cell r="I172">
            <v>28941</v>
          </cell>
        </row>
        <row r="173">
          <cell r="I173">
            <v>98879</v>
          </cell>
        </row>
        <row r="174">
          <cell r="I174">
            <v>28903</v>
          </cell>
        </row>
        <row r="175">
          <cell r="I175">
            <v>226902</v>
          </cell>
        </row>
        <row r="176">
          <cell r="I176">
            <v>231586</v>
          </cell>
        </row>
        <row r="177">
          <cell r="I177">
            <v>95583</v>
          </cell>
        </row>
        <row r="178">
          <cell r="I178">
            <v>165338</v>
          </cell>
        </row>
        <row r="179">
          <cell r="I179">
            <v>94502</v>
          </cell>
        </row>
        <row r="180">
          <cell r="I180">
            <v>122890</v>
          </cell>
        </row>
        <row r="181">
          <cell r="I181">
            <v>106663</v>
          </cell>
        </row>
        <row r="182">
          <cell r="I182">
            <v>146293</v>
          </cell>
        </row>
        <row r="183">
          <cell r="I183">
            <v>234863</v>
          </cell>
        </row>
        <row r="184">
          <cell r="I184">
            <v>343533</v>
          </cell>
        </row>
        <row r="185">
          <cell r="I185">
            <v>73014</v>
          </cell>
        </row>
        <row r="186">
          <cell r="I186">
            <v>625926</v>
          </cell>
        </row>
        <row r="187">
          <cell r="I187">
            <v>352979</v>
          </cell>
        </row>
        <row r="188">
          <cell r="I188">
            <v>147239</v>
          </cell>
        </row>
        <row r="189">
          <cell r="I189">
            <v>201118</v>
          </cell>
        </row>
        <row r="190">
          <cell r="I190">
            <v>114515</v>
          </cell>
        </row>
        <row r="191">
          <cell r="I191">
            <v>59171</v>
          </cell>
        </row>
        <row r="192">
          <cell r="I192">
            <v>61178</v>
          </cell>
        </row>
        <row r="193">
          <cell r="I193">
            <v>61345</v>
          </cell>
        </row>
        <row r="194">
          <cell r="I194">
            <v>29448</v>
          </cell>
        </row>
        <row r="195">
          <cell r="I195">
            <v>7820</v>
          </cell>
        </row>
        <row r="196">
          <cell r="I196">
            <v>143437</v>
          </cell>
        </row>
        <row r="197">
          <cell r="I197">
            <v>38877</v>
          </cell>
        </row>
        <row r="198">
          <cell r="I198">
            <v>51678</v>
          </cell>
        </row>
        <row r="199">
          <cell r="I199">
            <v>107664</v>
          </cell>
        </row>
        <row r="200">
          <cell r="I200">
            <v>46203</v>
          </cell>
        </row>
        <row r="201">
          <cell r="I201">
            <v>176596</v>
          </cell>
        </row>
        <row r="202">
          <cell r="I202">
            <v>77546</v>
          </cell>
        </row>
        <row r="203">
          <cell r="I203">
            <v>279245</v>
          </cell>
        </row>
        <row r="204">
          <cell r="I204">
            <v>82635</v>
          </cell>
        </row>
        <row r="205">
          <cell r="I205">
            <v>209008</v>
          </cell>
        </row>
        <row r="206">
          <cell r="I206">
            <v>185608</v>
          </cell>
        </row>
        <row r="207">
          <cell r="I207">
            <v>112407</v>
          </cell>
        </row>
        <row r="208">
          <cell r="I208">
            <v>173183</v>
          </cell>
        </row>
        <row r="209">
          <cell r="I209">
            <v>28391</v>
          </cell>
        </row>
        <row r="210">
          <cell r="I210">
            <v>183107</v>
          </cell>
        </row>
        <row r="211">
          <cell r="I211">
            <v>134942</v>
          </cell>
        </row>
        <row r="212">
          <cell r="I212">
            <v>129224</v>
          </cell>
        </row>
        <row r="213">
          <cell r="I213">
            <v>283976</v>
          </cell>
        </row>
        <row r="214">
          <cell r="I214">
            <v>250924</v>
          </cell>
        </row>
        <row r="215">
          <cell r="I215">
            <v>100173</v>
          </cell>
        </row>
        <row r="216">
          <cell r="I216">
            <v>505431</v>
          </cell>
        </row>
        <row r="217">
          <cell r="I217">
            <v>76263</v>
          </cell>
        </row>
        <row r="218">
          <cell r="I218">
            <v>111152</v>
          </cell>
        </row>
        <row r="219">
          <cell r="I219">
            <v>342217</v>
          </cell>
        </row>
        <row r="220">
          <cell r="I220">
            <v>116524</v>
          </cell>
        </row>
        <row r="221">
          <cell r="I221">
            <v>49928</v>
          </cell>
        </row>
        <row r="222">
          <cell r="I222">
            <v>12908</v>
          </cell>
        </row>
        <row r="223">
          <cell r="I223">
            <v>246181</v>
          </cell>
        </row>
        <row r="224">
          <cell r="I224">
            <v>173961</v>
          </cell>
        </row>
        <row r="225">
          <cell r="I225">
            <v>37410</v>
          </cell>
        </row>
        <row r="226">
          <cell r="I226">
            <v>80116</v>
          </cell>
        </row>
        <row r="227">
          <cell r="I227">
            <v>105693</v>
          </cell>
        </row>
        <row r="228">
          <cell r="I228">
            <v>81728</v>
          </cell>
        </row>
        <row r="229">
          <cell r="I229">
            <v>47040</v>
          </cell>
        </row>
        <row r="230">
          <cell r="I230">
            <v>85775</v>
          </cell>
        </row>
        <row r="231">
          <cell r="I231">
            <v>122718</v>
          </cell>
        </row>
        <row r="232">
          <cell r="I232">
            <v>100797</v>
          </cell>
        </row>
        <row r="233">
          <cell r="I233">
            <v>67780</v>
          </cell>
        </row>
        <row r="234">
          <cell r="I234">
            <v>102287</v>
          </cell>
        </row>
        <row r="235">
          <cell r="I235">
            <v>207042</v>
          </cell>
        </row>
        <row r="236">
          <cell r="I236">
            <v>12710</v>
          </cell>
        </row>
        <row r="237">
          <cell r="I237">
            <v>66168</v>
          </cell>
        </row>
        <row r="238">
          <cell r="I238">
            <v>29122</v>
          </cell>
        </row>
        <row r="239">
          <cell r="I239">
            <v>52156</v>
          </cell>
        </row>
        <row r="240">
          <cell r="I240">
            <v>86012</v>
          </cell>
        </row>
        <row r="241">
          <cell r="I241">
            <v>51498</v>
          </cell>
        </row>
        <row r="242">
          <cell r="I242">
            <v>166981</v>
          </cell>
        </row>
        <row r="243">
          <cell r="I243">
            <v>200327</v>
          </cell>
        </row>
        <row r="244">
          <cell r="I244">
            <v>28838</v>
          </cell>
        </row>
        <row r="245">
          <cell r="I245">
            <v>42418</v>
          </cell>
        </row>
        <row r="246">
          <cell r="I246">
            <v>51548</v>
          </cell>
        </row>
        <row r="247">
          <cell r="I247">
            <v>63445</v>
          </cell>
        </row>
        <row r="248">
          <cell r="I248">
            <v>90102</v>
          </cell>
        </row>
        <row r="249">
          <cell r="I249">
            <v>16850</v>
          </cell>
        </row>
        <row r="250">
          <cell r="I250">
            <v>61771</v>
          </cell>
        </row>
        <row r="251">
          <cell r="I251">
            <v>83725</v>
          </cell>
        </row>
        <row r="252">
          <cell r="I252">
            <v>24413</v>
          </cell>
        </row>
        <row r="253">
          <cell r="I253">
            <v>33826</v>
          </cell>
        </row>
        <row r="254">
          <cell r="I254">
            <v>63475</v>
          </cell>
        </row>
        <row r="255">
          <cell r="I255">
            <v>20426</v>
          </cell>
        </row>
        <row r="256">
          <cell r="I256">
            <v>45906</v>
          </cell>
        </row>
        <row r="257">
          <cell r="I257">
            <v>41170</v>
          </cell>
        </row>
        <row r="258">
          <cell r="I258">
            <v>24233</v>
          </cell>
        </row>
        <row r="259">
          <cell r="I259">
            <v>140151</v>
          </cell>
        </row>
        <row r="260">
          <cell r="I260">
            <v>30168</v>
          </cell>
        </row>
        <row r="261">
          <cell r="I261">
            <v>89572</v>
          </cell>
        </row>
        <row r="262">
          <cell r="I262">
            <v>107442</v>
          </cell>
        </row>
        <row r="263">
          <cell r="I263">
            <v>166914</v>
          </cell>
        </row>
        <row r="264">
          <cell r="I264">
            <v>169896</v>
          </cell>
        </row>
        <row r="265">
          <cell r="I265">
            <v>24355</v>
          </cell>
        </row>
        <row r="266">
          <cell r="I266">
            <v>26451</v>
          </cell>
        </row>
        <row r="267">
          <cell r="I267">
            <v>95254</v>
          </cell>
        </row>
        <row r="268">
          <cell r="I268">
            <v>196625</v>
          </cell>
        </row>
        <row r="269">
          <cell r="I269">
            <v>53331</v>
          </cell>
        </row>
        <row r="270">
          <cell r="I270">
            <v>293125</v>
          </cell>
        </row>
        <row r="271">
          <cell r="I271">
            <v>32417</v>
          </cell>
        </row>
        <row r="272">
          <cell r="I272">
            <v>84788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2.75">
      <c r="A4" s="2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</row>
    <row r="5" spans="1:14" ht="12.75">
      <c r="A5" s="2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 selectLockedCells="1" selectUnlockedCells="1"/>
  <mergeCells count="4">
    <mergeCell ref="B3:M3"/>
    <mergeCell ref="B4:M4"/>
    <mergeCell ref="B5:M5"/>
    <mergeCell ref="B7:M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4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0" style="1" hidden="1" customWidth="1"/>
    <col min="3" max="3" width="8.7109375" style="1" customWidth="1"/>
    <col min="4" max="4" width="40.00390625" style="4" customWidth="1"/>
    <col min="5" max="5" width="0" style="4" hidden="1" customWidth="1"/>
    <col min="6" max="6" width="6.140625" style="5" customWidth="1"/>
    <col min="7" max="7" width="5.28125" style="5" customWidth="1"/>
    <col min="8" max="8" width="16.140625" style="1" customWidth="1"/>
    <col min="9" max="9" width="13.140625" style="1" customWidth="1"/>
    <col min="10" max="10" width="14.8515625" style="1" customWidth="1"/>
    <col min="11" max="11" width="15.421875" style="1" customWidth="1"/>
    <col min="12" max="12" width="14.8515625" style="1" customWidth="1"/>
    <col min="13" max="13" width="14.421875" style="1" customWidth="1"/>
    <col min="14" max="16" width="15.421875" style="1" customWidth="1"/>
    <col min="17" max="17" width="13.421875" style="1" customWidth="1"/>
    <col min="18" max="18" width="15.8515625" style="61" customWidth="1"/>
    <col min="19" max="19" width="4.140625" style="6" customWidth="1"/>
    <col min="20" max="20" width="16.57421875" style="1" customWidth="1"/>
    <col min="21" max="21" width="14.8515625" style="1" customWidth="1"/>
    <col min="22" max="28" width="14.8515625" style="7" customWidth="1"/>
    <col min="29" max="29" width="17.140625" style="1" customWidth="1"/>
    <col min="30" max="30" width="15.421875" style="1" customWidth="1"/>
    <col min="31" max="31" width="3.28125" style="1" customWidth="1"/>
    <col min="32" max="32" width="17.7109375" style="1" customWidth="1"/>
    <col min="33" max="35" width="16.140625" style="1" customWidth="1"/>
    <col min="36" max="36" width="17.140625" style="1" customWidth="1"/>
    <col min="37" max="37" width="16.140625" style="1" customWidth="1"/>
    <col min="38" max="38" width="17.8515625" style="1" customWidth="1"/>
    <col min="39" max="39" width="15.57421875" style="1" customWidth="1"/>
    <col min="40" max="40" width="17.140625" style="1" customWidth="1"/>
    <col min="41" max="41" width="12.00390625" style="1" customWidth="1"/>
    <col min="42" max="16384" width="8.7109375" style="1" customWidth="1"/>
  </cols>
  <sheetData>
    <row r="1" spans="4:19" s="7" customFormat="1" ht="19.5" customHeight="1">
      <c r="D1" s="9"/>
      <c r="E1" s="9"/>
      <c r="F1" s="10"/>
      <c r="G1" s="10"/>
      <c r="R1" s="86"/>
      <c r="S1" s="6"/>
    </row>
    <row r="2" spans="1:29" s="15" customFormat="1" ht="20.25" customHeight="1">
      <c r="A2" s="11"/>
      <c r="B2" s="11"/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44" s="24" customFormat="1" ht="33.75" customHeight="1">
      <c r="A3" s="87" t="s">
        <v>359</v>
      </c>
      <c r="B3" s="87"/>
      <c r="C3" s="87"/>
      <c r="D3" s="87"/>
      <c r="E3" s="17"/>
      <c r="F3" s="18" t="s">
        <v>53</v>
      </c>
      <c r="G3" s="18"/>
      <c r="H3" s="1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 t="s">
        <v>6</v>
      </c>
      <c r="U3" s="19"/>
      <c r="V3" s="19"/>
      <c r="W3" s="19"/>
      <c r="X3" s="19"/>
      <c r="Y3" s="19"/>
      <c r="Z3" s="19"/>
      <c r="AA3" s="19"/>
      <c r="AB3" s="19"/>
      <c r="AC3" s="19"/>
      <c r="AD3" s="21"/>
      <c r="AE3" s="22"/>
      <c r="AF3" s="23" t="s">
        <v>7</v>
      </c>
      <c r="AG3" s="23"/>
      <c r="AH3" s="23"/>
      <c r="AI3" s="23"/>
      <c r="AJ3" s="23"/>
      <c r="AK3" s="23"/>
      <c r="AL3" s="2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</row>
    <row r="4" spans="1:144" s="24" customFormat="1" ht="91.5" customHeight="1">
      <c r="A4" s="87"/>
      <c r="B4" s="87"/>
      <c r="C4" s="87"/>
      <c r="D4" s="87"/>
      <c r="E4" s="25"/>
      <c r="F4" s="18"/>
      <c r="G4" s="18"/>
      <c r="H4" s="26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8" t="s">
        <v>17</v>
      </c>
      <c r="R4" s="29" t="s">
        <v>18</v>
      </c>
      <c r="S4" s="30"/>
      <c r="T4" s="27" t="s">
        <v>19</v>
      </c>
      <c r="U4" s="31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4" t="s">
        <v>28</v>
      </c>
      <c r="AD4" s="34" t="s">
        <v>29</v>
      </c>
      <c r="AE4" s="22"/>
      <c r="AF4" s="27" t="s">
        <v>30</v>
      </c>
      <c r="AG4" s="27" t="s">
        <v>31</v>
      </c>
      <c r="AH4" s="27" t="s">
        <v>32</v>
      </c>
      <c r="AI4" s="27" t="s">
        <v>41</v>
      </c>
      <c r="AJ4" s="35" t="s">
        <v>34</v>
      </c>
      <c r="AK4" s="31" t="s">
        <v>35</v>
      </c>
      <c r="AL4" s="35" t="s">
        <v>36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</row>
    <row r="5" spans="1:50" ht="12.75">
      <c r="A5" s="72">
        <v>1</v>
      </c>
      <c r="B5" s="72" t="s">
        <v>266</v>
      </c>
      <c r="C5" s="72">
        <v>15928</v>
      </c>
      <c r="D5" s="73" t="s">
        <v>267</v>
      </c>
      <c r="E5" s="73"/>
      <c r="F5" s="128" t="s">
        <v>57</v>
      </c>
      <c r="G5" s="93"/>
      <c r="H5" s="90">
        <v>53624</v>
      </c>
      <c r="I5" s="40">
        <v>9013</v>
      </c>
      <c r="J5" s="40">
        <v>0</v>
      </c>
      <c r="K5" s="40">
        <v>0</v>
      </c>
      <c r="L5" s="40">
        <v>0</v>
      </c>
      <c r="M5" s="40">
        <v>2000</v>
      </c>
      <c r="N5" s="40">
        <v>13855</v>
      </c>
      <c r="O5" s="40">
        <v>32312</v>
      </c>
      <c r="P5" s="40">
        <v>3603</v>
      </c>
      <c r="Q5" s="40">
        <v>0</v>
      </c>
      <c r="R5" s="57">
        <f aca="true" t="shared" si="0" ref="R5:R55">SUM(H5:Q5)</f>
        <v>114407</v>
      </c>
      <c r="S5" s="79"/>
      <c r="T5" s="40">
        <v>28895</v>
      </c>
      <c r="U5" s="40">
        <v>0</v>
      </c>
      <c r="V5" s="40">
        <v>12582</v>
      </c>
      <c r="W5" s="40">
        <v>1496</v>
      </c>
      <c r="X5" s="40">
        <v>48696</v>
      </c>
      <c r="Y5" s="40">
        <v>21796</v>
      </c>
      <c r="Z5" s="40">
        <v>9067</v>
      </c>
      <c r="AA5" s="40">
        <v>796</v>
      </c>
      <c r="AB5" s="40">
        <v>0</v>
      </c>
      <c r="AC5" s="44">
        <f aca="true" t="shared" si="1" ref="AC5:AC55">SUM(T5:AB5)</f>
        <v>123328</v>
      </c>
      <c r="AD5" s="45">
        <f aca="true" t="shared" si="2" ref="AD5:AD55">+R5-AC5</f>
        <v>-8921</v>
      </c>
      <c r="AE5" s="46"/>
      <c r="AF5" s="40">
        <v>1201441</v>
      </c>
      <c r="AG5" s="40">
        <v>36772</v>
      </c>
      <c r="AH5" s="40">
        <v>744357</v>
      </c>
      <c r="AI5" s="40">
        <v>460</v>
      </c>
      <c r="AJ5" s="41">
        <f aca="true" t="shared" si="3" ref="AJ5:AJ55">SUM(AF5:AI5)</f>
        <v>1983030</v>
      </c>
      <c r="AK5" s="40">
        <v>1523</v>
      </c>
      <c r="AL5" s="41">
        <f aca="true" t="shared" si="4" ref="AL5:AL55">+AJ5-AK5</f>
        <v>1981507</v>
      </c>
      <c r="AM5" s="46"/>
      <c r="AN5" s="91"/>
      <c r="AO5" s="46"/>
      <c r="AX5" s="22"/>
    </row>
    <row r="6" spans="1:41" ht="12.75">
      <c r="A6" s="72">
        <f aca="true" t="shared" si="5" ref="A6:A56">+A5+1</f>
        <v>2</v>
      </c>
      <c r="B6" s="72" t="s">
        <v>266</v>
      </c>
      <c r="C6" s="72">
        <v>12601</v>
      </c>
      <c r="D6" s="73" t="s">
        <v>268</v>
      </c>
      <c r="E6" s="73"/>
      <c r="F6" s="128" t="s">
        <v>57</v>
      </c>
      <c r="G6" s="93"/>
      <c r="H6" s="90">
        <v>145767</v>
      </c>
      <c r="I6" s="40">
        <v>0</v>
      </c>
      <c r="J6" s="40">
        <v>0</v>
      </c>
      <c r="K6" s="40">
        <v>0</v>
      </c>
      <c r="L6" s="40">
        <v>0</v>
      </c>
      <c r="M6" s="40">
        <v>12200</v>
      </c>
      <c r="N6" s="40">
        <v>21143</v>
      </c>
      <c r="O6" s="40">
        <v>13379</v>
      </c>
      <c r="P6" s="40">
        <v>7789</v>
      </c>
      <c r="Q6" s="40">
        <v>0</v>
      </c>
      <c r="R6" s="57">
        <f t="shared" si="0"/>
        <v>200278</v>
      </c>
      <c r="S6" s="79"/>
      <c r="T6" s="40">
        <v>104055</v>
      </c>
      <c r="U6" s="40">
        <v>14895</v>
      </c>
      <c r="V6" s="40">
        <v>4327</v>
      </c>
      <c r="W6" s="40">
        <v>27269</v>
      </c>
      <c r="X6" s="40">
        <v>29033</v>
      </c>
      <c r="Y6" s="40">
        <v>49101</v>
      </c>
      <c r="Z6" s="40">
        <v>0</v>
      </c>
      <c r="AA6" s="40">
        <v>3338</v>
      </c>
      <c r="AB6" s="40">
        <v>0</v>
      </c>
      <c r="AC6" s="44">
        <f t="shared" si="1"/>
        <v>232018</v>
      </c>
      <c r="AD6" s="45">
        <f t="shared" si="2"/>
        <v>-31740</v>
      </c>
      <c r="AE6" s="46"/>
      <c r="AF6" s="40">
        <v>1325139</v>
      </c>
      <c r="AG6" s="40">
        <v>27061</v>
      </c>
      <c r="AH6" s="40">
        <v>542383</v>
      </c>
      <c r="AI6" s="40">
        <v>0</v>
      </c>
      <c r="AJ6" s="41">
        <f t="shared" si="3"/>
        <v>1894583</v>
      </c>
      <c r="AK6" s="40">
        <v>0</v>
      </c>
      <c r="AL6" s="41">
        <f t="shared" si="4"/>
        <v>1894583</v>
      </c>
      <c r="AM6" s="46"/>
      <c r="AN6" s="91"/>
      <c r="AO6" s="46"/>
    </row>
    <row r="7" spans="1:41" ht="12.75">
      <c r="A7" s="72">
        <f t="shared" si="5"/>
        <v>3</v>
      </c>
      <c r="B7" s="72" t="s">
        <v>266</v>
      </c>
      <c r="C7" s="72">
        <v>9801</v>
      </c>
      <c r="D7" s="73" t="s">
        <v>269</v>
      </c>
      <c r="E7" s="73"/>
      <c r="F7" s="128" t="s">
        <v>57</v>
      </c>
      <c r="G7" s="93"/>
      <c r="H7" s="90">
        <v>7340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17284</v>
      </c>
      <c r="O7" s="40">
        <v>406</v>
      </c>
      <c r="P7" s="40">
        <v>3311</v>
      </c>
      <c r="Q7" s="40">
        <v>50</v>
      </c>
      <c r="R7" s="57">
        <f t="shared" si="0"/>
        <v>28391</v>
      </c>
      <c r="S7" s="79"/>
      <c r="T7" s="40">
        <v>1679</v>
      </c>
      <c r="U7" s="40">
        <v>0</v>
      </c>
      <c r="V7" s="40">
        <v>2143</v>
      </c>
      <c r="W7" s="40">
        <v>0</v>
      </c>
      <c r="X7" s="40">
        <v>91844</v>
      </c>
      <c r="Y7" s="40">
        <v>648</v>
      </c>
      <c r="Z7" s="40">
        <v>876</v>
      </c>
      <c r="AA7" s="40">
        <v>0</v>
      </c>
      <c r="AB7" s="40">
        <v>957</v>
      </c>
      <c r="AC7" s="44">
        <f t="shared" si="1"/>
        <v>98147</v>
      </c>
      <c r="AD7" s="45">
        <f t="shared" si="2"/>
        <v>-69756</v>
      </c>
      <c r="AE7" s="46"/>
      <c r="AF7" s="40">
        <v>404255</v>
      </c>
      <c r="AG7" s="40">
        <v>0</v>
      </c>
      <c r="AH7" s="40">
        <v>20070</v>
      </c>
      <c r="AI7" s="40">
        <v>994</v>
      </c>
      <c r="AJ7" s="41">
        <f t="shared" si="3"/>
        <v>425319</v>
      </c>
      <c r="AK7" s="40">
        <v>0</v>
      </c>
      <c r="AL7" s="41">
        <f t="shared" si="4"/>
        <v>425319</v>
      </c>
      <c r="AM7" s="46"/>
      <c r="AN7" s="91"/>
      <c r="AO7" s="46"/>
    </row>
    <row r="8" spans="1:41" ht="12.75">
      <c r="A8" s="72">
        <f t="shared" si="5"/>
        <v>4</v>
      </c>
      <c r="B8" s="72" t="s">
        <v>266</v>
      </c>
      <c r="C8" s="72">
        <v>14281</v>
      </c>
      <c r="D8" s="73" t="s">
        <v>270</v>
      </c>
      <c r="E8" s="73"/>
      <c r="F8" s="128" t="s">
        <v>57</v>
      </c>
      <c r="G8" s="93"/>
      <c r="H8" s="90">
        <v>102969</v>
      </c>
      <c r="I8" s="40">
        <v>7431</v>
      </c>
      <c r="J8" s="40">
        <v>0</v>
      </c>
      <c r="K8" s="40">
        <v>0</v>
      </c>
      <c r="L8" s="40">
        <v>9667</v>
      </c>
      <c r="M8" s="40">
        <v>1500</v>
      </c>
      <c r="N8" s="40">
        <v>37198</v>
      </c>
      <c r="O8" s="40">
        <v>46672</v>
      </c>
      <c r="P8" s="40">
        <v>9210</v>
      </c>
      <c r="Q8" s="40">
        <v>427</v>
      </c>
      <c r="R8" s="57">
        <f t="shared" si="0"/>
        <v>215074</v>
      </c>
      <c r="S8" s="42"/>
      <c r="T8" s="40">
        <v>92756</v>
      </c>
      <c r="U8" s="40">
        <v>20800</v>
      </c>
      <c r="V8" s="40">
        <v>1378</v>
      </c>
      <c r="W8" s="40">
        <v>22576</v>
      </c>
      <c r="X8" s="40">
        <v>35058</v>
      </c>
      <c r="Y8" s="40">
        <v>56194</v>
      </c>
      <c r="Z8" s="40">
        <v>2001</v>
      </c>
      <c r="AA8" s="40">
        <v>660</v>
      </c>
      <c r="AB8" s="40">
        <v>0</v>
      </c>
      <c r="AC8" s="44">
        <f t="shared" si="1"/>
        <v>231423</v>
      </c>
      <c r="AD8" s="45">
        <f t="shared" si="2"/>
        <v>-16349</v>
      </c>
      <c r="AE8" s="46"/>
      <c r="AF8" s="40">
        <v>2225000</v>
      </c>
      <c r="AG8" s="40">
        <v>0</v>
      </c>
      <c r="AH8" s="40">
        <v>1287617</v>
      </c>
      <c r="AI8" s="40">
        <v>4632</v>
      </c>
      <c r="AJ8" s="41">
        <f t="shared" si="3"/>
        <v>3517249</v>
      </c>
      <c r="AK8" s="40">
        <v>4993</v>
      </c>
      <c r="AL8" s="41">
        <f t="shared" si="4"/>
        <v>3512256</v>
      </c>
      <c r="AM8" s="46"/>
      <c r="AN8" s="91"/>
      <c r="AO8" s="46"/>
    </row>
    <row r="9" spans="1:41" ht="12.75">
      <c r="A9" s="72">
        <f t="shared" si="5"/>
        <v>5</v>
      </c>
      <c r="B9" s="72" t="s">
        <v>266</v>
      </c>
      <c r="C9" s="72">
        <v>9852</v>
      </c>
      <c r="D9" s="73" t="s">
        <v>271</v>
      </c>
      <c r="E9" s="73"/>
      <c r="F9" s="128" t="s">
        <v>57</v>
      </c>
      <c r="G9" s="93"/>
      <c r="H9" s="90">
        <v>130647</v>
      </c>
      <c r="I9" s="40">
        <v>5324</v>
      </c>
      <c r="J9" s="40">
        <v>0</v>
      </c>
      <c r="K9" s="40">
        <v>0</v>
      </c>
      <c r="L9" s="40">
        <v>6667</v>
      </c>
      <c r="M9" s="40">
        <v>0</v>
      </c>
      <c r="N9" s="40">
        <v>4924</v>
      </c>
      <c r="O9" s="40">
        <v>892</v>
      </c>
      <c r="P9" s="40">
        <v>1678</v>
      </c>
      <c r="Q9" s="40">
        <v>85</v>
      </c>
      <c r="R9" s="57">
        <f t="shared" si="0"/>
        <v>150217</v>
      </c>
      <c r="S9" s="79"/>
      <c r="T9" s="40">
        <v>50762</v>
      </c>
      <c r="U9" s="40">
        <v>8608</v>
      </c>
      <c r="V9" s="40">
        <v>10540</v>
      </c>
      <c r="W9" s="40">
        <v>28725</v>
      </c>
      <c r="X9" s="40">
        <v>20538</v>
      </c>
      <c r="Y9" s="40">
        <v>18002</v>
      </c>
      <c r="Z9" s="40">
        <v>478</v>
      </c>
      <c r="AA9" s="40">
        <v>6378</v>
      </c>
      <c r="AB9" s="40">
        <v>19</v>
      </c>
      <c r="AC9" s="44">
        <f t="shared" si="1"/>
        <v>144050</v>
      </c>
      <c r="AD9" s="45">
        <f t="shared" si="2"/>
        <v>6167</v>
      </c>
      <c r="AE9" s="46"/>
      <c r="AF9" s="40">
        <v>2354151</v>
      </c>
      <c r="AG9" s="40">
        <v>402098</v>
      </c>
      <c r="AH9" s="40">
        <v>59759</v>
      </c>
      <c r="AI9" s="40">
        <v>2601</v>
      </c>
      <c r="AJ9" s="41">
        <f t="shared" si="3"/>
        <v>2818609</v>
      </c>
      <c r="AK9" s="40">
        <v>730871</v>
      </c>
      <c r="AL9" s="41">
        <f t="shared" si="4"/>
        <v>2087738</v>
      </c>
      <c r="AM9" s="46"/>
      <c r="AN9" s="91"/>
      <c r="AO9" s="46"/>
    </row>
    <row r="10" spans="1:41" ht="12.75">
      <c r="A10" s="72">
        <f t="shared" si="5"/>
        <v>6</v>
      </c>
      <c r="B10" s="72" t="s">
        <v>266</v>
      </c>
      <c r="C10" s="72">
        <v>9768</v>
      </c>
      <c r="D10" s="73" t="s">
        <v>272</v>
      </c>
      <c r="E10" s="73"/>
      <c r="F10" s="128" t="s">
        <v>57</v>
      </c>
      <c r="G10" s="93"/>
      <c r="H10" s="90">
        <v>105694</v>
      </c>
      <c r="I10" s="40">
        <v>0</v>
      </c>
      <c r="J10" s="40">
        <v>13975</v>
      </c>
      <c r="K10" s="40">
        <v>0</v>
      </c>
      <c r="L10" s="40">
        <v>0</v>
      </c>
      <c r="M10" s="40">
        <v>0</v>
      </c>
      <c r="N10" s="40">
        <v>15050</v>
      </c>
      <c r="O10" s="40">
        <v>8480</v>
      </c>
      <c r="P10" s="40">
        <v>0</v>
      </c>
      <c r="Q10" s="40">
        <v>0</v>
      </c>
      <c r="R10" s="57">
        <f t="shared" si="0"/>
        <v>143199</v>
      </c>
      <c r="S10" s="8"/>
      <c r="T10" s="40">
        <v>59340</v>
      </c>
      <c r="U10" s="40">
        <v>0</v>
      </c>
      <c r="V10" s="40">
        <v>0</v>
      </c>
      <c r="W10" s="40">
        <v>0</v>
      </c>
      <c r="X10" s="40">
        <v>7022</v>
      </c>
      <c r="Y10" s="40">
        <v>31953</v>
      </c>
      <c r="Z10" s="40">
        <v>9500</v>
      </c>
      <c r="AA10" s="40">
        <v>4000</v>
      </c>
      <c r="AB10" s="40">
        <v>0</v>
      </c>
      <c r="AC10" s="44">
        <f t="shared" si="1"/>
        <v>111815</v>
      </c>
      <c r="AD10" s="45">
        <f t="shared" si="2"/>
        <v>31384</v>
      </c>
      <c r="AE10" s="46"/>
      <c r="AF10" s="40">
        <v>0</v>
      </c>
      <c r="AG10" s="40">
        <v>0</v>
      </c>
      <c r="AH10" s="40">
        <v>356437</v>
      </c>
      <c r="AI10" s="40">
        <v>0</v>
      </c>
      <c r="AJ10" s="41">
        <f t="shared" si="3"/>
        <v>356437</v>
      </c>
      <c r="AK10" s="40">
        <v>0</v>
      </c>
      <c r="AL10" s="41">
        <f t="shared" si="4"/>
        <v>356437</v>
      </c>
      <c r="AM10" s="46"/>
      <c r="AN10" s="91"/>
      <c r="AO10" s="46"/>
    </row>
    <row r="11" spans="1:41" ht="12.75">
      <c r="A11" s="72">
        <f t="shared" si="5"/>
        <v>7</v>
      </c>
      <c r="B11" s="72" t="s">
        <v>266</v>
      </c>
      <c r="C11" s="72">
        <v>9770</v>
      </c>
      <c r="D11" s="73" t="s">
        <v>273</v>
      </c>
      <c r="E11" s="73"/>
      <c r="F11" s="128" t="s">
        <v>57</v>
      </c>
      <c r="G11" s="93"/>
      <c r="H11" s="90">
        <v>103033</v>
      </c>
      <c r="I11" s="40">
        <v>700</v>
      </c>
      <c r="J11" s="40">
        <v>5043</v>
      </c>
      <c r="K11" s="40">
        <v>0</v>
      </c>
      <c r="L11" s="40">
        <v>2000</v>
      </c>
      <c r="M11" s="40">
        <v>157296</v>
      </c>
      <c r="N11" s="40">
        <v>76907</v>
      </c>
      <c r="O11" s="40">
        <v>84384</v>
      </c>
      <c r="P11" s="40">
        <v>12752</v>
      </c>
      <c r="Q11" s="40">
        <v>14000</v>
      </c>
      <c r="R11" s="57">
        <f t="shared" si="0"/>
        <v>456115</v>
      </c>
      <c r="S11" s="79"/>
      <c r="T11" s="40">
        <v>101068</v>
      </c>
      <c r="U11" s="40">
        <v>7800</v>
      </c>
      <c r="V11" s="40">
        <v>0</v>
      </c>
      <c r="W11" s="40">
        <v>11866</v>
      </c>
      <c r="X11" s="40">
        <v>111540</v>
      </c>
      <c r="Y11" s="40">
        <v>44792</v>
      </c>
      <c r="Z11" s="40">
        <v>23646</v>
      </c>
      <c r="AA11" s="40">
        <v>700</v>
      </c>
      <c r="AB11" s="40">
        <v>0</v>
      </c>
      <c r="AC11" s="44">
        <f t="shared" si="1"/>
        <v>301412</v>
      </c>
      <c r="AD11" s="45">
        <f t="shared" si="2"/>
        <v>154703</v>
      </c>
      <c r="AE11" s="46"/>
      <c r="AF11" s="40">
        <v>0</v>
      </c>
      <c r="AG11" s="40">
        <v>0</v>
      </c>
      <c r="AH11" s="40">
        <v>1645853</v>
      </c>
      <c r="AI11" s="40">
        <v>16156</v>
      </c>
      <c r="AJ11" s="41">
        <f t="shared" si="3"/>
        <v>1662009</v>
      </c>
      <c r="AK11" s="40">
        <v>35997</v>
      </c>
      <c r="AL11" s="41">
        <f t="shared" si="4"/>
        <v>1626012</v>
      </c>
      <c r="AM11" s="46"/>
      <c r="AN11" s="91"/>
      <c r="AO11" s="46"/>
    </row>
    <row r="12" spans="1:41" ht="12.75">
      <c r="A12" s="72">
        <f t="shared" si="5"/>
        <v>8</v>
      </c>
      <c r="B12" s="72" t="s">
        <v>266</v>
      </c>
      <c r="C12" s="72">
        <v>9771</v>
      </c>
      <c r="D12" s="73" t="s">
        <v>274</v>
      </c>
      <c r="E12" s="73"/>
      <c r="F12" s="128" t="s">
        <v>57</v>
      </c>
      <c r="G12" s="93"/>
      <c r="H12" s="90">
        <v>172348</v>
      </c>
      <c r="I12" s="40">
        <v>2818</v>
      </c>
      <c r="J12" s="40">
        <v>4394</v>
      </c>
      <c r="K12" s="40">
        <v>0</v>
      </c>
      <c r="L12" s="40">
        <v>15000</v>
      </c>
      <c r="M12" s="40">
        <v>11186</v>
      </c>
      <c r="N12" s="40">
        <v>61713</v>
      </c>
      <c r="O12" s="40">
        <v>8024</v>
      </c>
      <c r="P12" s="40">
        <v>6021</v>
      </c>
      <c r="Q12" s="40">
        <v>0</v>
      </c>
      <c r="R12" s="57">
        <f t="shared" si="0"/>
        <v>281504</v>
      </c>
      <c r="S12" s="8"/>
      <c r="T12" s="40">
        <v>63798</v>
      </c>
      <c r="U12" s="40">
        <v>0</v>
      </c>
      <c r="V12" s="40">
        <v>16058</v>
      </c>
      <c r="W12" s="40">
        <v>58837</v>
      </c>
      <c r="X12" s="40">
        <v>67808</v>
      </c>
      <c r="Y12" s="40">
        <v>30646</v>
      </c>
      <c r="Z12" s="40">
        <v>2818</v>
      </c>
      <c r="AA12" s="40">
        <v>4394</v>
      </c>
      <c r="AB12" s="40">
        <v>14701</v>
      </c>
      <c r="AC12" s="44">
        <f t="shared" si="1"/>
        <v>259060</v>
      </c>
      <c r="AD12" s="45">
        <f t="shared" si="2"/>
        <v>22444</v>
      </c>
      <c r="AE12" s="46"/>
      <c r="AF12" s="40">
        <v>0</v>
      </c>
      <c r="AG12" s="40">
        <v>48088</v>
      </c>
      <c r="AH12" s="40">
        <v>562402</v>
      </c>
      <c r="AI12" s="40">
        <v>12360</v>
      </c>
      <c r="AJ12" s="41">
        <f t="shared" si="3"/>
        <v>622850</v>
      </c>
      <c r="AK12" s="40">
        <v>16006</v>
      </c>
      <c r="AL12" s="41">
        <f t="shared" si="4"/>
        <v>606844</v>
      </c>
      <c r="AM12" s="46"/>
      <c r="AN12" s="91"/>
      <c r="AO12" s="46"/>
    </row>
    <row r="13" spans="1:41" ht="12.75">
      <c r="A13" s="72">
        <f t="shared" si="5"/>
        <v>9</v>
      </c>
      <c r="B13" s="72" t="s">
        <v>266</v>
      </c>
      <c r="C13" s="72">
        <v>9990</v>
      </c>
      <c r="D13" s="73" t="s">
        <v>275</v>
      </c>
      <c r="E13" s="73"/>
      <c r="F13" s="128" t="s">
        <v>57</v>
      </c>
      <c r="G13" s="93"/>
      <c r="H13" s="90">
        <v>48801</v>
      </c>
      <c r="I13" s="40">
        <v>1377</v>
      </c>
      <c r="J13" s="40">
        <v>115</v>
      </c>
      <c r="K13" s="40">
        <v>0</v>
      </c>
      <c r="L13" s="40">
        <v>2871</v>
      </c>
      <c r="M13" s="40">
        <v>0</v>
      </c>
      <c r="N13" s="40">
        <v>18490</v>
      </c>
      <c r="O13" s="40">
        <v>28841</v>
      </c>
      <c r="P13" s="40">
        <v>6305</v>
      </c>
      <c r="Q13" s="40">
        <v>117</v>
      </c>
      <c r="R13" s="57">
        <f t="shared" si="0"/>
        <v>106917</v>
      </c>
      <c r="S13" s="8"/>
      <c r="T13" s="40">
        <v>52136</v>
      </c>
      <c r="U13" s="40">
        <v>3758</v>
      </c>
      <c r="V13" s="40">
        <v>2328</v>
      </c>
      <c r="W13" s="40">
        <v>16197</v>
      </c>
      <c r="X13" s="40">
        <v>29703</v>
      </c>
      <c r="Y13" s="40">
        <v>14732</v>
      </c>
      <c r="Z13" s="40">
        <v>1385</v>
      </c>
      <c r="AA13" s="40">
        <v>1377</v>
      </c>
      <c r="AB13" s="40">
        <v>0</v>
      </c>
      <c r="AC13" s="44">
        <f t="shared" si="1"/>
        <v>121616</v>
      </c>
      <c r="AD13" s="45">
        <f t="shared" si="2"/>
        <v>-14699</v>
      </c>
      <c r="AE13" s="46"/>
      <c r="AF13" s="40">
        <v>1185000</v>
      </c>
      <c r="AG13" s="40">
        <v>0</v>
      </c>
      <c r="AH13" s="40">
        <v>547627</v>
      </c>
      <c r="AI13" s="40">
        <v>836</v>
      </c>
      <c r="AJ13" s="41">
        <f t="shared" si="3"/>
        <v>1733463</v>
      </c>
      <c r="AK13" s="40">
        <v>0</v>
      </c>
      <c r="AL13" s="41">
        <f t="shared" si="4"/>
        <v>1733463</v>
      </c>
      <c r="AM13" s="46"/>
      <c r="AN13" s="91"/>
      <c r="AO13" s="46"/>
    </row>
    <row r="14" spans="1:41" ht="12.75">
      <c r="A14" s="72">
        <f t="shared" si="5"/>
        <v>10</v>
      </c>
      <c r="B14" s="72" t="s">
        <v>266</v>
      </c>
      <c r="C14" s="72">
        <v>9774</v>
      </c>
      <c r="D14" s="73" t="s">
        <v>276</v>
      </c>
      <c r="E14" s="73"/>
      <c r="F14" s="128" t="s">
        <v>57</v>
      </c>
      <c r="G14" s="93"/>
      <c r="H14" s="90">
        <v>413677</v>
      </c>
      <c r="I14" s="40">
        <v>28813</v>
      </c>
      <c r="J14" s="40">
        <v>45181</v>
      </c>
      <c r="K14" s="40">
        <v>0</v>
      </c>
      <c r="L14" s="40">
        <v>49300</v>
      </c>
      <c r="M14" s="40">
        <v>0</v>
      </c>
      <c r="N14" s="40">
        <v>43507</v>
      </c>
      <c r="O14" s="40">
        <v>6515</v>
      </c>
      <c r="P14" s="40">
        <v>28519</v>
      </c>
      <c r="Q14" s="40">
        <v>0</v>
      </c>
      <c r="R14" s="57">
        <f t="shared" si="0"/>
        <v>615512</v>
      </c>
      <c r="S14" s="8"/>
      <c r="T14" s="40">
        <v>64246</v>
      </c>
      <c r="U14" s="40">
        <v>15600</v>
      </c>
      <c r="V14" s="40">
        <v>55940</v>
      </c>
      <c r="W14" s="40">
        <v>210603</v>
      </c>
      <c r="X14" s="40">
        <v>66094</v>
      </c>
      <c r="Y14" s="40">
        <v>60242</v>
      </c>
      <c r="Z14" s="40">
        <v>46288</v>
      </c>
      <c r="AA14" s="40">
        <v>58795</v>
      </c>
      <c r="AB14" s="40">
        <v>32400</v>
      </c>
      <c r="AC14" s="44">
        <f t="shared" si="1"/>
        <v>610208</v>
      </c>
      <c r="AD14" s="45">
        <f t="shared" si="2"/>
        <v>5304</v>
      </c>
      <c r="AE14" s="46"/>
      <c r="AF14" s="40">
        <v>0</v>
      </c>
      <c r="AG14" s="40">
        <v>130991</v>
      </c>
      <c r="AH14" s="40">
        <v>249707</v>
      </c>
      <c r="AI14" s="40">
        <v>5393</v>
      </c>
      <c r="AJ14" s="41">
        <f t="shared" si="3"/>
        <v>386091</v>
      </c>
      <c r="AK14" s="40">
        <v>16552</v>
      </c>
      <c r="AL14" s="41">
        <f t="shared" si="4"/>
        <v>369539</v>
      </c>
      <c r="AM14" s="46"/>
      <c r="AN14" s="91"/>
      <c r="AO14" s="46"/>
    </row>
    <row r="15" spans="1:41" ht="12.75">
      <c r="A15" s="72">
        <f t="shared" si="5"/>
        <v>11</v>
      </c>
      <c r="B15" s="72" t="s">
        <v>266</v>
      </c>
      <c r="C15" s="72">
        <v>9811</v>
      </c>
      <c r="D15" s="73" t="s">
        <v>277</v>
      </c>
      <c r="E15" s="73"/>
      <c r="F15" s="128" t="s">
        <v>57</v>
      </c>
      <c r="G15" s="93"/>
      <c r="H15" s="90">
        <v>53843</v>
      </c>
      <c r="I15" s="40">
        <v>226</v>
      </c>
      <c r="J15" s="40">
        <v>1991</v>
      </c>
      <c r="K15" s="40">
        <v>30000</v>
      </c>
      <c r="L15" s="40">
        <v>0</v>
      </c>
      <c r="M15" s="40">
        <v>0</v>
      </c>
      <c r="N15" s="40">
        <v>1250</v>
      </c>
      <c r="O15" s="40">
        <v>878</v>
      </c>
      <c r="P15" s="40">
        <v>14569</v>
      </c>
      <c r="Q15" s="40">
        <v>5497</v>
      </c>
      <c r="R15" s="57">
        <f t="shared" si="0"/>
        <v>108254</v>
      </c>
      <c r="S15" s="8"/>
      <c r="T15" s="40">
        <v>0</v>
      </c>
      <c r="U15" s="40">
        <v>0</v>
      </c>
      <c r="V15" s="40">
        <v>8098</v>
      </c>
      <c r="W15" s="40">
        <v>452</v>
      </c>
      <c r="X15" s="40">
        <v>12909</v>
      </c>
      <c r="Y15" s="40">
        <v>8732</v>
      </c>
      <c r="Z15" s="40">
        <v>826</v>
      </c>
      <c r="AA15" s="40">
        <v>2376</v>
      </c>
      <c r="AB15" s="40">
        <v>52190</v>
      </c>
      <c r="AC15" s="44">
        <f t="shared" si="1"/>
        <v>85583</v>
      </c>
      <c r="AD15" s="45">
        <f t="shared" si="2"/>
        <v>22671</v>
      </c>
      <c r="AE15" s="46"/>
      <c r="AF15" s="40">
        <v>0</v>
      </c>
      <c r="AG15" s="40">
        <v>0</v>
      </c>
      <c r="AH15" s="40">
        <v>61817</v>
      </c>
      <c r="AI15" s="40">
        <v>0</v>
      </c>
      <c r="AJ15" s="41">
        <f t="shared" si="3"/>
        <v>61817</v>
      </c>
      <c r="AK15" s="40">
        <v>5092</v>
      </c>
      <c r="AL15" s="41">
        <f t="shared" si="4"/>
        <v>56725</v>
      </c>
      <c r="AM15" s="46"/>
      <c r="AN15" s="91"/>
      <c r="AO15" s="46"/>
    </row>
    <row r="16" spans="1:41" ht="12.75">
      <c r="A16" s="72">
        <f t="shared" si="5"/>
        <v>12</v>
      </c>
      <c r="B16" s="72" t="s">
        <v>266</v>
      </c>
      <c r="C16" s="72">
        <v>9793</v>
      </c>
      <c r="D16" s="73" t="s">
        <v>278</v>
      </c>
      <c r="E16" s="73"/>
      <c r="F16" s="128" t="s">
        <v>57</v>
      </c>
      <c r="G16" s="93"/>
      <c r="H16" s="90">
        <v>93179</v>
      </c>
      <c r="I16" s="40">
        <v>0</v>
      </c>
      <c r="J16" s="40">
        <v>45978</v>
      </c>
      <c r="K16" s="40">
        <v>0</v>
      </c>
      <c r="L16" s="40">
        <v>0</v>
      </c>
      <c r="M16" s="40">
        <v>0</v>
      </c>
      <c r="N16" s="40">
        <v>16513</v>
      </c>
      <c r="O16" s="40">
        <v>417</v>
      </c>
      <c r="P16" s="40">
        <v>0</v>
      </c>
      <c r="Q16" s="40">
        <v>1043</v>
      </c>
      <c r="R16" s="57">
        <f t="shared" si="0"/>
        <v>157130</v>
      </c>
      <c r="S16" s="8"/>
      <c r="T16" s="40">
        <v>35318</v>
      </c>
      <c r="U16" s="40">
        <v>0</v>
      </c>
      <c r="V16" s="40">
        <v>435</v>
      </c>
      <c r="W16" s="40">
        <v>0</v>
      </c>
      <c r="X16" s="40">
        <v>23338</v>
      </c>
      <c r="Y16" s="40">
        <v>15243</v>
      </c>
      <c r="Z16" s="40">
        <v>48647</v>
      </c>
      <c r="AA16" s="40">
        <v>9759</v>
      </c>
      <c r="AB16" s="40">
        <v>0</v>
      </c>
      <c r="AC16" s="44">
        <f t="shared" si="1"/>
        <v>132740</v>
      </c>
      <c r="AD16" s="45">
        <f t="shared" si="2"/>
        <v>24390</v>
      </c>
      <c r="AE16" s="46"/>
      <c r="AF16" s="40">
        <v>1260000</v>
      </c>
      <c r="AG16" s="40">
        <v>4058</v>
      </c>
      <c r="AH16" s="40">
        <v>53543</v>
      </c>
      <c r="AI16" s="40">
        <v>0</v>
      </c>
      <c r="AJ16" s="41">
        <f t="shared" si="3"/>
        <v>1317601</v>
      </c>
      <c r="AK16" s="40">
        <v>16165</v>
      </c>
      <c r="AL16" s="41">
        <f t="shared" si="4"/>
        <v>1301436</v>
      </c>
      <c r="AM16" s="46"/>
      <c r="AN16" s="91"/>
      <c r="AO16" s="46"/>
    </row>
    <row r="17" spans="1:41" ht="12.75">
      <c r="A17" s="72">
        <f t="shared" si="5"/>
        <v>13</v>
      </c>
      <c r="B17" s="72" t="s">
        <v>266</v>
      </c>
      <c r="C17" s="72">
        <v>9812</v>
      </c>
      <c r="D17" s="73" t="s">
        <v>279</v>
      </c>
      <c r="E17" s="73"/>
      <c r="F17" s="128" t="s">
        <v>57</v>
      </c>
      <c r="G17" s="93"/>
      <c r="H17" s="90">
        <v>302929</v>
      </c>
      <c r="I17" s="40">
        <v>0</v>
      </c>
      <c r="J17" s="40">
        <v>16256</v>
      </c>
      <c r="K17" s="40">
        <v>102205</v>
      </c>
      <c r="L17" s="40">
        <v>10081</v>
      </c>
      <c r="M17" s="40">
        <v>0</v>
      </c>
      <c r="N17" s="40">
        <v>11345</v>
      </c>
      <c r="O17" s="40">
        <v>3474</v>
      </c>
      <c r="P17" s="40">
        <v>0</v>
      </c>
      <c r="Q17" s="40">
        <v>29797</v>
      </c>
      <c r="R17" s="57">
        <f t="shared" si="0"/>
        <v>476087</v>
      </c>
      <c r="S17" s="79"/>
      <c r="T17" s="40">
        <v>160553</v>
      </c>
      <c r="U17" s="40">
        <v>5328</v>
      </c>
      <c r="V17" s="40">
        <v>20587</v>
      </c>
      <c r="W17" s="40">
        <v>25340</v>
      </c>
      <c r="X17" s="40">
        <v>50768</v>
      </c>
      <c r="Y17" s="40">
        <v>57880</v>
      </c>
      <c r="Z17" s="40">
        <v>30137</v>
      </c>
      <c r="AA17" s="40">
        <v>0</v>
      </c>
      <c r="AB17" s="40">
        <v>0</v>
      </c>
      <c r="AC17" s="44">
        <f t="shared" si="1"/>
        <v>350593</v>
      </c>
      <c r="AD17" s="45">
        <f t="shared" si="2"/>
        <v>125494</v>
      </c>
      <c r="AE17" s="46"/>
      <c r="AF17" s="40">
        <v>2147517</v>
      </c>
      <c r="AG17" s="40">
        <v>53406</v>
      </c>
      <c r="AH17" s="40">
        <v>271968</v>
      </c>
      <c r="AI17" s="40">
        <v>4769</v>
      </c>
      <c r="AJ17" s="41">
        <f t="shared" si="3"/>
        <v>2477660</v>
      </c>
      <c r="AK17" s="40">
        <v>18835</v>
      </c>
      <c r="AL17" s="41">
        <f t="shared" si="4"/>
        <v>2458825</v>
      </c>
      <c r="AM17" s="46"/>
      <c r="AN17" s="91"/>
      <c r="AO17" s="46"/>
    </row>
    <row r="18" spans="1:41" ht="12.75">
      <c r="A18" s="72">
        <f t="shared" si="5"/>
        <v>14</v>
      </c>
      <c r="B18" s="72" t="s">
        <v>266</v>
      </c>
      <c r="C18" s="72">
        <v>9813</v>
      </c>
      <c r="D18" s="73" t="s">
        <v>280</v>
      </c>
      <c r="E18" s="73"/>
      <c r="F18" s="128" t="s">
        <v>57</v>
      </c>
      <c r="G18" s="93"/>
      <c r="H18" s="90">
        <v>88923</v>
      </c>
      <c r="I18" s="40">
        <v>0</v>
      </c>
      <c r="J18" s="40">
        <v>11720</v>
      </c>
      <c r="K18" s="40">
        <v>0</v>
      </c>
      <c r="L18" s="40">
        <v>0</v>
      </c>
      <c r="M18" s="40">
        <v>31717</v>
      </c>
      <c r="N18" s="40">
        <v>13538</v>
      </c>
      <c r="O18" s="40">
        <v>5836</v>
      </c>
      <c r="P18" s="40">
        <v>8227</v>
      </c>
      <c r="Q18" s="40">
        <v>0</v>
      </c>
      <c r="R18" s="57">
        <f t="shared" si="0"/>
        <v>159961</v>
      </c>
      <c r="S18" s="8"/>
      <c r="T18" s="40">
        <v>36832</v>
      </c>
      <c r="U18" s="40">
        <v>0</v>
      </c>
      <c r="V18" s="40">
        <v>0</v>
      </c>
      <c r="W18" s="40">
        <v>10140</v>
      </c>
      <c r="X18" s="40">
        <v>57341</v>
      </c>
      <c r="Y18" s="40">
        <v>15732</v>
      </c>
      <c r="Z18" s="40">
        <v>5263</v>
      </c>
      <c r="AA18" s="40">
        <v>0</v>
      </c>
      <c r="AB18" s="40">
        <v>0</v>
      </c>
      <c r="AC18" s="44">
        <f t="shared" si="1"/>
        <v>125308</v>
      </c>
      <c r="AD18" s="45">
        <f t="shared" si="2"/>
        <v>34653</v>
      </c>
      <c r="AE18" s="46"/>
      <c r="AF18" s="40">
        <v>965000</v>
      </c>
      <c r="AG18" s="40">
        <v>978646</v>
      </c>
      <c r="AH18" s="40">
        <v>185521</v>
      </c>
      <c r="AI18" s="40">
        <v>1876</v>
      </c>
      <c r="AJ18" s="41">
        <f t="shared" si="3"/>
        <v>2131043</v>
      </c>
      <c r="AK18" s="40">
        <v>8300</v>
      </c>
      <c r="AL18" s="41">
        <f t="shared" si="4"/>
        <v>2122743</v>
      </c>
      <c r="AM18" s="46"/>
      <c r="AN18" s="91"/>
      <c r="AO18" s="46"/>
    </row>
    <row r="19" spans="1:41" ht="12.75">
      <c r="A19" s="72">
        <f t="shared" si="5"/>
        <v>15</v>
      </c>
      <c r="B19" s="72" t="s">
        <v>266</v>
      </c>
      <c r="C19" s="72">
        <v>9775</v>
      </c>
      <c r="D19" s="73" t="s">
        <v>281</v>
      </c>
      <c r="E19" s="73"/>
      <c r="F19" s="128" t="s">
        <v>57</v>
      </c>
      <c r="G19" s="93"/>
      <c r="H19" s="90">
        <v>27136</v>
      </c>
      <c r="I19" s="40">
        <v>368</v>
      </c>
      <c r="J19" s="40">
        <v>2267</v>
      </c>
      <c r="K19" s="40">
        <v>0</v>
      </c>
      <c r="L19" s="40">
        <v>2500</v>
      </c>
      <c r="M19" s="40">
        <v>80043</v>
      </c>
      <c r="N19" s="40">
        <v>18440</v>
      </c>
      <c r="O19" s="40">
        <v>3768</v>
      </c>
      <c r="P19" s="40">
        <v>216</v>
      </c>
      <c r="Q19" s="40">
        <v>0</v>
      </c>
      <c r="R19" s="57">
        <f t="shared" si="0"/>
        <v>134738</v>
      </c>
      <c r="S19" s="8"/>
      <c r="T19" s="40">
        <v>11514</v>
      </c>
      <c r="U19" s="40">
        <v>0</v>
      </c>
      <c r="V19" s="40">
        <v>1339</v>
      </c>
      <c r="W19" s="40">
        <v>0</v>
      </c>
      <c r="X19" s="40">
        <v>7571</v>
      </c>
      <c r="Y19" s="40">
        <v>9964</v>
      </c>
      <c r="Z19" s="40">
        <v>85</v>
      </c>
      <c r="AA19" s="40">
        <v>1832</v>
      </c>
      <c r="AB19" s="40">
        <v>11008</v>
      </c>
      <c r="AC19" s="44">
        <f t="shared" si="1"/>
        <v>43313</v>
      </c>
      <c r="AD19" s="45">
        <f t="shared" si="2"/>
        <v>91425</v>
      </c>
      <c r="AE19" s="46"/>
      <c r="AF19" s="40">
        <v>685000</v>
      </c>
      <c r="AG19" s="40">
        <v>0</v>
      </c>
      <c r="AH19" s="40">
        <v>97723</v>
      </c>
      <c r="AI19" s="40">
        <v>1523</v>
      </c>
      <c r="AJ19" s="41">
        <f t="shared" si="3"/>
        <v>784246</v>
      </c>
      <c r="AK19" s="40">
        <v>433</v>
      </c>
      <c r="AL19" s="41">
        <f t="shared" si="4"/>
        <v>783813</v>
      </c>
      <c r="AM19" s="46"/>
      <c r="AN19" s="91"/>
      <c r="AO19" s="46"/>
    </row>
    <row r="20" spans="1:41" ht="12.75">
      <c r="A20" s="72">
        <f t="shared" si="5"/>
        <v>16</v>
      </c>
      <c r="B20" s="72" t="s">
        <v>266</v>
      </c>
      <c r="C20" s="72">
        <v>9814</v>
      </c>
      <c r="D20" s="73" t="s">
        <v>282</v>
      </c>
      <c r="E20" s="73"/>
      <c r="F20" s="128" t="s">
        <v>57</v>
      </c>
      <c r="G20" s="93"/>
      <c r="H20" s="90">
        <v>2725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4420</v>
      </c>
      <c r="O20" s="40">
        <v>5763</v>
      </c>
      <c r="P20" s="40">
        <v>0</v>
      </c>
      <c r="Q20" s="40">
        <v>0</v>
      </c>
      <c r="R20" s="57">
        <f t="shared" si="0"/>
        <v>12908</v>
      </c>
      <c r="S20" s="79"/>
      <c r="T20" s="40">
        <v>1800</v>
      </c>
      <c r="U20" s="40">
        <v>0</v>
      </c>
      <c r="V20" s="40">
        <v>0</v>
      </c>
      <c r="W20" s="40">
        <v>502</v>
      </c>
      <c r="X20" s="40">
        <v>9411</v>
      </c>
      <c r="Y20" s="40">
        <v>1686</v>
      </c>
      <c r="Z20" s="40">
        <v>1062</v>
      </c>
      <c r="AA20" s="40">
        <v>0</v>
      </c>
      <c r="AB20" s="40">
        <v>1874</v>
      </c>
      <c r="AC20" s="44">
        <f t="shared" si="1"/>
        <v>16335</v>
      </c>
      <c r="AD20" s="45">
        <f t="shared" si="2"/>
        <v>-3427</v>
      </c>
      <c r="AE20" s="46"/>
      <c r="AF20" s="40">
        <v>87000</v>
      </c>
      <c r="AG20" s="40">
        <v>0</v>
      </c>
      <c r="AH20" s="40">
        <v>132524</v>
      </c>
      <c r="AI20" s="40">
        <v>0</v>
      </c>
      <c r="AJ20" s="41">
        <f t="shared" si="3"/>
        <v>219524</v>
      </c>
      <c r="AK20" s="40">
        <v>0</v>
      </c>
      <c r="AL20" s="41">
        <f t="shared" si="4"/>
        <v>219524</v>
      </c>
      <c r="AM20" s="46"/>
      <c r="AN20" s="91"/>
      <c r="AO20" s="46"/>
    </row>
    <row r="21" spans="1:41" ht="12.75">
      <c r="A21" s="72">
        <f t="shared" si="5"/>
        <v>17</v>
      </c>
      <c r="B21" s="72" t="s">
        <v>266</v>
      </c>
      <c r="C21" s="72">
        <v>15064</v>
      </c>
      <c r="D21" s="73" t="s">
        <v>283</v>
      </c>
      <c r="E21" s="73"/>
      <c r="F21" s="128" t="s">
        <v>57</v>
      </c>
      <c r="G21" s="93"/>
      <c r="H21" s="90">
        <v>219092</v>
      </c>
      <c r="I21" s="40">
        <v>0</v>
      </c>
      <c r="J21" s="40">
        <v>13348</v>
      </c>
      <c r="K21" s="40">
        <v>0</v>
      </c>
      <c r="L21" s="40">
        <v>0</v>
      </c>
      <c r="M21" s="40">
        <v>0</v>
      </c>
      <c r="N21" s="40">
        <v>4102</v>
      </c>
      <c r="O21" s="40">
        <v>51141</v>
      </c>
      <c r="P21" s="40">
        <v>5971</v>
      </c>
      <c r="Q21" s="40">
        <v>0</v>
      </c>
      <c r="R21" s="57">
        <f t="shared" si="0"/>
        <v>293654</v>
      </c>
      <c r="S21" s="79"/>
      <c r="T21" s="40">
        <v>112457</v>
      </c>
      <c r="U21" s="40">
        <v>34125</v>
      </c>
      <c r="V21" s="40">
        <v>4658</v>
      </c>
      <c r="W21" s="40">
        <v>20332</v>
      </c>
      <c r="X21" s="40">
        <v>21499</v>
      </c>
      <c r="Y21" s="40">
        <v>32861</v>
      </c>
      <c r="Z21" s="40">
        <v>36362</v>
      </c>
      <c r="AA21" s="40">
        <v>25802</v>
      </c>
      <c r="AB21" s="40">
        <v>0</v>
      </c>
      <c r="AC21" s="44">
        <f t="shared" si="1"/>
        <v>288096</v>
      </c>
      <c r="AD21" s="45">
        <f t="shared" si="2"/>
        <v>5558</v>
      </c>
      <c r="AE21" s="46"/>
      <c r="AF21" s="40">
        <v>1400000</v>
      </c>
      <c r="AG21" s="40">
        <v>0</v>
      </c>
      <c r="AH21" s="40">
        <v>1331375</v>
      </c>
      <c r="AI21" s="40">
        <v>10633</v>
      </c>
      <c r="AJ21" s="41">
        <f t="shared" si="3"/>
        <v>2742008</v>
      </c>
      <c r="AK21" s="40">
        <v>37619</v>
      </c>
      <c r="AL21" s="41">
        <f t="shared" si="4"/>
        <v>2704389</v>
      </c>
      <c r="AM21" s="46"/>
      <c r="AN21" s="91"/>
      <c r="AO21" s="46"/>
    </row>
    <row r="22" spans="1:41" ht="12.75">
      <c r="A22" s="72">
        <f t="shared" si="5"/>
        <v>18</v>
      </c>
      <c r="B22" s="72" t="s">
        <v>266</v>
      </c>
      <c r="C22" s="72">
        <v>9826</v>
      </c>
      <c r="D22" s="73" t="s">
        <v>284</v>
      </c>
      <c r="E22" s="73"/>
      <c r="F22" s="128" t="s">
        <v>57</v>
      </c>
      <c r="G22" s="93"/>
      <c r="H22" s="90">
        <v>125819</v>
      </c>
      <c r="I22" s="40">
        <v>607</v>
      </c>
      <c r="J22" s="40">
        <v>500</v>
      </c>
      <c r="K22" s="40">
        <v>0</v>
      </c>
      <c r="L22" s="40">
        <v>1000</v>
      </c>
      <c r="M22" s="40">
        <v>3798</v>
      </c>
      <c r="N22" s="40">
        <v>41775</v>
      </c>
      <c r="O22" s="40">
        <v>2800</v>
      </c>
      <c r="P22" s="40">
        <v>8928</v>
      </c>
      <c r="Q22" s="40">
        <v>0</v>
      </c>
      <c r="R22" s="57">
        <f t="shared" si="0"/>
        <v>185227</v>
      </c>
      <c r="S22" s="8"/>
      <c r="T22" s="40">
        <v>78450</v>
      </c>
      <c r="U22" s="40">
        <v>5968</v>
      </c>
      <c r="V22" s="40">
        <v>3644</v>
      </c>
      <c r="W22" s="40">
        <v>8146</v>
      </c>
      <c r="X22" s="40">
        <v>37673</v>
      </c>
      <c r="Y22" s="40">
        <v>15511</v>
      </c>
      <c r="Z22" s="40">
        <v>2719</v>
      </c>
      <c r="AA22" s="40">
        <v>607</v>
      </c>
      <c r="AB22" s="40">
        <v>15125</v>
      </c>
      <c r="AC22" s="44">
        <f t="shared" si="1"/>
        <v>167843</v>
      </c>
      <c r="AD22" s="45">
        <f t="shared" si="2"/>
        <v>17384</v>
      </c>
      <c r="AE22" s="46"/>
      <c r="AF22" s="40">
        <v>0</v>
      </c>
      <c r="AG22" s="40">
        <v>0</v>
      </c>
      <c r="AH22" s="40">
        <v>85592</v>
      </c>
      <c r="AI22" s="40">
        <v>0</v>
      </c>
      <c r="AJ22" s="41">
        <f t="shared" si="3"/>
        <v>85592</v>
      </c>
      <c r="AK22" s="40">
        <v>360</v>
      </c>
      <c r="AL22" s="41">
        <f t="shared" si="4"/>
        <v>85232</v>
      </c>
      <c r="AM22" s="46"/>
      <c r="AN22" s="91"/>
      <c r="AO22" s="46"/>
    </row>
    <row r="23" spans="1:41" ht="12.75">
      <c r="A23" s="72">
        <f t="shared" si="5"/>
        <v>19</v>
      </c>
      <c r="B23" s="72" t="s">
        <v>266</v>
      </c>
      <c r="C23" s="72">
        <v>9827</v>
      </c>
      <c r="D23" s="73" t="s">
        <v>285</v>
      </c>
      <c r="E23" s="73"/>
      <c r="F23" s="128" t="s">
        <v>57</v>
      </c>
      <c r="G23" s="93"/>
      <c r="H23" s="90">
        <v>23686</v>
      </c>
      <c r="I23" s="40">
        <v>0</v>
      </c>
      <c r="J23" s="40">
        <v>895</v>
      </c>
      <c r="K23" s="40">
        <v>0</v>
      </c>
      <c r="L23" s="40">
        <v>2000</v>
      </c>
      <c r="M23" s="40">
        <v>0</v>
      </c>
      <c r="N23" s="40">
        <v>12311</v>
      </c>
      <c r="O23" s="40">
        <v>1413</v>
      </c>
      <c r="P23" s="40">
        <v>0</v>
      </c>
      <c r="Q23" s="40">
        <v>0</v>
      </c>
      <c r="R23" s="57">
        <f t="shared" si="0"/>
        <v>40305</v>
      </c>
      <c r="S23" s="79"/>
      <c r="T23" s="40">
        <v>0</v>
      </c>
      <c r="U23" s="40">
        <v>0</v>
      </c>
      <c r="V23" s="40">
        <v>3262</v>
      </c>
      <c r="W23" s="40">
        <v>0</v>
      </c>
      <c r="X23" s="40">
        <v>15652</v>
      </c>
      <c r="Y23" s="40">
        <v>7119</v>
      </c>
      <c r="Z23" s="40">
        <v>5806</v>
      </c>
      <c r="AA23" s="40">
        <v>0</v>
      </c>
      <c r="AB23" s="40">
        <v>2972</v>
      </c>
      <c r="AC23" s="44">
        <f t="shared" si="1"/>
        <v>34811</v>
      </c>
      <c r="AD23" s="45">
        <f t="shared" si="2"/>
        <v>5494</v>
      </c>
      <c r="AE23" s="46"/>
      <c r="AF23" s="40">
        <v>920000</v>
      </c>
      <c r="AG23" s="40">
        <v>9896</v>
      </c>
      <c r="AH23" s="40">
        <v>94340</v>
      </c>
      <c r="AI23" s="40">
        <v>444</v>
      </c>
      <c r="AJ23" s="41">
        <f t="shared" si="3"/>
        <v>1024680</v>
      </c>
      <c r="AK23" s="40">
        <v>0</v>
      </c>
      <c r="AL23" s="41">
        <f t="shared" si="4"/>
        <v>1024680</v>
      </c>
      <c r="AM23" s="46"/>
      <c r="AN23" s="91"/>
      <c r="AO23" s="46"/>
    </row>
    <row r="24" spans="1:41" ht="12.75">
      <c r="A24" s="72">
        <f t="shared" si="5"/>
        <v>20</v>
      </c>
      <c r="B24" s="72" t="s">
        <v>266</v>
      </c>
      <c r="C24" s="72">
        <v>9840</v>
      </c>
      <c r="D24" s="73" t="s">
        <v>286</v>
      </c>
      <c r="E24" s="73"/>
      <c r="F24" s="128" t="s">
        <v>57</v>
      </c>
      <c r="G24" s="93"/>
      <c r="H24" s="90">
        <v>43165</v>
      </c>
      <c r="I24" s="40">
        <v>1882</v>
      </c>
      <c r="J24" s="40">
        <v>1289</v>
      </c>
      <c r="K24" s="40">
        <v>0</v>
      </c>
      <c r="L24" s="40">
        <v>0</v>
      </c>
      <c r="M24" s="40">
        <v>0</v>
      </c>
      <c r="N24" s="40">
        <v>24160</v>
      </c>
      <c r="O24" s="40">
        <v>5855</v>
      </c>
      <c r="P24" s="40">
        <v>850</v>
      </c>
      <c r="Q24" s="40">
        <v>4204</v>
      </c>
      <c r="R24" s="57">
        <f t="shared" si="0"/>
        <v>81405</v>
      </c>
      <c r="S24" s="8"/>
      <c r="T24" s="40">
        <v>25965</v>
      </c>
      <c r="U24" s="40">
        <v>0</v>
      </c>
      <c r="V24" s="40">
        <v>200</v>
      </c>
      <c r="W24" s="40">
        <v>4199</v>
      </c>
      <c r="X24" s="40">
        <v>24861</v>
      </c>
      <c r="Y24" s="40">
        <v>16459</v>
      </c>
      <c r="Z24" s="40">
        <v>3312</v>
      </c>
      <c r="AA24" s="40">
        <v>2730</v>
      </c>
      <c r="AB24" s="40">
        <v>1126</v>
      </c>
      <c r="AC24" s="44">
        <f t="shared" si="1"/>
        <v>78852</v>
      </c>
      <c r="AD24" s="45">
        <f t="shared" si="2"/>
        <v>2553</v>
      </c>
      <c r="AE24" s="46"/>
      <c r="AF24" s="40">
        <v>760000</v>
      </c>
      <c r="AG24" s="40">
        <v>98000</v>
      </c>
      <c r="AH24" s="40">
        <v>137717</v>
      </c>
      <c r="AI24" s="40">
        <v>0</v>
      </c>
      <c r="AJ24" s="41">
        <f t="shared" si="3"/>
        <v>995717</v>
      </c>
      <c r="AK24" s="40">
        <v>0</v>
      </c>
      <c r="AL24" s="41">
        <f t="shared" si="4"/>
        <v>995717</v>
      </c>
      <c r="AM24" s="46"/>
      <c r="AN24" s="91"/>
      <c r="AO24" s="46"/>
    </row>
    <row r="25" spans="1:41" ht="12.75">
      <c r="A25" s="72">
        <f t="shared" si="5"/>
        <v>21</v>
      </c>
      <c r="B25" s="72" t="s">
        <v>266</v>
      </c>
      <c r="C25" s="72">
        <v>9828</v>
      </c>
      <c r="D25" s="73" t="s">
        <v>287</v>
      </c>
      <c r="E25" s="73"/>
      <c r="F25" s="128" t="s">
        <v>57</v>
      </c>
      <c r="G25" s="93"/>
      <c r="H25" s="90">
        <v>79075</v>
      </c>
      <c r="I25" s="40">
        <v>0</v>
      </c>
      <c r="J25" s="40">
        <v>3306</v>
      </c>
      <c r="K25" s="40">
        <v>0</v>
      </c>
      <c r="L25" s="40">
        <v>19375</v>
      </c>
      <c r="M25" s="40">
        <v>10000</v>
      </c>
      <c r="N25" s="40">
        <v>12260</v>
      </c>
      <c r="O25" s="40">
        <v>16700</v>
      </c>
      <c r="P25" s="40">
        <v>7635</v>
      </c>
      <c r="Q25" s="40">
        <v>2503</v>
      </c>
      <c r="R25" s="57">
        <f t="shared" si="0"/>
        <v>150854</v>
      </c>
      <c r="S25" s="42"/>
      <c r="T25" s="40">
        <v>50841</v>
      </c>
      <c r="U25" s="40">
        <v>12480</v>
      </c>
      <c r="V25" s="40">
        <v>3661</v>
      </c>
      <c r="W25" s="40">
        <v>60136</v>
      </c>
      <c r="X25" s="40">
        <v>35097</v>
      </c>
      <c r="Y25" s="40">
        <v>38337</v>
      </c>
      <c r="Z25" s="40">
        <v>280</v>
      </c>
      <c r="AA25" s="40">
        <v>4124</v>
      </c>
      <c r="AB25" s="40">
        <v>11289</v>
      </c>
      <c r="AC25" s="44">
        <f t="shared" si="1"/>
        <v>216245</v>
      </c>
      <c r="AD25" s="45">
        <f t="shared" si="2"/>
        <v>-65391</v>
      </c>
      <c r="AE25" s="46"/>
      <c r="AF25" s="40">
        <v>590783</v>
      </c>
      <c r="AG25" s="40">
        <v>53355</v>
      </c>
      <c r="AH25" s="40">
        <v>440909</v>
      </c>
      <c r="AI25" s="40">
        <v>145000</v>
      </c>
      <c r="AJ25" s="41">
        <f t="shared" si="3"/>
        <v>1230047</v>
      </c>
      <c r="AK25" s="40">
        <v>25326</v>
      </c>
      <c r="AL25" s="41">
        <f t="shared" si="4"/>
        <v>1204721</v>
      </c>
      <c r="AM25" s="46"/>
      <c r="AN25" s="91"/>
      <c r="AO25" s="46"/>
    </row>
    <row r="26" spans="1:41" ht="12.75">
      <c r="A26" s="72">
        <f t="shared" si="5"/>
        <v>22</v>
      </c>
      <c r="B26" s="72" t="s">
        <v>266</v>
      </c>
      <c r="C26" s="72">
        <v>9829</v>
      </c>
      <c r="D26" s="73" t="s">
        <v>288</v>
      </c>
      <c r="E26" s="73"/>
      <c r="F26" s="128" t="s">
        <v>57</v>
      </c>
      <c r="G26" s="93"/>
      <c r="H26" s="90">
        <v>74535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465</v>
      </c>
      <c r="O26" s="40">
        <v>7259</v>
      </c>
      <c r="P26" s="40">
        <v>0</v>
      </c>
      <c r="Q26" s="40">
        <v>2395</v>
      </c>
      <c r="R26" s="57">
        <f t="shared" si="0"/>
        <v>84654</v>
      </c>
      <c r="S26" s="42"/>
      <c r="T26" s="40">
        <v>27574</v>
      </c>
      <c r="U26" s="40">
        <v>2926</v>
      </c>
      <c r="V26" s="40">
        <v>5475</v>
      </c>
      <c r="W26" s="40">
        <v>8959</v>
      </c>
      <c r="X26" s="40">
        <v>27743</v>
      </c>
      <c r="Y26" s="40">
        <v>12957</v>
      </c>
      <c r="Z26" s="40">
        <v>1590</v>
      </c>
      <c r="AA26" s="40">
        <v>480</v>
      </c>
      <c r="AB26" s="40">
        <v>1678</v>
      </c>
      <c r="AC26" s="44">
        <f t="shared" si="1"/>
        <v>89382</v>
      </c>
      <c r="AD26" s="45">
        <f t="shared" si="2"/>
        <v>-4728</v>
      </c>
      <c r="AE26" s="46"/>
      <c r="AF26" s="40">
        <v>639000</v>
      </c>
      <c r="AG26" s="40">
        <v>0</v>
      </c>
      <c r="AH26" s="40">
        <v>215965</v>
      </c>
      <c r="AI26" s="40">
        <v>2566</v>
      </c>
      <c r="AJ26" s="41">
        <f t="shared" si="3"/>
        <v>857531</v>
      </c>
      <c r="AK26" s="40">
        <v>13865</v>
      </c>
      <c r="AL26" s="41">
        <f t="shared" si="4"/>
        <v>843666</v>
      </c>
      <c r="AM26" s="46"/>
      <c r="AN26" s="91"/>
      <c r="AO26" s="46"/>
    </row>
    <row r="27" spans="1:41" ht="12.75">
      <c r="A27" s="72">
        <f t="shared" si="5"/>
        <v>23</v>
      </c>
      <c r="B27" s="72" t="s">
        <v>266</v>
      </c>
      <c r="C27" s="72">
        <v>9830</v>
      </c>
      <c r="D27" s="73" t="s">
        <v>289</v>
      </c>
      <c r="E27" s="73"/>
      <c r="F27" s="128" t="s">
        <v>57</v>
      </c>
      <c r="G27" s="93"/>
      <c r="H27" s="90">
        <v>25649</v>
      </c>
      <c r="I27" s="40">
        <v>0</v>
      </c>
      <c r="J27" s="40">
        <v>0</v>
      </c>
      <c r="K27" s="40">
        <v>0</v>
      </c>
      <c r="L27" s="40">
        <v>3500</v>
      </c>
      <c r="M27" s="40">
        <v>5000</v>
      </c>
      <c r="N27" s="40">
        <v>7501</v>
      </c>
      <c r="O27" s="40">
        <v>13890</v>
      </c>
      <c r="P27" s="40">
        <v>0</v>
      </c>
      <c r="Q27" s="40">
        <v>0</v>
      </c>
      <c r="R27" s="57">
        <f t="shared" si="0"/>
        <v>55540</v>
      </c>
      <c r="S27" s="42"/>
      <c r="T27" s="40">
        <v>0</v>
      </c>
      <c r="U27" s="40">
        <v>0</v>
      </c>
      <c r="V27" s="40">
        <v>15256</v>
      </c>
      <c r="W27" s="40">
        <v>14917</v>
      </c>
      <c r="X27" s="40">
        <v>21658</v>
      </c>
      <c r="Y27" s="40">
        <v>6313</v>
      </c>
      <c r="Z27" s="40">
        <v>3836</v>
      </c>
      <c r="AA27" s="40">
        <v>3040</v>
      </c>
      <c r="AB27" s="40">
        <v>10427</v>
      </c>
      <c r="AC27" s="44">
        <f t="shared" si="1"/>
        <v>75447</v>
      </c>
      <c r="AD27" s="45">
        <f t="shared" si="2"/>
        <v>-19907</v>
      </c>
      <c r="AE27" s="46"/>
      <c r="AF27" s="40">
        <v>0</v>
      </c>
      <c r="AG27" s="40">
        <v>0</v>
      </c>
      <c r="AH27" s="40">
        <v>292117</v>
      </c>
      <c r="AI27" s="40">
        <v>0</v>
      </c>
      <c r="AJ27" s="41">
        <f t="shared" si="3"/>
        <v>292117</v>
      </c>
      <c r="AK27" s="40">
        <v>0</v>
      </c>
      <c r="AL27" s="41">
        <f t="shared" si="4"/>
        <v>292117</v>
      </c>
      <c r="AM27" s="46"/>
      <c r="AN27" s="91"/>
      <c r="AO27" s="46"/>
    </row>
    <row r="28" spans="1:41" ht="12.75">
      <c r="A28" s="72">
        <f t="shared" si="5"/>
        <v>24</v>
      </c>
      <c r="B28" s="72" t="s">
        <v>266</v>
      </c>
      <c r="C28" s="72">
        <v>9831</v>
      </c>
      <c r="D28" s="73" t="s">
        <v>290</v>
      </c>
      <c r="E28" s="73"/>
      <c r="F28" s="128" t="s">
        <v>57</v>
      </c>
      <c r="G28" s="93"/>
      <c r="H28" s="90">
        <v>76646</v>
      </c>
      <c r="I28" s="40">
        <v>534</v>
      </c>
      <c r="J28" s="40">
        <v>0</v>
      </c>
      <c r="K28" s="40">
        <v>0</v>
      </c>
      <c r="L28" s="40">
        <v>0</v>
      </c>
      <c r="M28" s="40">
        <v>0</v>
      </c>
      <c r="N28" s="40">
        <v>5822</v>
      </c>
      <c r="O28" s="40">
        <v>16642</v>
      </c>
      <c r="P28" s="40">
        <v>774</v>
      </c>
      <c r="Q28" s="40">
        <v>957</v>
      </c>
      <c r="R28" s="57">
        <f t="shared" si="0"/>
        <v>101375</v>
      </c>
      <c r="S28" s="42"/>
      <c r="T28" s="40">
        <v>52580</v>
      </c>
      <c r="U28" s="40">
        <v>15600</v>
      </c>
      <c r="V28" s="40">
        <v>12336</v>
      </c>
      <c r="W28" s="40">
        <v>14849</v>
      </c>
      <c r="X28" s="40">
        <v>18854</v>
      </c>
      <c r="Y28" s="40">
        <v>2311</v>
      </c>
      <c r="Z28" s="40">
        <v>220</v>
      </c>
      <c r="AA28" s="40">
        <v>534</v>
      </c>
      <c r="AB28" s="40">
        <v>0</v>
      </c>
      <c r="AC28" s="44">
        <f t="shared" si="1"/>
        <v>117284</v>
      </c>
      <c r="AD28" s="45">
        <f t="shared" si="2"/>
        <v>-15909</v>
      </c>
      <c r="AE28" s="46"/>
      <c r="AF28" s="40">
        <v>2250000</v>
      </c>
      <c r="AG28" s="40">
        <v>0</v>
      </c>
      <c r="AH28" s="40">
        <v>472133</v>
      </c>
      <c r="AI28" s="40">
        <v>1551</v>
      </c>
      <c r="AJ28" s="41">
        <f t="shared" si="3"/>
        <v>2723684</v>
      </c>
      <c r="AK28" s="40">
        <v>3253</v>
      </c>
      <c r="AL28" s="41">
        <f t="shared" si="4"/>
        <v>2720431</v>
      </c>
      <c r="AM28" s="46"/>
      <c r="AN28" s="91"/>
      <c r="AO28" s="46"/>
    </row>
    <row r="29" spans="1:41" ht="12.75">
      <c r="A29" s="72">
        <f t="shared" si="5"/>
        <v>25</v>
      </c>
      <c r="B29" s="72" t="s">
        <v>266</v>
      </c>
      <c r="C29" s="72">
        <v>9795</v>
      </c>
      <c r="D29" s="73" t="s">
        <v>291</v>
      </c>
      <c r="E29" s="73"/>
      <c r="F29" s="128" t="s">
        <v>57</v>
      </c>
      <c r="G29" s="93"/>
      <c r="H29" s="90">
        <v>105723</v>
      </c>
      <c r="I29" s="40">
        <v>1081</v>
      </c>
      <c r="J29" s="40">
        <v>766</v>
      </c>
      <c r="K29" s="40">
        <v>0</v>
      </c>
      <c r="L29" s="40">
        <v>11217</v>
      </c>
      <c r="M29" s="40">
        <v>0</v>
      </c>
      <c r="N29" s="40">
        <v>7816</v>
      </c>
      <c r="O29" s="40">
        <v>4606</v>
      </c>
      <c r="P29" s="40">
        <v>3827</v>
      </c>
      <c r="Q29" s="40">
        <v>465</v>
      </c>
      <c r="R29" s="57">
        <f t="shared" si="0"/>
        <v>135501</v>
      </c>
      <c r="S29" s="42"/>
      <c r="T29" s="40">
        <v>3641</v>
      </c>
      <c r="U29" s="40">
        <v>800</v>
      </c>
      <c r="V29" s="40">
        <v>17408</v>
      </c>
      <c r="W29" s="40">
        <v>13255</v>
      </c>
      <c r="X29" s="40">
        <v>28252</v>
      </c>
      <c r="Y29" s="40">
        <v>15338</v>
      </c>
      <c r="Z29" s="40">
        <v>6262</v>
      </c>
      <c r="AA29" s="40">
        <v>1725</v>
      </c>
      <c r="AB29" s="40">
        <v>8072</v>
      </c>
      <c r="AC29" s="44">
        <f t="shared" si="1"/>
        <v>94753</v>
      </c>
      <c r="AD29" s="45">
        <f t="shared" si="2"/>
        <v>40748</v>
      </c>
      <c r="AE29" s="46"/>
      <c r="AF29" s="40">
        <v>435000</v>
      </c>
      <c r="AG29" s="40">
        <v>0</v>
      </c>
      <c r="AH29" s="40">
        <v>144396</v>
      </c>
      <c r="AI29" s="40">
        <v>584</v>
      </c>
      <c r="AJ29" s="41">
        <f t="shared" si="3"/>
        <v>579980</v>
      </c>
      <c r="AK29" s="40">
        <v>79103</v>
      </c>
      <c r="AL29" s="41">
        <f t="shared" si="4"/>
        <v>500877</v>
      </c>
      <c r="AM29" s="46"/>
      <c r="AN29" s="91"/>
      <c r="AO29" s="46"/>
    </row>
    <row r="30" spans="1:41" ht="12.75">
      <c r="A30" s="72">
        <f t="shared" si="5"/>
        <v>26</v>
      </c>
      <c r="B30" s="72" t="s">
        <v>266</v>
      </c>
      <c r="C30" s="72">
        <v>9815</v>
      </c>
      <c r="D30" s="73" t="s">
        <v>292</v>
      </c>
      <c r="E30" s="73"/>
      <c r="F30" s="128" t="s">
        <v>57</v>
      </c>
      <c r="G30" s="93"/>
      <c r="H30" s="90">
        <v>90377</v>
      </c>
      <c r="I30" s="40">
        <v>0</v>
      </c>
      <c r="J30" s="40">
        <v>0</v>
      </c>
      <c r="K30" s="40">
        <v>9793</v>
      </c>
      <c r="L30" s="40">
        <v>0</v>
      </c>
      <c r="M30" s="40">
        <v>0</v>
      </c>
      <c r="N30" s="40">
        <v>4008</v>
      </c>
      <c r="O30" s="40">
        <v>6412</v>
      </c>
      <c r="P30" s="40">
        <v>0</v>
      </c>
      <c r="Q30" s="40">
        <v>0</v>
      </c>
      <c r="R30" s="57">
        <f t="shared" si="0"/>
        <v>110590</v>
      </c>
      <c r="S30" s="42"/>
      <c r="T30" s="40">
        <v>61567</v>
      </c>
      <c r="U30" s="40">
        <v>0</v>
      </c>
      <c r="V30" s="40">
        <v>4487</v>
      </c>
      <c r="W30" s="40">
        <v>0</v>
      </c>
      <c r="X30" s="40">
        <v>26102</v>
      </c>
      <c r="Y30" s="40">
        <v>4812</v>
      </c>
      <c r="Z30" s="40">
        <v>7883</v>
      </c>
      <c r="AA30" s="40">
        <v>730</v>
      </c>
      <c r="AB30" s="40">
        <v>6071</v>
      </c>
      <c r="AC30" s="44">
        <f t="shared" si="1"/>
        <v>111652</v>
      </c>
      <c r="AD30" s="45">
        <f t="shared" si="2"/>
        <v>-1062</v>
      </c>
      <c r="AE30" s="46"/>
      <c r="AF30" s="40">
        <v>0</v>
      </c>
      <c r="AG30" s="40">
        <v>0</v>
      </c>
      <c r="AH30" s="40">
        <v>195992</v>
      </c>
      <c r="AI30" s="40">
        <v>1546</v>
      </c>
      <c r="AJ30" s="41">
        <f t="shared" si="3"/>
        <v>197538</v>
      </c>
      <c r="AK30" s="40">
        <v>7672</v>
      </c>
      <c r="AL30" s="41">
        <f t="shared" si="4"/>
        <v>189866</v>
      </c>
      <c r="AM30" s="46"/>
      <c r="AN30" s="91"/>
      <c r="AO30" s="46"/>
    </row>
    <row r="31" spans="1:41" ht="12.75">
      <c r="A31" s="72">
        <f t="shared" si="5"/>
        <v>27</v>
      </c>
      <c r="B31" s="72" t="s">
        <v>266</v>
      </c>
      <c r="C31" s="72">
        <v>9755</v>
      </c>
      <c r="D31" s="73" t="s">
        <v>293</v>
      </c>
      <c r="E31" s="73"/>
      <c r="F31" s="128" t="s">
        <v>57</v>
      </c>
      <c r="G31" s="93"/>
      <c r="H31" s="90">
        <v>20710</v>
      </c>
      <c r="I31" s="40">
        <v>40845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1358</v>
      </c>
      <c r="P31" s="40">
        <v>3656</v>
      </c>
      <c r="Q31" s="40">
        <v>1211</v>
      </c>
      <c r="R31" s="57">
        <f t="shared" si="0"/>
        <v>67780</v>
      </c>
      <c r="S31" s="42"/>
      <c r="T31" s="40">
        <v>51295</v>
      </c>
      <c r="U31" s="40">
        <v>0</v>
      </c>
      <c r="V31" s="40">
        <v>0</v>
      </c>
      <c r="W31" s="40">
        <v>0</v>
      </c>
      <c r="X31" s="40">
        <v>3898</v>
      </c>
      <c r="Y31" s="40">
        <v>6319</v>
      </c>
      <c r="Z31" s="40">
        <v>0</v>
      </c>
      <c r="AA31" s="40">
        <v>0</v>
      </c>
      <c r="AB31" s="40">
        <v>1155</v>
      </c>
      <c r="AC31" s="44">
        <f t="shared" si="1"/>
        <v>62667</v>
      </c>
      <c r="AD31" s="45">
        <f t="shared" si="2"/>
        <v>5113</v>
      </c>
      <c r="AE31" s="46"/>
      <c r="AF31" s="40">
        <v>644000</v>
      </c>
      <c r="AG31" s="40">
        <v>0</v>
      </c>
      <c r="AH31" s="40">
        <v>74360</v>
      </c>
      <c r="AI31" s="40">
        <v>0</v>
      </c>
      <c r="AJ31" s="41">
        <f t="shared" si="3"/>
        <v>718360</v>
      </c>
      <c r="AK31" s="40">
        <v>0</v>
      </c>
      <c r="AL31" s="41">
        <f t="shared" si="4"/>
        <v>718360</v>
      </c>
      <c r="AM31" s="46"/>
      <c r="AN31" s="91"/>
      <c r="AO31" s="46"/>
    </row>
    <row r="32" spans="1:41" ht="12.75">
      <c r="A32" s="72">
        <f t="shared" si="5"/>
        <v>28</v>
      </c>
      <c r="B32" s="72" t="s">
        <v>266</v>
      </c>
      <c r="C32" s="72">
        <v>9802</v>
      </c>
      <c r="D32" s="73" t="s">
        <v>294</v>
      </c>
      <c r="E32" s="73"/>
      <c r="F32" s="128" t="s">
        <v>57</v>
      </c>
      <c r="G32" s="93"/>
      <c r="H32" s="90">
        <v>69778</v>
      </c>
      <c r="I32" s="40">
        <v>140</v>
      </c>
      <c r="J32" s="40">
        <v>388</v>
      </c>
      <c r="K32" s="40">
        <v>0</v>
      </c>
      <c r="L32" s="40">
        <v>0</v>
      </c>
      <c r="M32" s="40">
        <v>0</v>
      </c>
      <c r="N32" s="40">
        <v>0</v>
      </c>
      <c r="O32" s="40">
        <v>4320</v>
      </c>
      <c r="P32" s="40">
        <v>28049</v>
      </c>
      <c r="Q32" s="40">
        <v>0</v>
      </c>
      <c r="R32" s="57">
        <f t="shared" si="0"/>
        <v>102675</v>
      </c>
      <c r="S32" s="8"/>
      <c r="T32" s="40">
        <v>48101</v>
      </c>
      <c r="U32" s="40">
        <v>0</v>
      </c>
      <c r="V32" s="40">
        <v>6519</v>
      </c>
      <c r="W32" s="40">
        <v>0</v>
      </c>
      <c r="X32" s="40">
        <v>24311</v>
      </c>
      <c r="Y32" s="40">
        <v>4104</v>
      </c>
      <c r="Z32" s="40">
        <v>388</v>
      </c>
      <c r="AA32" s="40">
        <v>600</v>
      </c>
      <c r="AB32" s="40">
        <v>9432</v>
      </c>
      <c r="AC32" s="44">
        <f t="shared" si="1"/>
        <v>93455</v>
      </c>
      <c r="AD32" s="45">
        <f t="shared" si="2"/>
        <v>9220</v>
      </c>
      <c r="AE32" s="46"/>
      <c r="AF32" s="40">
        <v>1600000</v>
      </c>
      <c r="AG32" s="40">
        <v>58000</v>
      </c>
      <c r="AH32" s="40">
        <v>162210</v>
      </c>
      <c r="AI32" s="40">
        <v>0</v>
      </c>
      <c r="AJ32" s="41">
        <f t="shared" si="3"/>
        <v>1820210</v>
      </c>
      <c r="AK32" s="40">
        <v>0</v>
      </c>
      <c r="AL32" s="41">
        <f t="shared" si="4"/>
        <v>1820210</v>
      </c>
      <c r="AM32" s="46"/>
      <c r="AN32" s="91"/>
      <c r="AO32" s="46"/>
    </row>
    <row r="33" spans="1:41" ht="12.75">
      <c r="A33" s="72">
        <f t="shared" si="5"/>
        <v>29</v>
      </c>
      <c r="B33" s="72" t="s">
        <v>266</v>
      </c>
      <c r="C33" s="72">
        <v>9773</v>
      </c>
      <c r="D33" s="73" t="s">
        <v>295</v>
      </c>
      <c r="E33" s="73">
        <v>1</v>
      </c>
      <c r="F33" s="128"/>
      <c r="G33" s="93" t="s">
        <v>72</v>
      </c>
      <c r="H33" s="90">
        <v>220264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2378</v>
      </c>
      <c r="O33" s="40">
        <v>0</v>
      </c>
      <c r="P33" s="40">
        <v>0</v>
      </c>
      <c r="Q33" s="40">
        <v>0</v>
      </c>
      <c r="R33" s="57">
        <f t="shared" si="0"/>
        <v>222642</v>
      </c>
      <c r="S33" s="79"/>
      <c r="T33" s="40">
        <v>67136</v>
      </c>
      <c r="U33" s="40">
        <v>15600</v>
      </c>
      <c r="V33" s="40">
        <v>0</v>
      </c>
      <c r="W33" s="40">
        <v>63636</v>
      </c>
      <c r="X33" s="40">
        <v>27633</v>
      </c>
      <c r="Y33" s="40">
        <v>35711</v>
      </c>
      <c r="Z33" s="40">
        <v>670</v>
      </c>
      <c r="AA33" s="40">
        <v>0</v>
      </c>
      <c r="AB33" s="40">
        <v>5783</v>
      </c>
      <c r="AC33" s="44">
        <f t="shared" si="1"/>
        <v>216169</v>
      </c>
      <c r="AD33" s="45">
        <f t="shared" si="2"/>
        <v>6473</v>
      </c>
      <c r="AE33" s="46"/>
      <c r="AF33" s="40">
        <v>1110000</v>
      </c>
      <c r="AG33" s="40">
        <v>42135</v>
      </c>
      <c r="AH33" s="40">
        <v>10652</v>
      </c>
      <c r="AI33" s="40">
        <v>0</v>
      </c>
      <c r="AJ33" s="41">
        <f t="shared" si="3"/>
        <v>1162787</v>
      </c>
      <c r="AK33" s="40">
        <v>33989</v>
      </c>
      <c r="AL33" s="41">
        <f t="shared" si="4"/>
        <v>1128798</v>
      </c>
      <c r="AM33" s="46"/>
      <c r="AN33" s="91"/>
      <c r="AO33" s="46"/>
    </row>
    <row r="34" spans="1:41" ht="12.75">
      <c r="A34" s="72">
        <f t="shared" si="5"/>
        <v>30</v>
      </c>
      <c r="B34" s="72" t="s">
        <v>266</v>
      </c>
      <c r="C34" s="72">
        <v>9833</v>
      </c>
      <c r="D34" s="73" t="s">
        <v>296</v>
      </c>
      <c r="E34" s="73"/>
      <c r="F34" s="128" t="s">
        <v>57</v>
      </c>
      <c r="G34" s="93"/>
      <c r="H34" s="90">
        <v>9669</v>
      </c>
      <c r="I34" s="40">
        <v>104</v>
      </c>
      <c r="J34" s="40">
        <v>0</v>
      </c>
      <c r="K34" s="40">
        <v>0</v>
      </c>
      <c r="L34" s="40">
        <v>0</v>
      </c>
      <c r="M34" s="40">
        <v>0</v>
      </c>
      <c r="N34" s="40">
        <v>460</v>
      </c>
      <c r="O34" s="40">
        <v>2477</v>
      </c>
      <c r="P34" s="40">
        <v>0</v>
      </c>
      <c r="Q34" s="40">
        <v>0</v>
      </c>
      <c r="R34" s="57">
        <f t="shared" si="0"/>
        <v>12710</v>
      </c>
      <c r="S34" s="79"/>
      <c r="T34" s="40">
        <v>290</v>
      </c>
      <c r="U34" s="40">
        <v>0</v>
      </c>
      <c r="V34" s="40">
        <v>1898</v>
      </c>
      <c r="W34" s="40">
        <v>0</v>
      </c>
      <c r="X34" s="40">
        <v>7029</v>
      </c>
      <c r="Y34" s="40">
        <v>3217</v>
      </c>
      <c r="Z34" s="40">
        <v>500</v>
      </c>
      <c r="AA34" s="40">
        <v>304</v>
      </c>
      <c r="AB34" s="40">
        <v>2375</v>
      </c>
      <c r="AC34" s="44">
        <f t="shared" si="1"/>
        <v>15613</v>
      </c>
      <c r="AD34" s="45">
        <f t="shared" si="2"/>
        <v>-2903</v>
      </c>
      <c r="AE34" s="46"/>
      <c r="AF34" s="40">
        <v>400000</v>
      </c>
      <c r="AG34" s="40">
        <v>0</v>
      </c>
      <c r="AH34" s="40">
        <v>64295</v>
      </c>
      <c r="AI34" s="40">
        <v>0</v>
      </c>
      <c r="AJ34" s="41">
        <f t="shared" si="3"/>
        <v>464295</v>
      </c>
      <c r="AK34" s="40">
        <v>0</v>
      </c>
      <c r="AL34" s="41">
        <f t="shared" si="4"/>
        <v>464295</v>
      </c>
      <c r="AM34" s="46"/>
      <c r="AN34" s="91"/>
      <c r="AO34" s="46"/>
    </row>
    <row r="35" spans="1:41" ht="12.75">
      <c r="A35" s="72">
        <f t="shared" si="5"/>
        <v>31</v>
      </c>
      <c r="B35" s="72" t="s">
        <v>266</v>
      </c>
      <c r="C35" s="72">
        <v>9816</v>
      </c>
      <c r="D35" s="73" t="s">
        <v>297</v>
      </c>
      <c r="E35" s="73"/>
      <c r="F35" s="128" t="s">
        <v>57</v>
      </c>
      <c r="G35" s="93"/>
      <c r="H35" s="90">
        <v>52749</v>
      </c>
      <c r="I35" s="40">
        <v>422</v>
      </c>
      <c r="J35" s="40">
        <v>1392</v>
      </c>
      <c r="K35" s="40">
        <v>20030</v>
      </c>
      <c r="L35" s="40">
        <v>0</v>
      </c>
      <c r="M35" s="40">
        <v>0</v>
      </c>
      <c r="N35" s="40">
        <v>0</v>
      </c>
      <c r="O35" s="40">
        <v>8988</v>
      </c>
      <c r="P35" s="40">
        <v>12009</v>
      </c>
      <c r="Q35" s="40">
        <v>0</v>
      </c>
      <c r="R35" s="57">
        <f t="shared" si="0"/>
        <v>95590</v>
      </c>
      <c r="S35" s="79"/>
      <c r="T35" s="40">
        <v>52696</v>
      </c>
      <c r="U35" s="40">
        <v>8000</v>
      </c>
      <c r="V35" s="40">
        <v>6039</v>
      </c>
      <c r="W35" s="40">
        <v>17984</v>
      </c>
      <c r="X35" s="40">
        <v>12651</v>
      </c>
      <c r="Y35" s="40">
        <v>6780</v>
      </c>
      <c r="Z35" s="40">
        <v>0</v>
      </c>
      <c r="AA35" s="40">
        <v>3480</v>
      </c>
      <c r="AB35" s="40">
        <v>0</v>
      </c>
      <c r="AC35" s="44">
        <f t="shared" si="1"/>
        <v>107630</v>
      </c>
      <c r="AD35" s="45">
        <f t="shared" si="2"/>
        <v>-12040</v>
      </c>
      <c r="AE35" s="46"/>
      <c r="AF35" s="40">
        <v>0</v>
      </c>
      <c r="AG35" s="40">
        <v>0</v>
      </c>
      <c r="AH35" s="40">
        <v>308170</v>
      </c>
      <c r="AI35" s="40">
        <v>0</v>
      </c>
      <c r="AJ35" s="41">
        <f t="shared" si="3"/>
        <v>308170</v>
      </c>
      <c r="AK35" s="40">
        <v>0</v>
      </c>
      <c r="AL35" s="41">
        <f t="shared" si="4"/>
        <v>308170</v>
      </c>
      <c r="AM35" s="46"/>
      <c r="AN35" s="91"/>
      <c r="AO35" s="46"/>
    </row>
    <row r="36" spans="1:41" ht="12.75">
      <c r="A36" s="72">
        <f t="shared" si="5"/>
        <v>32</v>
      </c>
      <c r="B36" s="72" t="s">
        <v>266</v>
      </c>
      <c r="C36" s="72">
        <v>9757</v>
      </c>
      <c r="D36" s="73" t="s">
        <v>298</v>
      </c>
      <c r="E36" s="73">
        <v>1</v>
      </c>
      <c r="F36" s="128"/>
      <c r="G36" s="93" t="s">
        <v>72</v>
      </c>
      <c r="H36" s="90">
        <v>12100</v>
      </c>
      <c r="I36" s="40">
        <v>218</v>
      </c>
      <c r="J36" s="40">
        <v>5000</v>
      </c>
      <c r="K36" s="40">
        <v>0</v>
      </c>
      <c r="L36" s="40">
        <v>1945</v>
      </c>
      <c r="M36" s="40">
        <v>5500</v>
      </c>
      <c r="N36" s="40">
        <v>9120</v>
      </c>
      <c r="O36" s="40">
        <v>3147</v>
      </c>
      <c r="P36" s="40">
        <v>2832</v>
      </c>
      <c r="Q36" s="40">
        <v>1705</v>
      </c>
      <c r="R36" s="57">
        <f t="shared" si="0"/>
        <v>41567</v>
      </c>
      <c r="S36" s="8"/>
      <c r="T36" s="40">
        <v>0</v>
      </c>
      <c r="U36" s="40">
        <v>0</v>
      </c>
      <c r="V36" s="40">
        <v>0</v>
      </c>
      <c r="W36" s="40">
        <v>12763</v>
      </c>
      <c r="X36" s="40">
        <v>20396</v>
      </c>
      <c r="Y36" s="40">
        <v>4675</v>
      </c>
      <c r="Z36" s="40">
        <v>218</v>
      </c>
      <c r="AA36" s="40">
        <v>0</v>
      </c>
      <c r="AB36" s="40">
        <v>1278</v>
      </c>
      <c r="AC36" s="44">
        <f t="shared" si="1"/>
        <v>39330</v>
      </c>
      <c r="AD36" s="45">
        <f t="shared" si="2"/>
        <v>2237</v>
      </c>
      <c r="AE36" s="46"/>
      <c r="AF36" s="40">
        <v>809000</v>
      </c>
      <c r="AG36" s="40">
        <v>0</v>
      </c>
      <c r="AH36" s="40">
        <v>63571</v>
      </c>
      <c r="AI36" s="40">
        <v>0</v>
      </c>
      <c r="AJ36" s="41">
        <f t="shared" si="3"/>
        <v>872571</v>
      </c>
      <c r="AK36" s="40">
        <v>0</v>
      </c>
      <c r="AL36" s="41">
        <f t="shared" si="4"/>
        <v>872571</v>
      </c>
      <c r="AM36" s="46"/>
      <c r="AN36" s="91"/>
      <c r="AO36" s="46"/>
    </row>
    <row r="37" spans="1:41" ht="12.75">
      <c r="A37" s="72">
        <f t="shared" si="5"/>
        <v>33</v>
      </c>
      <c r="B37" s="72" t="s">
        <v>266</v>
      </c>
      <c r="C37" s="72">
        <v>9853</v>
      </c>
      <c r="D37" s="73" t="s">
        <v>299</v>
      </c>
      <c r="E37" s="73">
        <v>1</v>
      </c>
      <c r="F37" s="128"/>
      <c r="G37" s="93" t="s">
        <v>72</v>
      </c>
      <c r="H37" s="90">
        <v>39831</v>
      </c>
      <c r="I37" s="40">
        <v>0</v>
      </c>
      <c r="J37" s="40">
        <v>446</v>
      </c>
      <c r="K37" s="40">
        <v>0</v>
      </c>
      <c r="L37" s="40">
        <v>60</v>
      </c>
      <c r="M37" s="40">
        <v>0</v>
      </c>
      <c r="N37" s="40">
        <v>3225</v>
      </c>
      <c r="O37" s="40">
        <v>6091</v>
      </c>
      <c r="P37" s="40">
        <v>0</v>
      </c>
      <c r="Q37" s="40">
        <v>3009</v>
      </c>
      <c r="R37" s="57">
        <f t="shared" si="0"/>
        <v>52662</v>
      </c>
      <c r="S37" s="42"/>
      <c r="T37" s="40">
        <v>39919</v>
      </c>
      <c r="U37" s="40">
        <v>0</v>
      </c>
      <c r="V37" s="40">
        <v>0</v>
      </c>
      <c r="W37" s="40">
        <v>0</v>
      </c>
      <c r="X37" s="40">
        <v>17102</v>
      </c>
      <c r="Y37" s="40">
        <v>7153</v>
      </c>
      <c r="Z37" s="40">
        <v>190</v>
      </c>
      <c r="AA37" s="40">
        <v>0</v>
      </c>
      <c r="AB37" s="40">
        <v>0</v>
      </c>
      <c r="AC37" s="44">
        <f t="shared" si="1"/>
        <v>64364</v>
      </c>
      <c r="AD37" s="45">
        <f t="shared" si="2"/>
        <v>-11702</v>
      </c>
      <c r="AE37" s="46"/>
      <c r="AF37" s="40">
        <v>0</v>
      </c>
      <c r="AG37" s="40">
        <v>0</v>
      </c>
      <c r="AH37" s="40">
        <v>0</v>
      </c>
      <c r="AI37" s="40">
        <v>0</v>
      </c>
      <c r="AJ37" s="41">
        <f t="shared" si="3"/>
        <v>0</v>
      </c>
      <c r="AK37" s="40">
        <v>0</v>
      </c>
      <c r="AL37" s="41">
        <f t="shared" si="4"/>
        <v>0</v>
      </c>
      <c r="AM37" s="46"/>
      <c r="AN37" s="91"/>
      <c r="AO37" s="46"/>
    </row>
    <row r="38" spans="1:41" ht="12.75">
      <c r="A38" s="72">
        <f t="shared" si="5"/>
        <v>34</v>
      </c>
      <c r="B38" s="72" t="s">
        <v>266</v>
      </c>
      <c r="C38" s="72">
        <v>9817</v>
      </c>
      <c r="D38" s="73" t="s">
        <v>300</v>
      </c>
      <c r="E38" s="73"/>
      <c r="F38" s="128" t="s">
        <v>57</v>
      </c>
      <c r="G38" s="93"/>
      <c r="H38" s="90">
        <v>78590</v>
      </c>
      <c r="I38" s="40">
        <v>0</v>
      </c>
      <c r="J38" s="40">
        <v>65629</v>
      </c>
      <c r="K38" s="40">
        <v>0</v>
      </c>
      <c r="L38" s="40">
        <v>10000</v>
      </c>
      <c r="M38" s="40">
        <v>0</v>
      </c>
      <c r="N38" s="40">
        <v>3757</v>
      </c>
      <c r="O38" s="40">
        <v>407</v>
      </c>
      <c r="P38" s="40">
        <v>3258</v>
      </c>
      <c r="Q38" s="40">
        <v>0</v>
      </c>
      <c r="R38" s="57">
        <f t="shared" si="0"/>
        <v>161641</v>
      </c>
      <c r="S38" s="79"/>
      <c r="T38" s="40">
        <v>58590</v>
      </c>
      <c r="U38" s="40">
        <v>0</v>
      </c>
      <c r="V38" s="40">
        <v>287</v>
      </c>
      <c r="W38" s="40">
        <v>36147</v>
      </c>
      <c r="X38" s="40">
        <v>9275</v>
      </c>
      <c r="Y38" s="40">
        <v>15922</v>
      </c>
      <c r="Z38" s="40">
        <v>6064</v>
      </c>
      <c r="AA38" s="40">
        <v>24738</v>
      </c>
      <c r="AB38" s="40">
        <v>0</v>
      </c>
      <c r="AC38" s="44">
        <f t="shared" si="1"/>
        <v>151023</v>
      </c>
      <c r="AD38" s="45">
        <f t="shared" si="2"/>
        <v>10618</v>
      </c>
      <c r="AE38" s="46"/>
      <c r="AF38" s="40">
        <v>0</v>
      </c>
      <c r="AG38" s="40">
        <v>0</v>
      </c>
      <c r="AH38" s="40">
        <v>0</v>
      </c>
      <c r="AI38" s="40">
        <v>0</v>
      </c>
      <c r="AJ38" s="41">
        <f t="shared" si="3"/>
        <v>0</v>
      </c>
      <c r="AK38" s="40">
        <v>0</v>
      </c>
      <c r="AL38" s="41">
        <f t="shared" si="4"/>
        <v>0</v>
      </c>
      <c r="AM38" s="46"/>
      <c r="AN38" s="91"/>
      <c r="AO38" s="46"/>
    </row>
    <row r="39" spans="1:41" ht="12.75">
      <c r="A39" s="72">
        <f t="shared" si="5"/>
        <v>35</v>
      </c>
      <c r="B39" s="72" t="s">
        <v>266</v>
      </c>
      <c r="C39" s="72">
        <v>9778</v>
      </c>
      <c r="D39" s="73" t="s">
        <v>301</v>
      </c>
      <c r="E39" s="73"/>
      <c r="F39" s="128" t="s">
        <v>57</v>
      </c>
      <c r="G39" s="93"/>
      <c r="H39" s="90">
        <v>35756</v>
      </c>
      <c r="I39" s="40">
        <v>0</v>
      </c>
      <c r="J39" s="40">
        <v>120</v>
      </c>
      <c r="K39" s="40">
        <v>0</v>
      </c>
      <c r="L39" s="40">
        <v>1304</v>
      </c>
      <c r="M39" s="40">
        <v>0</v>
      </c>
      <c r="N39" s="40">
        <v>0</v>
      </c>
      <c r="O39" s="40">
        <v>12291</v>
      </c>
      <c r="P39" s="40">
        <v>3353</v>
      </c>
      <c r="Q39" s="40">
        <v>98</v>
      </c>
      <c r="R39" s="57">
        <f t="shared" si="0"/>
        <v>52922</v>
      </c>
      <c r="S39" s="79"/>
      <c r="T39" s="40">
        <v>0</v>
      </c>
      <c r="U39" s="40">
        <v>0</v>
      </c>
      <c r="V39" s="40">
        <v>16168</v>
      </c>
      <c r="W39" s="40">
        <v>0</v>
      </c>
      <c r="X39" s="40">
        <v>16353</v>
      </c>
      <c r="Y39" s="40">
        <v>11080</v>
      </c>
      <c r="Z39" s="40">
        <v>0</v>
      </c>
      <c r="AA39" s="40">
        <v>0</v>
      </c>
      <c r="AB39" s="40">
        <v>0</v>
      </c>
      <c r="AC39" s="44">
        <f t="shared" si="1"/>
        <v>43601</v>
      </c>
      <c r="AD39" s="45">
        <f t="shared" si="2"/>
        <v>9321</v>
      </c>
      <c r="AE39" s="46"/>
      <c r="AF39" s="40">
        <v>239883</v>
      </c>
      <c r="AG39" s="40">
        <v>2207</v>
      </c>
      <c r="AH39" s="40">
        <v>74208</v>
      </c>
      <c r="AI39" s="40">
        <v>1341</v>
      </c>
      <c r="AJ39" s="41">
        <f t="shared" si="3"/>
        <v>317639</v>
      </c>
      <c r="AK39" s="40">
        <v>3171</v>
      </c>
      <c r="AL39" s="41">
        <f t="shared" si="4"/>
        <v>314468</v>
      </c>
      <c r="AM39" s="46"/>
      <c r="AN39" s="91"/>
      <c r="AO39" s="46"/>
    </row>
    <row r="40" spans="1:41" ht="12.75">
      <c r="A40" s="72">
        <f t="shared" si="5"/>
        <v>36</v>
      </c>
      <c r="B40" s="72" t="s">
        <v>266</v>
      </c>
      <c r="C40" s="72">
        <v>9779</v>
      </c>
      <c r="D40" s="73" t="s">
        <v>302</v>
      </c>
      <c r="E40" s="73"/>
      <c r="F40" s="128" t="s">
        <v>57</v>
      </c>
      <c r="G40" s="93"/>
      <c r="H40" s="90">
        <v>111127</v>
      </c>
      <c r="I40" s="40">
        <v>0</v>
      </c>
      <c r="J40" s="40">
        <v>0</v>
      </c>
      <c r="K40" s="40">
        <v>0</v>
      </c>
      <c r="L40" s="40">
        <v>0</v>
      </c>
      <c r="M40" s="40">
        <v>2064</v>
      </c>
      <c r="N40" s="40">
        <v>44222</v>
      </c>
      <c r="O40" s="40">
        <v>6297</v>
      </c>
      <c r="P40" s="40">
        <v>11781</v>
      </c>
      <c r="Q40" s="40">
        <v>0</v>
      </c>
      <c r="R40" s="57">
        <f t="shared" si="0"/>
        <v>175491</v>
      </c>
      <c r="S40" s="79"/>
      <c r="T40" s="40">
        <v>18475</v>
      </c>
      <c r="U40" s="40">
        <v>6446</v>
      </c>
      <c r="V40" s="40">
        <v>4836</v>
      </c>
      <c r="W40" s="40">
        <v>17330</v>
      </c>
      <c r="X40" s="40">
        <v>46243</v>
      </c>
      <c r="Y40" s="40">
        <v>33316</v>
      </c>
      <c r="Z40" s="40">
        <v>0</v>
      </c>
      <c r="AA40" s="40">
        <v>0</v>
      </c>
      <c r="AB40" s="40">
        <v>1518</v>
      </c>
      <c r="AC40" s="44">
        <f t="shared" si="1"/>
        <v>128164</v>
      </c>
      <c r="AD40" s="45">
        <f t="shared" si="2"/>
        <v>47327</v>
      </c>
      <c r="AE40" s="46"/>
      <c r="AF40" s="40">
        <v>2260639</v>
      </c>
      <c r="AG40" s="40">
        <v>181551</v>
      </c>
      <c r="AH40" s="40">
        <v>225902</v>
      </c>
      <c r="AI40" s="40">
        <v>0</v>
      </c>
      <c r="AJ40" s="41">
        <f t="shared" si="3"/>
        <v>2668092</v>
      </c>
      <c r="AK40" s="40">
        <v>0</v>
      </c>
      <c r="AL40" s="41">
        <f t="shared" si="4"/>
        <v>2668092</v>
      </c>
      <c r="AM40" s="46"/>
      <c r="AN40" s="91"/>
      <c r="AO40" s="46"/>
    </row>
    <row r="41" spans="1:41" ht="12.75">
      <c r="A41" s="72">
        <f t="shared" si="5"/>
        <v>37</v>
      </c>
      <c r="B41" s="72" t="s">
        <v>266</v>
      </c>
      <c r="C41" s="72">
        <v>9780</v>
      </c>
      <c r="D41" s="73" t="s">
        <v>303</v>
      </c>
      <c r="E41" s="73"/>
      <c r="F41" s="128" t="s">
        <v>57</v>
      </c>
      <c r="G41" s="93"/>
      <c r="H41" s="90">
        <v>165289</v>
      </c>
      <c r="I41" s="40">
        <v>6124</v>
      </c>
      <c r="J41" s="40">
        <v>2613</v>
      </c>
      <c r="K41" s="40">
        <v>0</v>
      </c>
      <c r="L41" s="40">
        <v>0</v>
      </c>
      <c r="M41" s="40">
        <v>3000</v>
      </c>
      <c r="N41" s="40">
        <v>4983</v>
      </c>
      <c r="O41" s="40">
        <v>1705</v>
      </c>
      <c r="P41" s="40">
        <v>21931</v>
      </c>
      <c r="Q41" s="40">
        <v>1318</v>
      </c>
      <c r="R41" s="57">
        <f t="shared" si="0"/>
        <v>206963</v>
      </c>
      <c r="S41" s="79"/>
      <c r="T41" s="40">
        <v>53576</v>
      </c>
      <c r="U41" s="40">
        <v>1023</v>
      </c>
      <c r="V41" s="40">
        <v>48384</v>
      </c>
      <c r="W41" s="40">
        <v>16431</v>
      </c>
      <c r="X41" s="40">
        <v>47240</v>
      </c>
      <c r="Y41" s="40">
        <v>27441</v>
      </c>
      <c r="Z41" s="40">
        <v>10426</v>
      </c>
      <c r="AA41" s="40">
        <v>6963</v>
      </c>
      <c r="AB41" s="40">
        <v>8225</v>
      </c>
      <c r="AC41" s="44">
        <f t="shared" si="1"/>
        <v>219709</v>
      </c>
      <c r="AD41" s="45">
        <f t="shared" si="2"/>
        <v>-12746</v>
      </c>
      <c r="AE41" s="46"/>
      <c r="AF41" s="40">
        <v>1695000</v>
      </c>
      <c r="AG41" s="40">
        <v>0</v>
      </c>
      <c r="AH41" s="40">
        <v>66241</v>
      </c>
      <c r="AI41" s="40">
        <v>7410</v>
      </c>
      <c r="AJ41" s="41">
        <f t="shared" si="3"/>
        <v>1768651</v>
      </c>
      <c r="AK41" s="40">
        <v>12703</v>
      </c>
      <c r="AL41" s="41">
        <f t="shared" si="4"/>
        <v>1755948</v>
      </c>
      <c r="AM41" s="46"/>
      <c r="AN41" s="91"/>
      <c r="AO41" s="46"/>
    </row>
    <row r="42" spans="1:41" ht="12.75">
      <c r="A42" s="72">
        <f t="shared" si="5"/>
        <v>38</v>
      </c>
      <c r="B42" s="72" t="s">
        <v>266</v>
      </c>
      <c r="C42" s="72">
        <v>12115</v>
      </c>
      <c r="D42" s="73" t="s">
        <v>304</v>
      </c>
      <c r="E42" s="73"/>
      <c r="F42" s="128" t="s">
        <v>57</v>
      </c>
      <c r="G42" s="93"/>
      <c r="H42" s="90">
        <v>20273</v>
      </c>
      <c r="I42" s="40">
        <v>489</v>
      </c>
      <c r="J42" s="40">
        <v>0</v>
      </c>
      <c r="K42" s="40">
        <v>0</v>
      </c>
      <c r="L42" s="40">
        <v>0</v>
      </c>
      <c r="M42" s="40">
        <v>0</v>
      </c>
      <c r="N42" s="40">
        <v>6512</v>
      </c>
      <c r="O42" s="40">
        <v>894</v>
      </c>
      <c r="P42" s="40">
        <v>0</v>
      </c>
      <c r="Q42" s="40">
        <v>670</v>
      </c>
      <c r="R42" s="57">
        <f t="shared" si="0"/>
        <v>28838</v>
      </c>
      <c r="S42" s="8"/>
      <c r="T42" s="40">
        <v>5593</v>
      </c>
      <c r="U42" s="40">
        <v>0</v>
      </c>
      <c r="V42" s="40">
        <v>0</v>
      </c>
      <c r="W42" s="40">
        <v>0</v>
      </c>
      <c r="X42" s="40">
        <v>11527</v>
      </c>
      <c r="Y42" s="40">
        <v>4605</v>
      </c>
      <c r="Z42" s="40">
        <v>843</v>
      </c>
      <c r="AA42" s="40">
        <v>3300</v>
      </c>
      <c r="AB42" s="40">
        <v>0</v>
      </c>
      <c r="AC42" s="44">
        <f t="shared" si="1"/>
        <v>25868</v>
      </c>
      <c r="AD42" s="45">
        <f t="shared" si="2"/>
        <v>2970</v>
      </c>
      <c r="AE42" s="46"/>
      <c r="AF42" s="40">
        <v>245000</v>
      </c>
      <c r="AG42" s="40">
        <v>0</v>
      </c>
      <c r="AH42" s="40">
        <v>54297</v>
      </c>
      <c r="AI42" s="40">
        <v>0</v>
      </c>
      <c r="AJ42" s="41">
        <f t="shared" si="3"/>
        <v>299297</v>
      </c>
      <c r="AK42" s="40">
        <v>0</v>
      </c>
      <c r="AL42" s="41">
        <f t="shared" si="4"/>
        <v>299297</v>
      </c>
      <c r="AM42" s="46"/>
      <c r="AN42" s="91"/>
      <c r="AO42" s="46"/>
    </row>
    <row r="43" spans="1:41" ht="12.75">
      <c r="A43" s="72">
        <f t="shared" si="5"/>
        <v>39</v>
      </c>
      <c r="B43" s="72" t="s">
        <v>266</v>
      </c>
      <c r="C43" s="72">
        <v>9785</v>
      </c>
      <c r="D43" s="73" t="s">
        <v>305</v>
      </c>
      <c r="E43" s="73"/>
      <c r="F43" s="128" t="s">
        <v>57</v>
      </c>
      <c r="G43" s="93"/>
      <c r="H43" s="90">
        <v>29612</v>
      </c>
      <c r="I43" s="40">
        <v>0</v>
      </c>
      <c r="J43" s="40">
        <v>0</v>
      </c>
      <c r="K43" s="40">
        <v>0</v>
      </c>
      <c r="L43" s="40">
        <v>0</v>
      </c>
      <c r="M43" s="40">
        <v>4</v>
      </c>
      <c r="N43" s="40">
        <v>0</v>
      </c>
      <c r="O43" s="40">
        <v>0</v>
      </c>
      <c r="P43" s="40">
        <v>0</v>
      </c>
      <c r="Q43" s="40">
        <v>14485</v>
      </c>
      <c r="R43" s="57">
        <f t="shared" si="0"/>
        <v>44101</v>
      </c>
      <c r="S43" s="8"/>
      <c r="T43" s="40">
        <v>29085</v>
      </c>
      <c r="U43" s="40">
        <v>1679</v>
      </c>
      <c r="V43" s="40">
        <v>5545</v>
      </c>
      <c r="W43" s="40">
        <v>0</v>
      </c>
      <c r="X43" s="40">
        <v>3241</v>
      </c>
      <c r="Y43" s="40">
        <v>2426</v>
      </c>
      <c r="Z43" s="40">
        <v>0</v>
      </c>
      <c r="AA43" s="40">
        <v>0</v>
      </c>
      <c r="AB43" s="40">
        <v>0</v>
      </c>
      <c r="AC43" s="44">
        <f t="shared" si="1"/>
        <v>41976</v>
      </c>
      <c r="AD43" s="45">
        <f t="shared" si="2"/>
        <v>2125</v>
      </c>
      <c r="AE43" s="46"/>
      <c r="AF43" s="40">
        <v>0</v>
      </c>
      <c r="AG43" s="40">
        <v>0</v>
      </c>
      <c r="AH43" s="40">
        <v>0</v>
      </c>
      <c r="AI43" s="40">
        <v>0</v>
      </c>
      <c r="AJ43" s="41">
        <f t="shared" si="3"/>
        <v>0</v>
      </c>
      <c r="AK43" s="40">
        <v>0</v>
      </c>
      <c r="AL43" s="41">
        <f t="shared" si="4"/>
        <v>0</v>
      </c>
      <c r="AM43" s="46"/>
      <c r="AN43" s="91"/>
      <c r="AO43" s="46"/>
    </row>
    <row r="44" spans="1:41" ht="12.75">
      <c r="A44" s="72">
        <f t="shared" si="5"/>
        <v>40</v>
      </c>
      <c r="B44" s="72" t="s">
        <v>266</v>
      </c>
      <c r="C44" s="72">
        <v>9782</v>
      </c>
      <c r="D44" s="73" t="s">
        <v>306</v>
      </c>
      <c r="E44" s="73"/>
      <c r="F44" s="128" t="s">
        <v>57</v>
      </c>
      <c r="G44" s="93"/>
      <c r="H44" s="90">
        <v>40191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2380</v>
      </c>
      <c r="O44" s="40">
        <v>7410</v>
      </c>
      <c r="P44" s="40">
        <v>2607</v>
      </c>
      <c r="Q44" s="40">
        <v>0</v>
      </c>
      <c r="R44" s="57">
        <f t="shared" si="0"/>
        <v>52588</v>
      </c>
      <c r="S44" s="79"/>
      <c r="T44" s="40">
        <v>33454</v>
      </c>
      <c r="U44" s="40">
        <v>1040</v>
      </c>
      <c r="V44" s="40">
        <v>2650</v>
      </c>
      <c r="W44" s="40">
        <v>600</v>
      </c>
      <c r="X44" s="40">
        <v>7276</v>
      </c>
      <c r="Y44" s="40">
        <v>4003</v>
      </c>
      <c r="Z44" s="40">
        <v>0</v>
      </c>
      <c r="AA44" s="40">
        <v>1625</v>
      </c>
      <c r="AB44" s="40">
        <v>1672</v>
      </c>
      <c r="AC44" s="44">
        <f t="shared" si="1"/>
        <v>52320</v>
      </c>
      <c r="AD44" s="45">
        <f t="shared" si="2"/>
        <v>268</v>
      </c>
      <c r="AE44" s="46"/>
      <c r="AF44" s="40">
        <v>385000</v>
      </c>
      <c r="AG44" s="40">
        <v>0</v>
      </c>
      <c r="AH44" s="40">
        <v>229694</v>
      </c>
      <c r="AI44" s="40">
        <v>399</v>
      </c>
      <c r="AJ44" s="41">
        <f t="shared" si="3"/>
        <v>615093</v>
      </c>
      <c r="AK44" s="40">
        <v>0</v>
      </c>
      <c r="AL44" s="41">
        <f t="shared" si="4"/>
        <v>615093</v>
      </c>
      <c r="AM44" s="46"/>
      <c r="AN44" s="91"/>
      <c r="AO44" s="46"/>
    </row>
    <row r="45" spans="1:41" ht="12.75">
      <c r="A45" s="72">
        <f t="shared" si="5"/>
        <v>41</v>
      </c>
      <c r="B45" s="72" t="s">
        <v>266</v>
      </c>
      <c r="C45" s="72">
        <v>9758</v>
      </c>
      <c r="D45" s="73" t="s">
        <v>307</v>
      </c>
      <c r="E45" s="73"/>
      <c r="F45" s="128" t="s">
        <v>57</v>
      </c>
      <c r="G45" s="93"/>
      <c r="H45" s="90">
        <v>35695</v>
      </c>
      <c r="I45" s="40">
        <v>115</v>
      </c>
      <c r="J45" s="40">
        <v>83</v>
      </c>
      <c r="K45" s="40">
        <v>0</v>
      </c>
      <c r="L45" s="40">
        <v>5000</v>
      </c>
      <c r="M45" s="40">
        <v>10000</v>
      </c>
      <c r="N45" s="40">
        <v>16688</v>
      </c>
      <c r="O45" s="40">
        <v>2053</v>
      </c>
      <c r="P45" s="40">
        <v>8430</v>
      </c>
      <c r="Q45" s="40">
        <v>464</v>
      </c>
      <c r="R45" s="57">
        <f t="shared" si="0"/>
        <v>78528</v>
      </c>
      <c r="S45" s="42"/>
      <c r="T45" s="40">
        <v>19200</v>
      </c>
      <c r="U45" s="40">
        <v>0</v>
      </c>
      <c r="V45" s="40">
        <v>15381</v>
      </c>
      <c r="W45" s="40">
        <v>7481</v>
      </c>
      <c r="X45" s="40">
        <v>20408</v>
      </c>
      <c r="Y45" s="40">
        <v>10932</v>
      </c>
      <c r="Z45" s="40">
        <v>4496</v>
      </c>
      <c r="AA45" s="40">
        <v>815</v>
      </c>
      <c r="AB45" s="40">
        <v>649</v>
      </c>
      <c r="AC45" s="44">
        <f t="shared" si="1"/>
        <v>79362</v>
      </c>
      <c r="AD45" s="45">
        <f t="shared" si="2"/>
        <v>-834</v>
      </c>
      <c r="AE45" s="46"/>
      <c r="AF45" s="40">
        <v>284278</v>
      </c>
      <c r="AG45" s="40">
        <v>28725</v>
      </c>
      <c r="AH45" s="40">
        <v>44248</v>
      </c>
      <c r="AI45" s="40">
        <v>1645</v>
      </c>
      <c r="AJ45" s="41">
        <f t="shared" si="3"/>
        <v>358896</v>
      </c>
      <c r="AK45" s="40">
        <v>1062</v>
      </c>
      <c r="AL45" s="41">
        <f t="shared" si="4"/>
        <v>357834</v>
      </c>
      <c r="AM45" s="46"/>
      <c r="AN45" s="91"/>
      <c r="AO45" s="46"/>
    </row>
    <row r="46" spans="1:41" ht="12.75">
      <c r="A46" s="72">
        <f t="shared" si="5"/>
        <v>42</v>
      </c>
      <c r="B46" s="72" t="s">
        <v>266</v>
      </c>
      <c r="C46" s="72">
        <v>9759</v>
      </c>
      <c r="D46" s="73" t="s">
        <v>308</v>
      </c>
      <c r="E46" s="73"/>
      <c r="F46" s="128" t="s">
        <v>57</v>
      </c>
      <c r="G46" s="93"/>
      <c r="H46" s="90">
        <v>75811</v>
      </c>
      <c r="I46" s="40">
        <v>425</v>
      </c>
      <c r="J46" s="40">
        <v>149</v>
      </c>
      <c r="K46" s="40">
        <v>0</v>
      </c>
      <c r="L46" s="40">
        <v>1500</v>
      </c>
      <c r="M46" s="40">
        <v>33000</v>
      </c>
      <c r="N46" s="40">
        <v>4117</v>
      </c>
      <c r="O46" s="40">
        <v>2404</v>
      </c>
      <c r="P46" s="40">
        <v>2291</v>
      </c>
      <c r="Q46" s="40">
        <v>5054</v>
      </c>
      <c r="R46" s="57">
        <f t="shared" si="0"/>
        <v>124751</v>
      </c>
      <c r="S46" s="8"/>
      <c r="T46" s="40">
        <v>55805</v>
      </c>
      <c r="U46" s="40">
        <v>0</v>
      </c>
      <c r="V46" s="40">
        <v>0</v>
      </c>
      <c r="W46" s="40">
        <v>15598</v>
      </c>
      <c r="X46" s="40">
        <v>13770</v>
      </c>
      <c r="Y46" s="40">
        <v>13083</v>
      </c>
      <c r="Z46" s="40">
        <v>149</v>
      </c>
      <c r="AA46" s="40">
        <v>0</v>
      </c>
      <c r="AB46" s="40">
        <v>763</v>
      </c>
      <c r="AC46" s="44">
        <f t="shared" si="1"/>
        <v>99168</v>
      </c>
      <c r="AD46" s="45">
        <f t="shared" si="2"/>
        <v>25583</v>
      </c>
      <c r="AE46" s="46"/>
      <c r="AF46" s="40">
        <v>0</v>
      </c>
      <c r="AG46" s="40">
        <v>0</v>
      </c>
      <c r="AH46" s="40">
        <v>7017</v>
      </c>
      <c r="AI46" s="40">
        <v>71940</v>
      </c>
      <c r="AJ46" s="41">
        <f t="shared" si="3"/>
        <v>78957</v>
      </c>
      <c r="AK46" s="40">
        <v>0</v>
      </c>
      <c r="AL46" s="41">
        <f t="shared" si="4"/>
        <v>78957</v>
      </c>
      <c r="AM46" s="46"/>
      <c r="AN46" s="91"/>
      <c r="AO46" s="46"/>
    </row>
    <row r="47" spans="1:41" ht="12.75">
      <c r="A47" s="72">
        <f t="shared" si="5"/>
        <v>43</v>
      </c>
      <c r="B47" s="72" t="s">
        <v>266</v>
      </c>
      <c r="C47" s="72">
        <v>9835</v>
      </c>
      <c r="D47" s="73" t="s">
        <v>309</v>
      </c>
      <c r="E47" s="73"/>
      <c r="F47" s="128" t="s">
        <v>57</v>
      </c>
      <c r="G47" s="93"/>
      <c r="H47" s="90">
        <v>10956</v>
      </c>
      <c r="I47" s="40">
        <v>265</v>
      </c>
      <c r="J47" s="40">
        <v>3274</v>
      </c>
      <c r="K47" s="40">
        <v>0</v>
      </c>
      <c r="L47" s="40">
        <v>0</v>
      </c>
      <c r="M47" s="40">
        <v>0</v>
      </c>
      <c r="N47" s="40">
        <v>0</v>
      </c>
      <c r="O47" s="40">
        <v>2027</v>
      </c>
      <c r="P47" s="40">
        <v>2278</v>
      </c>
      <c r="Q47" s="40">
        <v>1324</v>
      </c>
      <c r="R47" s="57">
        <f t="shared" si="0"/>
        <v>20124</v>
      </c>
      <c r="S47" s="8"/>
      <c r="T47" s="40">
        <v>1000</v>
      </c>
      <c r="U47" s="40">
        <v>0</v>
      </c>
      <c r="V47" s="40">
        <v>1956</v>
      </c>
      <c r="W47" s="40">
        <v>0</v>
      </c>
      <c r="X47" s="40">
        <v>25257</v>
      </c>
      <c r="Y47" s="40">
        <v>5646</v>
      </c>
      <c r="Z47" s="40">
        <v>1385</v>
      </c>
      <c r="AA47" s="40">
        <v>1620</v>
      </c>
      <c r="AB47" s="40">
        <v>0</v>
      </c>
      <c r="AC47" s="44">
        <f t="shared" si="1"/>
        <v>36864</v>
      </c>
      <c r="AD47" s="45">
        <f t="shared" si="2"/>
        <v>-16740</v>
      </c>
      <c r="AE47" s="46"/>
      <c r="AF47" s="40">
        <v>390000</v>
      </c>
      <c r="AG47" s="40">
        <v>50000</v>
      </c>
      <c r="AH47" s="40">
        <v>40920</v>
      </c>
      <c r="AI47" s="40">
        <v>0</v>
      </c>
      <c r="AJ47" s="41">
        <f t="shared" si="3"/>
        <v>480920</v>
      </c>
      <c r="AK47" s="40">
        <v>0</v>
      </c>
      <c r="AL47" s="41">
        <f t="shared" si="4"/>
        <v>480920</v>
      </c>
      <c r="AM47" s="46"/>
      <c r="AN47" s="91"/>
      <c r="AO47" s="46"/>
    </row>
    <row r="48" spans="1:41" ht="12.75">
      <c r="A48" s="72">
        <f t="shared" si="5"/>
        <v>44</v>
      </c>
      <c r="B48" s="72" t="s">
        <v>266</v>
      </c>
      <c r="C48" s="72">
        <v>9783</v>
      </c>
      <c r="D48" s="73" t="s">
        <v>310</v>
      </c>
      <c r="E48" s="73"/>
      <c r="F48" s="128" t="s">
        <v>57</v>
      </c>
      <c r="G48" s="93"/>
      <c r="H48" s="90">
        <v>51017</v>
      </c>
      <c r="I48" s="40">
        <v>713</v>
      </c>
      <c r="J48" s="40">
        <v>0</v>
      </c>
      <c r="K48" s="40">
        <v>0</v>
      </c>
      <c r="L48" s="40">
        <v>0</v>
      </c>
      <c r="M48" s="40">
        <v>0</v>
      </c>
      <c r="N48" s="40">
        <v>2090</v>
      </c>
      <c r="O48" s="40">
        <v>16119</v>
      </c>
      <c r="P48" s="40">
        <v>3078</v>
      </c>
      <c r="Q48" s="40">
        <v>4354</v>
      </c>
      <c r="R48" s="57">
        <f t="shared" si="0"/>
        <v>77371</v>
      </c>
      <c r="S48" s="8"/>
      <c r="T48" s="40">
        <v>46693</v>
      </c>
      <c r="U48" s="40">
        <v>15600</v>
      </c>
      <c r="V48" s="40">
        <v>1770</v>
      </c>
      <c r="W48" s="40">
        <v>0</v>
      </c>
      <c r="X48" s="40">
        <v>11135</v>
      </c>
      <c r="Y48" s="40">
        <v>9180</v>
      </c>
      <c r="Z48" s="40">
        <v>0</v>
      </c>
      <c r="AA48" s="40">
        <v>960</v>
      </c>
      <c r="AB48" s="40">
        <v>4145</v>
      </c>
      <c r="AC48" s="44">
        <f t="shared" si="1"/>
        <v>89483</v>
      </c>
      <c r="AD48" s="45">
        <f t="shared" si="2"/>
        <v>-12112</v>
      </c>
      <c r="AE48" s="46"/>
      <c r="AF48" s="40">
        <v>0</v>
      </c>
      <c r="AG48" s="40">
        <v>0</v>
      </c>
      <c r="AH48" s="40">
        <v>175958</v>
      </c>
      <c r="AI48" s="40">
        <v>1595</v>
      </c>
      <c r="AJ48" s="41">
        <f t="shared" si="3"/>
        <v>177553</v>
      </c>
      <c r="AK48" s="40">
        <v>2128</v>
      </c>
      <c r="AL48" s="41">
        <f t="shared" si="4"/>
        <v>175425</v>
      </c>
      <c r="AM48" s="46"/>
      <c r="AN48" s="91"/>
      <c r="AO48" s="46"/>
    </row>
    <row r="49" spans="1:41" ht="12.75">
      <c r="A49" s="72">
        <f t="shared" si="5"/>
        <v>45</v>
      </c>
      <c r="B49" s="72" t="s">
        <v>266</v>
      </c>
      <c r="C49" s="72">
        <v>9766</v>
      </c>
      <c r="D49" s="73" t="s">
        <v>311</v>
      </c>
      <c r="E49" s="73"/>
      <c r="F49" s="128" t="s">
        <v>57</v>
      </c>
      <c r="G49" s="93"/>
      <c r="H49" s="90">
        <v>61482</v>
      </c>
      <c r="I49" s="40">
        <v>0</v>
      </c>
      <c r="J49" s="40">
        <v>1721</v>
      </c>
      <c r="K49" s="40">
        <v>0</v>
      </c>
      <c r="L49" s="40">
        <v>10000</v>
      </c>
      <c r="M49" s="40">
        <v>0</v>
      </c>
      <c r="N49" s="40">
        <v>18454</v>
      </c>
      <c r="O49" s="40">
        <v>2229</v>
      </c>
      <c r="P49" s="40">
        <v>1560</v>
      </c>
      <c r="Q49" s="40">
        <v>0</v>
      </c>
      <c r="R49" s="57">
        <f t="shared" si="0"/>
        <v>95446</v>
      </c>
      <c r="S49" s="8"/>
      <c r="T49" s="40">
        <v>51658</v>
      </c>
      <c r="U49" s="40">
        <v>0</v>
      </c>
      <c r="V49" s="40">
        <v>2462</v>
      </c>
      <c r="W49" s="40">
        <v>10115</v>
      </c>
      <c r="X49" s="40">
        <v>22313</v>
      </c>
      <c r="Y49" s="40">
        <v>14851</v>
      </c>
      <c r="Z49" s="40">
        <v>0</v>
      </c>
      <c r="AA49" s="40">
        <v>1721</v>
      </c>
      <c r="AB49" s="40">
        <v>0</v>
      </c>
      <c r="AC49" s="44">
        <f t="shared" si="1"/>
        <v>103120</v>
      </c>
      <c r="AD49" s="45">
        <f t="shared" si="2"/>
        <v>-7674</v>
      </c>
      <c r="AE49" s="46"/>
      <c r="AF49" s="40">
        <v>0</v>
      </c>
      <c r="AG49" s="40">
        <v>0</v>
      </c>
      <c r="AH49" s="40">
        <v>50877</v>
      </c>
      <c r="AI49" s="40">
        <v>241</v>
      </c>
      <c r="AJ49" s="41">
        <f t="shared" si="3"/>
        <v>51118</v>
      </c>
      <c r="AK49" s="40">
        <v>1739</v>
      </c>
      <c r="AL49" s="41">
        <f t="shared" si="4"/>
        <v>49379</v>
      </c>
      <c r="AM49" s="46"/>
      <c r="AN49" s="91"/>
      <c r="AO49" s="46"/>
    </row>
    <row r="50" spans="1:41" ht="12.75">
      <c r="A50" s="72">
        <f t="shared" si="5"/>
        <v>46</v>
      </c>
      <c r="B50" s="72" t="s">
        <v>266</v>
      </c>
      <c r="C50" s="72">
        <v>9838</v>
      </c>
      <c r="D50" s="73" t="s">
        <v>312</v>
      </c>
      <c r="E50" s="73"/>
      <c r="F50" s="128" t="s">
        <v>57</v>
      </c>
      <c r="G50" s="93"/>
      <c r="H50" s="90">
        <v>14906</v>
      </c>
      <c r="I50" s="40">
        <v>0</v>
      </c>
      <c r="J50" s="40">
        <v>1316</v>
      </c>
      <c r="K50" s="40">
        <v>0</v>
      </c>
      <c r="L50" s="40">
        <v>0</v>
      </c>
      <c r="M50" s="40">
        <v>0</v>
      </c>
      <c r="N50" s="40">
        <v>7200</v>
      </c>
      <c r="O50" s="40">
        <v>2307</v>
      </c>
      <c r="P50" s="40">
        <v>0</v>
      </c>
      <c r="Q50" s="40">
        <v>0</v>
      </c>
      <c r="R50" s="57">
        <f t="shared" si="0"/>
        <v>25729</v>
      </c>
      <c r="S50" s="79"/>
      <c r="T50" s="40">
        <v>0</v>
      </c>
      <c r="U50" s="40">
        <v>0</v>
      </c>
      <c r="V50" s="40">
        <v>0</v>
      </c>
      <c r="W50" s="40">
        <v>0</v>
      </c>
      <c r="X50" s="40">
        <v>14859</v>
      </c>
      <c r="Y50" s="40">
        <v>224</v>
      </c>
      <c r="Z50" s="40">
        <v>2542</v>
      </c>
      <c r="AA50" s="40">
        <v>1033</v>
      </c>
      <c r="AB50" s="40">
        <v>3267</v>
      </c>
      <c r="AC50" s="44">
        <f t="shared" si="1"/>
        <v>21925</v>
      </c>
      <c r="AD50" s="45">
        <f t="shared" si="2"/>
        <v>3804</v>
      </c>
      <c r="AE50" s="46"/>
      <c r="AF50" s="40">
        <v>1357000</v>
      </c>
      <c r="AG50" s="40">
        <v>135000</v>
      </c>
      <c r="AH50" s="40">
        <v>67358</v>
      </c>
      <c r="AI50" s="40">
        <v>0</v>
      </c>
      <c r="AJ50" s="41">
        <f t="shared" si="3"/>
        <v>1559358</v>
      </c>
      <c r="AK50" s="40">
        <v>0</v>
      </c>
      <c r="AL50" s="41">
        <f t="shared" si="4"/>
        <v>1559358</v>
      </c>
      <c r="AM50" s="46"/>
      <c r="AN50" s="91"/>
      <c r="AO50" s="46"/>
    </row>
    <row r="51" spans="1:41" ht="12.75">
      <c r="A51" s="72">
        <f t="shared" si="5"/>
        <v>47</v>
      </c>
      <c r="B51" s="72" t="s">
        <v>266</v>
      </c>
      <c r="C51" s="72">
        <v>9803</v>
      </c>
      <c r="D51" s="73" t="s">
        <v>313</v>
      </c>
      <c r="E51" s="73">
        <v>1</v>
      </c>
      <c r="F51" s="128"/>
      <c r="G51" s="93" t="s">
        <v>72</v>
      </c>
      <c r="H51" s="90">
        <v>30639</v>
      </c>
      <c r="I51" s="40">
        <v>0</v>
      </c>
      <c r="J51" s="40">
        <v>11250</v>
      </c>
      <c r="K51" s="40">
        <v>0</v>
      </c>
      <c r="L51" s="40">
        <v>1307</v>
      </c>
      <c r="M51" s="40">
        <v>0</v>
      </c>
      <c r="N51" s="40">
        <v>0</v>
      </c>
      <c r="O51" s="40">
        <v>107</v>
      </c>
      <c r="P51" s="40">
        <v>0</v>
      </c>
      <c r="Q51" s="40">
        <v>3080</v>
      </c>
      <c r="R51" s="57">
        <f t="shared" si="0"/>
        <v>46383</v>
      </c>
      <c r="S51" s="42"/>
      <c r="T51" s="40">
        <v>11729</v>
      </c>
      <c r="U51" s="40">
        <v>0</v>
      </c>
      <c r="V51" s="40">
        <v>0</v>
      </c>
      <c r="W51" s="40">
        <v>0</v>
      </c>
      <c r="X51" s="40">
        <v>7991</v>
      </c>
      <c r="Y51" s="40">
        <v>2508</v>
      </c>
      <c r="Z51" s="40">
        <v>11850</v>
      </c>
      <c r="AA51" s="40">
        <v>0</v>
      </c>
      <c r="AB51" s="40">
        <v>7563</v>
      </c>
      <c r="AC51" s="44">
        <f t="shared" si="1"/>
        <v>41641</v>
      </c>
      <c r="AD51" s="45">
        <f t="shared" si="2"/>
        <v>4742</v>
      </c>
      <c r="AE51" s="46"/>
      <c r="AF51" s="40">
        <v>0</v>
      </c>
      <c r="AG51" s="40">
        <v>0</v>
      </c>
      <c r="AH51" s="40">
        <v>14455</v>
      </c>
      <c r="AI51" s="40">
        <v>0</v>
      </c>
      <c r="AJ51" s="41">
        <f t="shared" si="3"/>
        <v>14455</v>
      </c>
      <c r="AK51" s="40">
        <v>0</v>
      </c>
      <c r="AL51" s="41">
        <f t="shared" si="4"/>
        <v>14455</v>
      </c>
      <c r="AM51" s="46"/>
      <c r="AN51" s="91"/>
      <c r="AO51" s="46"/>
    </row>
    <row r="52" spans="1:41" ht="12.75">
      <c r="A52" s="72">
        <f t="shared" si="5"/>
        <v>48</v>
      </c>
      <c r="B52" s="72" t="s">
        <v>266</v>
      </c>
      <c r="C52" s="72">
        <v>9760</v>
      </c>
      <c r="D52" s="73" t="s">
        <v>314</v>
      </c>
      <c r="E52" s="73"/>
      <c r="F52" s="128" t="s">
        <v>57</v>
      </c>
      <c r="G52" s="93"/>
      <c r="H52" s="90">
        <v>59161</v>
      </c>
      <c r="I52" s="40">
        <v>0</v>
      </c>
      <c r="J52" s="40">
        <v>2895</v>
      </c>
      <c r="K52" s="40">
        <v>0</v>
      </c>
      <c r="L52" s="40">
        <v>0</v>
      </c>
      <c r="M52" s="40">
        <v>0</v>
      </c>
      <c r="N52" s="40">
        <v>5042</v>
      </c>
      <c r="O52" s="40">
        <v>1734</v>
      </c>
      <c r="P52" s="40">
        <v>0</v>
      </c>
      <c r="Q52" s="40">
        <v>2824</v>
      </c>
      <c r="R52" s="57">
        <f t="shared" si="0"/>
        <v>71656</v>
      </c>
      <c r="S52" s="8"/>
      <c r="T52" s="40">
        <v>52483</v>
      </c>
      <c r="U52" s="40">
        <v>5286</v>
      </c>
      <c r="V52" s="40">
        <v>255</v>
      </c>
      <c r="W52" s="40">
        <v>6259</v>
      </c>
      <c r="X52" s="40">
        <v>8400</v>
      </c>
      <c r="Y52" s="40">
        <v>462</v>
      </c>
      <c r="Z52" s="40">
        <v>785</v>
      </c>
      <c r="AA52" s="40">
        <v>1584</v>
      </c>
      <c r="AB52" s="40">
        <v>4961</v>
      </c>
      <c r="AC52" s="44">
        <f t="shared" si="1"/>
        <v>80475</v>
      </c>
      <c r="AD52" s="45">
        <f t="shared" si="2"/>
        <v>-8819</v>
      </c>
      <c r="AE52" s="46"/>
      <c r="AF52" s="40">
        <v>2815000</v>
      </c>
      <c r="AG52" s="40">
        <v>84000</v>
      </c>
      <c r="AH52" s="40">
        <v>38188</v>
      </c>
      <c r="AI52" s="40">
        <v>0</v>
      </c>
      <c r="AJ52" s="41">
        <f t="shared" si="3"/>
        <v>2937188</v>
      </c>
      <c r="AK52" s="40">
        <v>3456</v>
      </c>
      <c r="AL52" s="41">
        <f t="shared" si="4"/>
        <v>2933732</v>
      </c>
      <c r="AM52" s="46"/>
      <c r="AN52" s="91"/>
      <c r="AO52" s="46"/>
    </row>
    <row r="53" spans="1:41" ht="12.75">
      <c r="A53" s="72">
        <f t="shared" si="5"/>
        <v>49</v>
      </c>
      <c r="B53" s="72" t="s">
        <v>266</v>
      </c>
      <c r="C53" s="72">
        <v>9786</v>
      </c>
      <c r="D53" s="73" t="s">
        <v>315</v>
      </c>
      <c r="E53" s="73">
        <v>1</v>
      </c>
      <c r="F53" s="128"/>
      <c r="G53" s="93" t="s">
        <v>72</v>
      </c>
      <c r="H53" s="90">
        <v>13444</v>
      </c>
      <c r="I53" s="40">
        <v>75</v>
      </c>
      <c r="J53" s="40">
        <v>0</v>
      </c>
      <c r="K53" s="40">
        <v>0</v>
      </c>
      <c r="L53" s="40">
        <v>200</v>
      </c>
      <c r="M53" s="40">
        <v>0</v>
      </c>
      <c r="N53" s="40">
        <v>507</v>
      </c>
      <c r="O53" s="40">
        <v>6135</v>
      </c>
      <c r="P53" s="40">
        <v>77</v>
      </c>
      <c r="Q53" s="40">
        <v>188</v>
      </c>
      <c r="R53" s="57">
        <f t="shared" si="0"/>
        <v>20626</v>
      </c>
      <c r="S53" s="8"/>
      <c r="T53" s="40">
        <v>5751</v>
      </c>
      <c r="U53" s="40">
        <v>0</v>
      </c>
      <c r="V53" s="40">
        <v>0</v>
      </c>
      <c r="W53" s="40">
        <v>0</v>
      </c>
      <c r="X53" s="40">
        <v>767</v>
      </c>
      <c r="Y53" s="40">
        <v>10487</v>
      </c>
      <c r="Z53" s="40">
        <v>79</v>
      </c>
      <c r="AA53" s="40">
        <v>0</v>
      </c>
      <c r="AB53" s="40">
        <v>338</v>
      </c>
      <c r="AC53" s="44">
        <f t="shared" si="1"/>
        <v>17422</v>
      </c>
      <c r="AD53" s="45">
        <f t="shared" si="2"/>
        <v>3204</v>
      </c>
      <c r="AE53" s="46"/>
      <c r="AF53" s="40">
        <v>355000</v>
      </c>
      <c r="AG53" s="40">
        <v>3884</v>
      </c>
      <c r="AH53" s="40">
        <v>199362</v>
      </c>
      <c r="AI53" s="40">
        <v>0</v>
      </c>
      <c r="AJ53" s="41">
        <f t="shared" si="3"/>
        <v>558246</v>
      </c>
      <c r="AK53" s="40">
        <v>15000</v>
      </c>
      <c r="AL53" s="41">
        <f t="shared" si="4"/>
        <v>543246</v>
      </c>
      <c r="AM53" s="46"/>
      <c r="AN53" s="91"/>
      <c r="AO53" s="46"/>
    </row>
    <row r="54" spans="1:41" ht="12.75">
      <c r="A54" s="72">
        <f t="shared" si="5"/>
        <v>50</v>
      </c>
      <c r="B54" s="72" t="s">
        <v>266</v>
      </c>
      <c r="C54" s="72">
        <v>9804</v>
      </c>
      <c r="D54" s="73" t="s">
        <v>316</v>
      </c>
      <c r="E54" s="73"/>
      <c r="F54" s="128" t="s">
        <v>57</v>
      </c>
      <c r="G54" s="93"/>
      <c r="H54" s="90">
        <v>63439</v>
      </c>
      <c r="I54" s="40">
        <v>0</v>
      </c>
      <c r="J54" s="40">
        <v>0</v>
      </c>
      <c r="K54" s="40">
        <v>6500</v>
      </c>
      <c r="L54" s="40">
        <v>0</v>
      </c>
      <c r="M54" s="40">
        <v>0</v>
      </c>
      <c r="N54" s="40">
        <v>0</v>
      </c>
      <c r="O54" s="40">
        <v>1458</v>
      </c>
      <c r="P54" s="40">
        <v>0</v>
      </c>
      <c r="Q54" s="40">
        <v>0</v>
      </c>
      <c r="R54" s="57">
        <f t="shared" si="0"/>
        <v>71397</v>
      </c>
      <c r="S54" s="42"/>
      <c r="T54" s="40">
        <v>53518</v>
      </c>
      <c r="U54" s="40">
        <v>18991</v>
      </c>
      <c r="V54" s="40">
        <v>5703</v>
      </c>
      <c r="W54" s="40">
        <v>256</v>
      </c>
      <c r="X54" s="40">
        <v>9528</v>
      </c>
      <c r="Y54" s="40">
        <v>739</v>
      </c>
      <c r="Z54" s="40">
        <v>3122</v>
      </c>
      <c r="AA54" s="40">
        <v>0</v>
      </c>
      <c r="AB54" s="40">
        <v>128</v>
      </c>
      <c r="AC54" s="44">
        <f t="shared" si="1"/>
        <v>91985</v>
      </c>
      <c r="AD54" s="45">
        <f t="shared" si="2"/>
        <v>-20588</v>
      </c>
      <c r="AE54" s="46"/>
      <c r="AF54" s="40">
        <v>915605</v>
      </c>
      <c r="AG54" s="40">
        <v>10964</v>
      </c>
      <c r="AH54" s="40">
        <v>49227</v>
      </c>
      <c r="AI54" s="40">
        <v>0</v>
      </c>
      <c r="AJ54" s="41">
        <f t="shared" si="3"/>
        <v>975796</v>
      </c>
      <c r="AK54" s="40">
        <v>0</v>
      </c>
      <c r="AL54" s="41">
        <f t="shared" si="4"/>
        <v>975796</v>
      </c>
      <c r="AM54" s="46"/>
      <c r="AN54" s="91"/>
      <c r="AO54" s="46"/>
    </row>
    <row r="55" spans="1:41" ht="12.75">
      <c r="A55" s="72">
        <f t="shared" si="5"/>
        <v>51</v>
      </c>
      <c r="B55" s="72" t="s">
        <v>266</v>
      </c>
      <c r="C55" s="72">
        <v>9787</v>
      </c>
      <c r="D55" s="73" t="s">
        <v>317</v>
      </c>
      <c r="E55" s="73"/>
      <c r="F55" s="128" t="s">
        <v>57</v>
      </c>
      <c r="G55" s="93"/>
      <c r="H55" s="90">
        <v>13209</v>
      </c>
      <c r="I55" s="40">
        <v>139</v>
      </c>
      <c r="J55" s="40">
        <v>0</v>
      </c>
      <c r="K55" s="40">
        <v>0</v>
      </c>
      <c r="L55" s="40">
        <v>0</v>
      </c>
      <c r="M55" s="40">
        <v>0</v>
      </c>
      <c r="N55" s="40">
        <v>1574</v>
      </c>
      <c r="O55" s="40">
        <v>20620</v>
      </c>
      <c r="P55" s="40">
        <v>0</v>
      </c>
      <c r="Q55" s="40">
        <v>5628</v>
      </c>
      <c r="R55" s="57">
        <f t="shared" si="0"/>
        <v>41170</v>
      </c>
      <c r="S55" s="79"/>
      <c r="T55" s="40">
        <v>10901</v>
      </c>
      <c r="U55" s="40">
        <v>0</v>
      </c>
      <c r="V55" s="40">
        <v>11</v>
      </c>
      <c r="W55" s="40">
        <v>0</v>
      </c>
      <c r="X55" s="40">
        <v>26777</v>
      </c>
      <c r="Y55" s="40">
        <v>9039</v>
      </c>
      <c r="Z55" s="40">
        <v>139</v>
      </c>
      <c r="AA55" s="40">
        <v>0</v>
      </c>
      <c r="AB55" s="40">
        <v>930</v>
      </c>
      <c r="AC55" s="44">
        <f t="shared" si="1"/>
        <v>47797</v>
      </c>
      <c r="AD55" s="45">
        <f t="shared" si="2"/>
        <v>-6627</v>
      </c>
      <c r="AE55" s="46"/>
      <c r="AF55" s="40">
        <v>535000</v>
      </c>
      <c r="AG55" s="40">
        <v>0</v>
      </c>
      <c r="AH55" s="40">
        <v>462597</v>
      </c>
      <c r="AI55" s="40">
        <v>4808</v>
      </c>
      <c r="AJ55" s="41">
        <f t="shared" si="3"/>
        <v>1002405</v>
      </c>
      <c r="AK55" s="40">
        <v>1394</v>
      </c>
      <c r="AL55" s="41">
        <f t="shared" si="4"/>
        <v>1001011</v>
      </c>
      <c r="AM55" s="46"/>
      <c r="AN55" s="91"/>
      <c r="AO55" s="46"/>
    </row>
    <row r="56" spans="1:41" ht="12.75">
      <c r="A56" s="72">
        <f t="shared" si="5"/>
        <v>52</v>
      </c>
      <c r="B56" s="72" t="s">
        <v>266</v>
      </c>
      <c r="C56" s="72">
        <v>9762</v>
      </c>
      <c r="D56" s="73" t="s">
        <v>318</v>
      </c>
      <c r="E56" s="73">
        <v>1</v>
      </c>
      <c r="F56" s="128"/>
      <c r="G56" s="93" t="s">
        <v>72</v>
      </c>
      <c r="H56" s="90">
        <v>13750</v>
      </c>
      <c r="I56" s="40">
        <v>1084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603</v>
      </c>
      <c r="Q56" s="40">
        <v>8796</v>
      </c>
      <c r="R56" s="57">
        <f aca="true" t="shared" si="6" ref="R56:R85">SUM(H56:Q56)</f>
        <v>24233</v>
      </c>
      <c r="S56" s="79"/>
      <c r="T56" s="40">
        <v>0</v>
      </c>
      <c r="U56" s="40">
        <v>0</v>
      </c>
      <c r="V56" s="40">
        <v>0</v>
      </c>
      <c r="W56" s="40">
        <v>0</v>
      </c>
      <c r="X56" s="40">
        <v>12644</v>
      </c>
      <c r="Y56" s="40">
        <v>4877</v>
      </c>
      <c r="Z56" s="40">
        <v>6605</v>
      </c>
      <c r="AA56" s="40">
        <v>0</v>
      </c>
      <c r="AB56" s="40">
        <v>0</v>
      </c>
      <c r="AC56" s="44">
        <f aca="true" t="shared" si="7" ref="AC56:AC85">SUM(T56:AB56)</f>
        <v>24126</v>
      </c>
      <c r="AD56" s="45">
        <f aca="true" t="shared" si="8" ref="AD56:AD86">+R56-AC56</f>
        <v>107</v>
      </c>
      <c r="AE56" s="46"/>
      <c r="AF56" s="40">
        <v>400000</v>
      </c>
      <c r="AG56" s="40">
        <v>5000</v>
      </c>
      <c r="AH56" s="40">
        <v>41414</v>
      </c>
      <c r="AI56" s="40">
        <v>0</v>
      </c>
      <c r="AJ56" s="41">
        <f aca="true" t="shared" si="9" ref="AJ56:AJ85">SUM(AF56:AI56)</f>
        <v>446414</v>
      </c>
      <c r="AK56" s="40">
        <v>0</v>
      </c>
      <c r="AL56" s="41">
        <f aca="true" t="shared" si="10" ref="AL56:AL86">+AJ56-AK56</f>
        <v>446414</v>
      </c>
      <c r="AM56" s="46"/>
      <c r="AN56" s="91"/>
      <c r="AO56" s="46"/>
    </row>
    <row r="57" spans="1:41" ht="12.75">
      <c r="A57" s="72">
        <f aca="true" t="shared" si="11" ref="A57:A85">+A56+1</f>
        <v>53</v>
      </c>
      <c r="B57" s="72" t="s">
        <v>266</v>
      </c>
      <c r="C57" s="72">
        <v>9818</v>
      </c>
      <c r="D57" s="73" t="s">
        <v>319</v>
      </c>
      <c r="E57" s="73">
        <v>1</v>
      </c>
      <c r="F57" s="128"/>
      <c r="G57" s="93" t="s">
        <v>72</v>
      </c>
      <c r="H57" s="90">
        <v>136396</v>
      </c>
      <c r="I57" s="40">
        <v>0</v>
      </c>
      <c r="J57" s="40">
        <v>5360</v>
      </c>
      <c r="K57" s="40">
        <v>0</v>
      </c>
      <c r="L57" s="40">
        <v>0</v>
      </c>
      <c r="M57" s="40">
        <v>0</v>
      </c>
      <c r="N57" s="40">
        <v>0</v>
      </c>
      <c r="O57" s="40">
        <v>3755</v>
      </c>
      <c r="P57" s="40">
        <v>0</v>
      </c>
      <c r="Q57" s="40">
        <v>0</v>
      </c>
      <c r="R57" s="57">
        <f t="shared" si="6"/>
        <v>145511</v>
      </c>
      <c r="S57" s="79"/>
      <c r="T57" s="40">
        <v>65427</v>
      </c>
      <c r="U57" s="40">
        <v>0</v>
      </c>
      <c r="V57" s="40">
        <v>0</v>
      </c>
      <c r="W57" s="40">
        <v>23577</v>
      </c>
      <c r="X57" s="40">
        <v>22399</v>
      </c>
      <c r="Y57" s="40">
        <v>13321</v>
      </c>
      <c r="Z57" s="40">
        <v>10414</v>
      </c>
      <c r="AA57" s="40">
        <v>0</v>
      </c>
      <c r="AB57" s="40">
        <v>0</v>
      </c>
      <c r="AC57" s="44">
        <f t="shared" si="7"/>
        <v>135138</v>
      </c>
      <c r="AD57" s="45">
        <f t="shared" si="8"/>
        <v>10373</v>
      </c>
      <c r="AE57" s="46"/>
      <c r="AF57" s="40">
        <v>0</v>
      </c>
      <c r="AG57" s="40">
        <v>0</v>
      </c>
      <c r="AH57" s="40">
        <v>131960</v>
      </c>
      <c r="AI57" s="40">
        <v>0</v>
      </c>
      <c r="AJ57" s="41">
        <f t="shared" si="9"/>
        <v>131960</v>
      </c>
      <c r="AK57" s="40">
        <v>0</v>
      </c>
      <c r="AL57" s="41">
        <f t="shared" si="10"/>
        <v>131960</v>
      </c>
      <c r="AM57" s="46"/>
      <c r="AN57" s="91"/>
      <c r="AO57" s="46"/>
    </row>
    <row r="58" spans="1:41" ht="12.75">
      <c r="A58" s="72">
        <f t="shared" si="11"/>
        <v>54</v>
      </c>
      <c r="B58" s="72" t="s">
        <v>266</v>
      </c>
      <c r="C58" s="72">
        <v>9806</v>
      </c>
      <c r="D58" s="73" t="s">
        <v>320</v>
      </c>
      <c r="E58" s="73"/>
      <c r="F58" s="128" t="s">
        <v>57</v>
      </c>
      <c r="G58" s="93"/>
      <c r="H58" s="90">
        <v>19731</v>
      </c>
      <c r="I58" s="40">
        <v>0</v>
      </c>
      <c r="J58" s="40">
        <v>365</v>
      </c>
      <c r="K58" s="40">
        <v>0</v>
      </c>
      <c r="L58" s="40">
        <v>0</v>
      </c>
      <c r="M58" s="40">
        <v>0</v>
      </c>
      <c r="N58" s="40">
        <v>13478</v>
      </c>
      <c r="O58" s="40">
        <v>3888</v>
      </c>
      <c r="P58" s="40">
        <v>871</v>
      </c>
      <c r="Q58" s="40">
        <v>0</v>
      </c>
      <c r="R58" s="57">
        <f t="shared" si="6"/>
        <v>38333</v>
      </c>
      <c r="S58" s="79"/>
      <c r="T58" s="40">
        <v>23425</v>
      </c>
      <c r="U58" s="40">
        <v>7800</v>
      </c>
      <c r="V58" s="40">
        <v>2729</v>
      </c>
      <c r="W58" s="40">
        <v>0</v>
      </c>
      <c r="X58" s="40">
        <v>45578</v>
      </c>
      <c r="Y58" s="40">
        <v>5324</v>
      </c>
      <c r="Z58" s="40">
        <v>932</v>
      </c>
      <c r="AA58" s="40">
        <v>0</v>
      </c>
      <c r="AB58" s="40">
        <v>726</v>
      </c>
      <c r="AC58" s="44">
        <f t="shared" si="7"/>
        <v>86514</v>
      </c>
      <c r="AD58" s="45">
        <f t="shared" si="8"/>
        <v>-48181</v>
      </c>
      <c r="AE58" s="46"/>
      <c r="AF58" s="40">
        <v>651605</v>
      </c>
      <c r="AG58" s="40">
        <v>75</v>
      </c>
      <c r="AH58" s="40">
        <v>460486</v>
      </c>
      <c r="AI58" s="40">
        <v>0</v>
      </c>
      <c r="AJ58" s="41">
        <f t="shared" si="9"/>
        <v>1112166</v>
      </c>
      <c r="AK58" s="40">
        <v>2020</v>
      </c>
      <c r="AL58" s="41">
        <f t="shared" si="10"/>
        <v>1110146</v>
      </c>
      <c r="AM58" s="46"/>
      <c r="AN58" s="91"/>
      <c r="AO58" s="46"/>
    </row>
    <row r="59" spans="1:41" ht="12.75">
      <c r="A59" s="72">
        <f t="shared" si="11"/>
        <v>55</v>
      </c>
      <c r="B59" s="72" t="s">
        <v>266</v>
      </c>
      <c r="C59" s="72">
        <v>9819</v>
      </c>
      <c r="D59" s="73" t="s">
        <v>321</v>
      </c>
      <c r="E59" s="73"/>
      <c r="F59" s="128" t="s">
        <v>57</v>
      </c>
      <c r="G59" s="93"/>
      <c r="H59" s="90">
        <v>88373</v>
      </c>
      <c r="I59" s="40">
        <v>0</v>
      </c>
      <c r="J59" s="40">
        <v>21670</v>
      </c>
      <c r="K59" s="40">
        <v>0</v>
      </c>
      <c r="L59" s="40">
        <v>280</v>
      </c>
      <c r="M59" s="40">
        <v>0</v>
      </c>
      <c r="N59" s="40">
        <v>0</v>
      </c>
      <c r="O59" s="40">
        <v>1199</v>
      </c>
      <c r="P59" s="40">
        <v>0</v>
      </c>
      <c r="Q59" s="40">
        <v>0</v>
      </c>
      <c r="R59" s="57">
        <f t="shared" si="6"/>
        <v>111522</v>
      </c>
      <c r="S59" s="8"/>
      <c r="T59" s="40">
        <v>56903</v>
      </c>
      <c r="U59" s="40">
        <v>0</v>
      </c>
      <c r="V59" s="40">
        <v>269</v>
      </c>
      <c r="W59" s="40">
        <v>12315</v>
      </c>
      <c r="X59" s="40">
        <v>15293</v>
      </c>
      <c r="Y59" s="40">
        <v>20925</v>
      </c>
      <c r="Z59" s="40">
        <v>1200</v>
      </c>
      <c r="AA59" s="40">
        <v>21615</v>
      </c>
      <c r="AB59" s="40">
        <v>0</v>
      </c>
      <c r="AC59" s="44">
        <f t="shared" si="7"/>
        <v>128520</v>
      </c>
      <c r="AD59" s="45">
        <f t="shared" si="8"/>
        <v>-16998</v>
      </c>
      <c r="AE59" s="46"/>
      <c r="AF59" s="40">
        <v>2244000</v>
      </c>
      <c r="AG59" s="40">
        <v>73000</v>
      </c>
      <c r="AH59" s="40">
        <v>37827</v>
      </c>
      <c r="AI59" s="40">
        <v>0</v>
      </c>
      <c r="AJ59" s="41">
        <f t="shared" si="9"/>
        <v>2354827</v>
      </c>
      <c r="AK59" s="40">
        <v>0</v>
      </c>
      <c r="AL59" s="41">
        <f t="shared" si="10"/>
        <v>2354827</v>
      </c>
      <c r="AM59" s="46"/>
      <c r="AN59" s="91"/>
      <c r="AO59" s="46"/>
    </row>
    <row r="60" spans="1:41" ht="12.75">
      <c r="A60" s="72">
        <f t="shared" si="11"/>
        <v>56</v>
      </c>
      <c r="B60" s="72" t="s">
        <v>266</v>
      </c>
      <c r="C60" s="72">
        <v>9842</v>
      </c>
      <c r="D60" s="73" t="s">
        <v>322</v>
      </c>
      <c r="E60" s="73"/>
      <c r="F60" s="128" t="s">
        <v>57</v>
      </c>
      <c r="G60" s="93"/>
      <c r="H60" s="90">
        <v>98553</v>
      </c>
      <c r="I60" s="40">
        <v>751</v>
      </c>
      <c r="J60" s="40">
        <v>1939</v>
      </c>
      <c r="K60" s="40">
        <v>68755</v>
      </c>
      <c r="L60" s="40">
        <v>0</v>
      </c>
      <c r="M60" s="40">
        <v>0</v>
      </c>
      <c r="N60" s="40">
        <v>2735</v>
      </c>
      <c r="O60" s="40">
        <v>611</v>
      </c>
      <c r="P60" s="40">
        <v>0</v>
      </c>
      <c r="Q60" s="40">
        <v>9028</v>
      </c>
      <c r="R60" s="57">
        <f t="shared" si="6"/>
        <v>182372</v>
      </c>
      <c r="S60" s="79"/>
      <c r="T60" s="40">
        <v>45693</v>
      </c>
      <c r="U60" s="40">
        <v>4236</v>
      </c>
      <c r="V60" s="40">
        <v>5337</v>
      </c>
      <c r="W60" s="40">
        <v>2298</v>
      </c>
      <c r="X60" s="40">
        <v>56105</v>
      </c>
      <c r="Y60" s="40">
        <v>19374</v>
      </c>
      <c r="Z60" s="40">
        <v>10377</v>
      </c>
      <c r="AA60" s="40">
        <v>0</v>
      </c>
      <c r="AB60" s="40">
        <v>353</v>
      </c>
      <c r="AC60" s="44">
        <f t="shared" si="7"/>
        <v>143773</v>
      </c>
      <c r="AD60" s="45">
        <f t="shared" si="8"/>
        <v>38599</v>
      </c>
      <c r="AE60" s="46"/>
      <c r="AF60" s="40">
        <v>1305000</v>
      </c>
      <c r="AG60" s="40">
        <v>30000</v>
      </c>
      <c r="AH60" s="40">
        <v>42141</v>
      </c>
      <c r="AI60" s="40">
        <v>0</v>
      </c>
      <c r="AJ60" s="41">
        <f t="shared" si="9"/>
        <v>1377141</v>
      </c>
      <c r="AK60" s="40">
        <v>0</v>
      </c>
      <c r="AL60" s="41">
        <f t="shared" si="10"/>
        <v>1377141</v>
      </c>
      <c r="AM60" s="46"/>
      <c r="AN60" s="91"/>
      <c r="AO60" s="46"/>
    </row>
    <row r="61" spans="1:41" ht="12.75">
      <c r="A61" s="72">
        <f t="shared" si="11"/>
        <v>57</v>
      </c>
      <c r="B61" s="72" t="s">
        <v>266</v>
      </c>
      <c r="C61" s="72">
        <v>9856</v>
      </c>
      <c r="D61" s="73" t="s">
        <v>323</v>
      </c>
      <c r="E61" s="73">
        <v>1</v>
      </c>
      <c r="F61" s="128"/>
      <c r="G61" s="93" t="s">
        <v>72</v>
      </c>
      <c r="H61" s="90">
        <v>93919</v>
      </c>
      <c r="I61" s="40">
        <v>0</v>
      </c>
      <c r="J61" s="40">
        <v>55979</v>
      </c>
      <c r="K61" s="40">
        <v>21632</v>
      </c>
      <c r="L61" s="40">
        <v>0</v>
      </c>
      <c r="M61" s="40">
        <v>5000</v>
      </c>
      <c r="N61" s="40">
        <v>10860</v>
      </c>
      <c r="O61" s="40">
        <v>31764</v>
      </c>
      <c r="P61" s="40">
        <v>30164</v>
      </c>
      <c r="Q61" s="40">
        <v>3965</v>
      </c>
      <c r="R61" s="57">
        <f t="shared" si="6"/>
        <v>253283</v>
      </c>
      <c r="S61" s="79"/>
      <c r="T61" s="40">
        <v>72967</v>
      </c>
      <c r="U61" s="40">
        <v>3758</v>
      </c>
      <c r="V61" s="40">
        <v>0</v>
      </c>
      <c r="W61" s="40">
        <v>70212</v>
      </c>
      <c r="X61" s="40">
        <v>18089</v>
      </c>
      <c r="Y61" s="40">
        <v>36811</v>
      </c>
      <c r="Z61" s="40">
        <v>0</v>
      </c>
      <c r="AA61" s="40">
        <v>0</v>
      </c>
      <c r="AB61" s="40">
        <v>7744</v>
      </c>
      <c r="AC61" s="44">
        <f t="shared" si="7"/>
        <v>209581</v>
      </c>
      <c r="AD61" s="45">
        <f t="shared" si="8"/>
        <v>43702</v>
      </c>
      <c r="AE61" s="46"/>
      <c r="AF61" s="40">
        <v>2570505</v>
      </c>
      <c r="AG61" s="40">
        <v>175099</v>
      </c>
      <c r="AH61" s="40">
        <v>916675</v>
      </c>
      <c r="AI61" s="40">
        <v>14248</v>
      </c>
      <c r="AJ61" s="41">
        <f t="shared" si="9"/>
        <v>3676527</v>
      </c>
      <c r="AK61" s="40">
        <v>356474</v>
      </c>
      <c r="AL61" s="41">
        <f t="shared" si="10"/>
        <v>3320053</v>
      </c>
      <c r="AM61" s="46"/>
      <c r="AN61" s="91"/>
      <c r="AO61" s="46"/>
    </row>
    <row r="62" spans="1:41" ht="12.75">
      <c r="A62" s="72">
        <f t="shared" si="11"/>
        <v>58</v>
      </c>
      <c r="B62" s="72" t="s">
        <v>266</v>
      </c>
      <c r="C62" s="72">
        <v>9761</v>
      </c>
      <c r="D62" s="73" t="s">
        <v>324</v>
      </c>
      <c r="E62" s="73"/>
      <c r="F62" s="128" t="s">
        <v>57</v>
      </c>
      <c r="G62" s="93"/>
      <c r="H62" s="90">
        <v>117277</v>
      </c>
      <c r="I62" s="40">
        <v>0</v>
      </c>
      <c r="J62" s="40">
        <v>13675</v>
      </c>
      <c r="K62" s="40">
        <v>0</v>
      </c>
      <c r="L62" s="40">
        <v>0</v>
      </c>
      <c r="M62" s="40">
        <v>0</v>
      </c>
      <c r="N62" s="40">
        <v>16535</v>
      </c>
      <c r="O62" s="40">
        <v>3279</v>
      </c>
      <c r="P62" s="40">
        <v>9765</v>
      </c>
      <c r="Q62" s="40">
        <v>38640</v>
      </c>
      <c r="R62" s="57">
        <f t="shared" si="6"/>
        <v>199171</v>
      </c>
      <c r="S62" s="42"/>
      <c r="T62" s="40">
        <v>56300</v>
      </c>
      <c r="U62" s="40">
        <v>15600</v>
      </c>
      <c r="V62" s="40">
        <v>6248</v>
      </c>
      <c r="W62" s="40">
        <v>38666</v>
      </c>
      <c r="X62" s="40">
        <v>18412</v>
      </c>
      <c r="Y62" s="40">
        <v>24491</v>
      </c>
      <c r="Z62" s="40">
        <v>10554</v>
      </c>
      <c r="AA62" s="40">
        <v>673</v>
      </c>
      <c r="AB62" s="40">
        <v>0</v>
      </c>
      <c r="AC62" s="44">
        <f t="shared" si="7"/>
        <v>170944</v>
      </c>
      <c r="AD62" s="45">
        <f t="shared" si="8"/>
        <v>28227</v>
      </c>
      <c r="AE62" s="46"/>
      <c r="AF62" s="40">
        <v>0</v>
      </c>
      <c r="AG62" s="40">
        <v>0</v>
      </c>
      <c r="AH62" s="40">
        <v>125288</v>
      </c>
      <c r="AI62" s="40">
        <v>2108</v>
      </c>
      <c r="AJ62" s="41">
        <f t="shared" si="9"/>
        <v>127396</v>
      </c>
      <c r="AK62" s="40">
        <v>0</v>
      </c>
      <c r="AL62" s="41">
        <f t="shared" si="10"/>
        <v>127396</v>
      </c>
      <c r="AM62" s="46"/>
      <c r="AN62" s="91"/>
      <c r="AO62" s="46"/>
    </row>
    <row r="63" spans="1:41" ht="12.75">
      <c r="A63" s="72">
        <f t="shared" si="11"/>
        <v>59</v>
      </c>
      <c r="B63" s="72" t="s">
        <v>266</v>
      </c>
      <c r="C63" s="72">
        <v>9834</v>
      </c>
      <c r="D63" s="73" t="s">
        <v>325</v>
      </c>
      <c r="E63" s="73"/>
      <c r="F63" s="128" t="s">
        <v>57</v>
      </c>
      <c r="G63" s="93"/>
      <c r="H63" s="90">
        <v>18522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1096</v>
      </c>
      <c r="O63" s="40">
        <v>4737</v>
      </c>
      <c r="P63" s="40">
        <v>0</v>
      </c>
      <c r="Q63" s="40">
        <v>0</v>
      </c>
      <c r="R63" s="57">
        <f t="shared" si="6"/>
        <v>24355</v>
      </c>
      <c r="S63" s="79"/>
      <c r="T63" s="40">
        <v>0</v>
      </c>
      <c r="U63" s="40">
        <v>0</v>
      </c>
      <c r="V63" s="40">
        <v>9495</v>
      </c>
      <c r="W63" s="40">
        <v>0</v>
      </c>
      <c r="X63" s="40">
        <v>10384</v>
      </c>
      <c r="Y63" s="40">
        <v>833</v>
      </c>
      <c r="Z63" s="40">
        <v>200</v>
      </c>
      <c r="AA63" s="40">
        <v>1227</v>
      </c>
      <c r="AB63" s="40">
        <v>449</v>
      </c>
      <c r="AC63" s="44">
        <f t="shared" si="7"/>
        <v>22588</v>
      </c>
      <c r="AD63" s="45">
        <f t="shared" si="8"/>
        <v>1767</v>
      </c>
      <c r="AE63" s="46"/>
      <c r="AF63" s="40">
        <v>0</v>
      </c>
      <c r="AG63" s="40">
        <v>0</v>
      </c>
      <c r="AH63" s="40">
        <v>118363</v>
      </c>
      <c r="AI63" s="40">
        <v>151</v>
      </c>
      <c r="AJ63" s="41">
        <f t="shared" si="9"/>
        <v>118514</v>
      </c>
      <c r="AK63" s="40">
        <v>0</v>
      </c>
      <c r="AL63" s="41">
        <f t="shared" si="10"/>
        <v>118514</v>
      </c>
      <c r="AM63" s="46"/>
      <c r="AN63" s="91"/>
      <c r="AO63" s="46"/>
    </row>
    <row r="64" spans="1:41" ht="12.75">
      <c r="A64" s="72">
        <f t="shared" si="11"/>
        <v>60</v>
      </c>
      <c r="B64" s="72" t="s">
        <v>266</v>
      </c>
      <c r="C64" s="72">
        <v>9791</v>
      </c>
      <c r="D64" s="73" t="s">
        <v>326</v>
      </c>
      <c r="E64" s="73"/>
      <c r="F64" s="128" t="s">
        <v>57</v>
      </c>
      <c r="G64" s="93"/>
      <c r="H64" s="90">
        <v>19915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854</v>
      </c>
      <c r="O64" s="40">
        <v>0</v>
      </c>
      <c r="P64" s="40">
        <v>4017</v>
      </c>
      <c r="Q64" s="40">
        <v>1665</v>
      </c>
      <c r="R64" s="57">
        <f t="shared" si="6"/>
        <v>26451</v>
      </c>
      <c r="S64" s="79"/>
      <c r="T64" s="40">
        <v>0</v>
      </c>
      <c r="U64" s="40">
        <v>0</v>
      </c>
      <c r="V64" s="40">
        <v>0</v>
      </c>
      <c r="W64" s="40">
        <v>7862</v>
      </c>
      <c r="X64" s="40">
        <v>6848</v>
      </c>
      <c r="Y64" s="40">
        <v>3375</v>
      </c>
      <c r="Z64" s="40">
        <v>0</v>
      </c>
      <c r="AA64" s="40">
        <v>0</v>
      </c>
      <c r="AB64" s="40">
        <v>262</v>
      </c>
      <c r="AC64" s="44">
        <f t="shared" si="7"/>
        <v>18347</v>
      </c>
      <c r="AD64" s="45">
        <f t="shared" si="8"/>
        <v>8104</v>
      </c>
      <c r="AE64" s="46"/>
      <c r="AF64" s="40">
        <v>810000</v>
      </c>
      <c r="AG64" s="40">
        <v>30055</v>
      </c>
      <c r="AH64" s="40">
        <v>193038</v>
      </c>
      <c r="AI64" s="40">
        <v>0</v>
      </c>
      <c r="AJ64" s="41">
        <f t="shared" si="9"/>
        <v>1033093</v>
      </c>
      <c r="AK64" s="40">
        <v>0</v>
      </c>
      <c r="AL64" s="41">
        <f t="shared" si="10"/>
        <v>1033093</v>
      </c>
      <c r="AM64" s="46"/>
      <c r="AN64" s="91"/>
      <c r="AO64" s="46"/>
    </row>
    <row r="65" spans="1:41" ht="12.75">
      <c r="A65" s="72">
        <f t="shared" si="11"/>
        <v>61</v>
      </c>
      <c r="B65" s="72" t="s">
        <v>266</v>
      </c>
      <c r="C65" s="72">
        <v>9756</v>
      </c>
      <c r="D65" s="73" t="s">
        <v>327</v>
      </c>
      <c r="E65" s="73"/>
      <c r="F65" s="128" t="s">
        <v>57</v>
      </c>
      <c r="G65" s="93"/>
      <c r="H65" s="90">
        <v>67081</v>
      </c>
      <c r="I65" s="40">
        <v>0</v>
      </c>
      <c r="J65" s="40">
        <v>973</v>
      </c>
      <c r="K65" s="40">
        <v>0</v>
      </c>
      <c r="L65" s="40">
        <v>2500</v>
      </c>
      <c r="M65" s="40">
        <v>0</v>
      </c>
      <c r="N65" s="40">
        <v>11081</v>
      </c>
      <c r="O65" s="40">
        <v>14080</v>
      </c>
      <c r="P65" s="40">
        <v>6038</v>
      </c>
      <c r="Q65" s="40">
        <v>419</v>
      </c>
      <c r="R65" s="57">
        <f t="shared" si="6"/>
        <v>102172</v>
      </c>
      <c r="S65" s="42"/>
      <c r="T65" s="40">
        <v>57198</v>
      </c>
      <c r="U65" s="40">
        <v>3445</v>
      </c>
      <c r="V65" s="40">
        <v>9660</v>
      </c>
      <c r="W65" s="40">
        <v>0</v>
      </c>
      <c r="X65" s="40">
        <v>23526</v>
      </c>
      <c r="Y65" s="40">
        <v>15510</v>
      </c>
      <c r="Z65" s="40">
        <v>0</v>
      </c>
      <c r="AA65" s="40">
        <v>973</v>
      </c>
      <c r="AB65" s="40">
        <v>1600</v>
      </c>
      <c r="AC65" s="44">
        <f t="shared" si="7"/>
        <v>111912</v>
      </c>
      <c r="AD65" s="45">
        <f t="shared" si="8"/>
        <v>-9740</v>
      </c>
      <c r="AE65" s="46"/>
      <c r="AF65" s="40">
        <v>910000</v>
      </c>
      <c r="AG65" s="40">
        <v>182000</v>
      </c>
      <c r="AH65" s="40">
        <v>310474</v>
      </c>
      <c r="AI65" s="40">
        <v>1181</v>
      </c>
      <c r="AJ65" s="41">
        <f t="shared" si="9"/>
        <v>1403655</v>
      </c>
      <c r="AK65" s="40">
        <v>0</v>
      </c>
      <c r="AL65" s="41">
        <f t="shared" si="10"/>
        <v>1403655</v>
      </c>
      <c r="AM65" s="46"/>
      <c r="AN65" s="91"/>
      <c r="AO65" s="46"/>
    </row>
    <row r="66" spans="1:41" ht="12.75">
      <c r="A66" s="72">
        <f t="shared" si="11"/>
        <v>62</v>
      </c>
      <c r="B66" s="72" t="s">
        <v>266</v>
      </c>
      <c r="C66" s="72">
        <v>9854</v>
      </c>
      <c r="D66" s="73" t="s">
        <v>328</v>
      </c>
      <c r="E66" s="73">
        <v>1</v>
      </c>
      <c r="F66" s="128"/>
      <c r="G66" s="93" t="s">
        <v>72</v>
      </c>
      <c r="H66" s="90">
        <v>145923</v>
      </c>
      <c r="I66" s="40">
        <v>178</v>
      </c>
      <c r="J66" s="40">
        <v>770</v>
      </c>
      <c r="K66" s="40">
        <v>401875</v>
      </c>
      <c r="L66" s="40">
        <v>0</v>
      </c>
      <c r="M66" s="40">
        <v>0</v>
      </c>
      <c r="N66" s="40">
        <v>18354</v>
      </c>
      <c r="O66" s="40">
        <v>11470</v>
      </c>
      <c r="P66" s="40">
        <v>16671</v>
      </c>
      <c r="Q66" s="40">
        <v>4029</v>
      </c>
      <c r="R66" s="57">
        <f t="shared" si="6"/>
        <v>599270</v>
      </c>
      <c r="S66" s="8"/>
      <c r="T66" s="40">
        <v>77323</v>
      </c>
      <c r="U66" s="40">
        <v>0</v>
      </c>
      <c r="V66" s="40">
        <v>0</v>
      </c>
      <c r="W66" s="40">
        <v>36783</v>
      </c>
      <c r="X66" s="40">
        <v>47903</v>
      </c>
      <c r="Y66" s="40">
        <v>58011</v>
      </c>
      <c r="Z66" s="40">
        <v>7623</v>
      </c>
      <c r="AA66" s="40">
        <v>0</v>
      </c>
      <c r="AB66" s="40">
        <v>0</v>
      </c>
      <c r="AC66" s="44">
        <f t="shared" si="7"/>
        <v>227643</v>
      </c>
      <c r="AD66" s="45">
        <f t="shared" si="8"/>
        <v>371627</v>
      </c>
      <c r="AE66" s="46"/>
      <c r="AF66" s="40">
        <v>6030000</v>
      </c>
      <c r="AG66" s="40">
        <v>412000</v>
      </c>
      <c r="AH66" s="40">
        <v>300178</v>
      </c>
      <c r="AI66" s="40">
        <v>5887</v>
      </c>
      <c r="AJ66" s="41">
        <f t="shared" si="9"/>
        <v>6748065</v>
      </c>
      <c r="AK66" s="40">
        <v>4700</v>
      </c>
      <c r="AL66" s="41">
        <f t="shared" si="10"/>
        <v>6743365</v>
      </c>
      <c r="AM66" s="46"/>
      <c r="AN66" s="91"/>
      <c r="AO66" s="46"/>
    </row>
    <row r="67" spans="1:41" ht="12.75">
      <c r="A67" s="72">
        <f t="shared" si="11"/>
        <v>63</v>
      </c>
      <c r="B67" s="72" t="s">
        <v>266</v>
      </c>
      <c r="C67" s="72">
        <v>9845</v>
      </c>
      <c r="D67" s="73" t="s">
        <v>329</v>
      </c>
      <c r="E67" s="73"/>
      <c r="F67" s="128" t="s">
        <v>57</v>
      </c>
      <c r="G67" s="93"/>
      <c r="H67" s="90">
        <v>36827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11512</v>
      </c>
      <c r="O67" s="40">
        <v>4992</v>
      </c>
      <c r="P67" s="40">
        <v>0</v>
      </c>
      <c r="Q67" s="40">
        <v>0</v>
      </c>
      <c r="R67" s="57">
        <f t="shared" si="6"/>
        <v>53331</v>
      </c>
      <c r="S67" s="79"/>
      <c r="T67" s="40">
        <v>0</v>
      </c>
      <c r="U67" s="40">
        <v>0</v>
      </c>
      <c r="V67" s="40">
        <v>2083</v>
      </c>
      <c r="W67" s="40">
        <v>0</v>
      </c>
      <c r="X67" s="40">
        <v>7560</v>
      </c>
      <c r="Y67" s="40">
        <v>8029</v>
      </c>
      <c r="Z67" s="40">
        <v>10551</v>
      </c>
      <c r="AA67" s="40">
        <v>4000</v>
      </c>
      <c r="AB67" s="40">
        <v>0</v>
      </c>
      <c r="AC67" s="44">
        <f t="shared" si="7"/>
        <v>32223</v>
      </c>
      <c r="AD67" s="45">
        <f t="shared" si="8"/>
        <v>21108</v>
      </c>
      <c r="AE67" s="46"/>
      <c r="AF67" s="40">
        <v>440000</v>
      </c>
      <c r="AG67" s="40">
        <v>2759</v>
      </c>
      <c r="AH67" s="40">
        <v>162852</v>
      </c>
      <c r="AI67" s="40">
        <v>0</v>
      </c>
      <c r="AJ67" s="41">
        <f t="shared" si="9"/>
        <v>605611</v>
      </c>
      <c r="AK67" s="40">
        <v>0</v>
      </c>
      <c r="AL67" s="41">
        <f t="shared" si="10"/>
        <v>605611</v>
      </c>
      <c r="AM67" s="46"/>
      <c r="AN67" s="91"/>
      <c r="AO67" s="46"/>
    </row>
    <row r="68" spans="1:41" ht="12.75">
      <c r="A68" s="72">
        <f t="shared" si="11"/>
        <v>64</v>
      </c>
      <c r="B68" s="72" t="s">
        <v>266</v>
      </c>
      <c r="C68" s="72">
        <v>15719</v>
      </c>
      <c r="D68" s="73" t="s">
        <v>330</v>
      </c>
      <c r="E68" s="73"/>
      <c r="F68" s="128" t="s">
        <v>57</v>
      </c>
      <c r="G68" s="93"/>
      <c r="H68" s="90">
        <v>267400</v>
      </c>
      <c r="I68" s="40">
        <v>0</v>
      </c>
      <c r="J68" s="40">
        <v>5520</v>
      </c>
      <c r="K68" s="40">
        <v>0</v>
      </c>
      <c r="L68" s="40">
        <v>1500</v>
      </c>
      <c r="M68" s="40">
        <v>5000</v>
      </c>
      <c r="N68" s="40">
        <v>6945</v>
      </c>
      <c r="O68" s="40">
        <v>17641</v>
      </c>
      <c r="P68" s="40">
        <v>5560</v>
      </c>
      <c r="Q68" s="40">
        <v>0</v>
      </c>
      <c r="R68" s="57">
        <f t="shared" si="6"/>
        <v>309566</v>
      </c>
      <c r="S68" s="79"/>
      <c r="T68" s="40">
        <v>63634</v>
      </c>
      <c r="U68" s="40">
        <v>4421</v>
      </c>
      <c r="V68" s="40">
        <v>93576</v>
      </c>
      <c r="W68" s="40">
        <v>0</v>
      </c>
      <c r="X68" s="40">
        <v>33374</v>
      </c>
      <c r="Y68" s="40">
        <v>109196</v>
      </c>
      <c r="Z68" s="40">
        <v>21948</v>
      </c>
      <c r="AA68" s="40">
        <v>0</v>
      </c>
      <c r="AB68" s="40">
        <v>0</v>
      </c>
      <c r="AC68" s="44">
        <f t="shared" si="7"/>
        <v>326149</v>
      </c>
      <c r="AD68" s="45">
        <f t="shared" si="8"/>
        <v>-16583</v>
      </c>
      <c r="AE68" s="46"/>
      <c r="AF68" s="40">
        <v>1930861</v>
      </c>
      <c r="AG68" s="40">
        <v>24327</v>
      </c>
      <c r="AH68" s="40">
        <v>467603</v>
      </c>
      <c r="AI68" s="40">
        <v>3895</v>
      </c>
      <c r="AJ68" s="41">
        <f t="shared" si="9"/>
        <v>2426686</v>
      </c>
      <c r="AK68" s="40">
        <v>12111</v>
      </c>
      <c r="AL68" s="41">
        <f t="shared" si="10"/>
        <v>2414575</v>
      </c>
      <c r="AM68" s="46"/>
      <c r="AN68" s="91"/>
      <c r="AO68" s="46"/>
    </row>
    <row r="69" spans="1:41" ht="12.75">
      <c r="A69" s="72">
        <f t="shared" si="11"/>
        <v>65</v>
      </c>
      <c r="B69" s="72" t="s">
        <v>266</v>
      </c>
      <c r="C69" s="72">
        <v>9848</v>
      </c>
      <c r="D69" s="73" t="s">
        <v>331</v>
      </c>
      <c r="E69" s="73"/>
      <c r="F69" s="128" t="s">
        <v>57</v>
      </c>
      <c r="G69" s="93"/>
      <c r="H69" s="90">
        <v>26673</v>
      </c>
      <c r="I69" s="40">
        <v>0</v>
      </c>
      <c r="J69" s="40">
        <v>4250</v>
      </c>
      <c r="K69" s="40">
        <v>0</v>
      </c>
      <c r="L69" s="40">
        <v>7741</v>
      </c>
      <c r="M69" s="40">
        <v>0</v>
      </c>
      <c r="N69" s="40">
        <v>0</v>
      </c>
      <c r="O69" s="40">
        <v>4473</v>
      </c>
      <c r="P69" s="40">
        <v>0</v>
      </c>
      <c r="Q69" s="40">
        <v>3138</v>
      </c>
      <c r="R69" s="57">
        <f t="shared" si="6"/>
        <v>46275</v>
      </c>
      <c r="S69" s="42"/>
      <c r="T69" s="40">
        <v>22395</v>
      </c>
      <c r="U69" s="40">
        <v>1867</v>
      </c>
      <c r="V69" s="40">
        <v>0</v>
      </c>
      <c r="W69" s="40">
        <v>0</v>
      </c>
      <c r="X69" s="40">
        <v>24704</v>
      </c>
      <c r="Y69" s="40">
        <v>1301</v>
      </c>
      <c r="Z69" s="40">
        <v>4655</v>
      </c>
      <c r="AA69" s="40">
        <v>4250</v>
      </c>
      <c r="AB69" s="40">
        <v>0</v>
      </c>
      <c r="AC69" s="44">
        <f t="shared" si="7"/>
        <v>59172</v>
      </c>
      <c r="AD69" s="45">
        <f t="shared" si="8"/>
        <v>-12897</v>
      </c>
      <c r="AE69" s="46"/>
      <c r="AF69" s="40">
        <v>1880000</v>
      </c>
      <c r="AG69" s="40">
        <v>0</v>
      </c>
      <c r="AH69" s="40">
        <v>189276</v>
      </c>
      <c r="AI69" s="40">
        <v>0</v>
      </c>
      <c r="AJ69" s="41">
        <f t="shared" si="9"/>
        <v>2069276</v>
      </c>
      <c r="AK69" s="40">
        <v>0</v>
      </c>
      <c r="AL69" s="41">
        <f t="shared" si="10"/>
        <v>2069276</v>
      </c>
      <c r="AM69" s="46"/>
      <c r="AN69" s="91"/>
      <c r="AO69" s="46"/>
    </row>
    <row r="70" spans="1:41" ht="12.75">
      <c r="A70" s="72">
        <f t="shared" si="11"/>
        <v>66</v>
      </c>
      <c r="B70" s="72" t="s">
        <v>266</v>
      </c>
      <c r="C70" s="72">
        <v>9821</v>
      </c>
      <c r="D70" s="73" t="s">
        <v>332</v>
      </c>
      <c r="E70" s="73"/>
      <c r="F70" s="128" t="s">
        <v>57</v>
      </c>
      <c r="G70" s="93"/>
      <c r="H70" s="90">
        <v>68894</v>
      </c>
      <c r="I70" s="40">
        <v>790</v>
      </c>
      <c r="J70" s="40">
        <v>208</v>
      </c>
      <c r="K70" s="40">
        <v>0</v>
      </c>
      <c r="L70" s="40">
        <v>0</v>
      </c>
      <c r="M70" s="40">
        <v>0</v>
      </c>
      <c r="N70" s="40">
        <v>6100</v>
      </c>
      <c r="O70" s="40">
        <v>622</v>
      </c>
      <c r="P70" s="40">
        <v>8382</v>
      </c>
      <c r="Q70" s="40">
        <v>0</v>
      </c>
      <c r="R70" s="57">
        <f t="shared" si="6"/>
        <v>84996</v>
      </c>
      <c r="S70" s="42"/>
      <c r="T70" s="40">
        <v>57757</v>
      </c>
      <c r="U70" s="40">
        <v>0</v>
      </c>
      <c r="V70" s="40">
        <v>269</v>
      </c>
      <c r="W70" s="40">
        <v>0</v>
      </c>
      <c r="X70" s="40">
        <v>14419</v>
      </c>
      <c r="Y70" s="40">
        <v>10955</v>
      </c>
      <c r="Z70" s="40">
        <v>1965</v>
      </c>
      <c r="AA70" s="40">
        <v>1330</v>
      </c>
      <c r="AB70" s="40">
        <v>1304</v>
      </c>
      <c r="AC70" s="44">
        <f t="shared" si="7"/>
        <v>87999</v>
      </c>
      <c r="AD70" s="45">
        <f t="shared" si="8"/>
        <v>-3003</v>
      </c>
      <c r="AE70" s="46"/>
      <c r="AF70" s="40">
        <v>0</v>
      </c>
      <c r="AG70" s="40">
        <v>0</v>
      </c>
      <c r="AH70" s="40">
        <v>14215</v>
      </c>
      <c r="AI70" s="40">
        <v>0</v>
      </c>
      <c r="AJ70" s="41">
        <f t="shared" si="9"/>
        <v>14215</v>
      </c>
      <c r="AK70" s="40">
        <v>0</v>
      </c>
      <c r="AL70" s="41">
        <f t="shared" si="10"/>
        <v>14215</v>
      </c>
      <c r="AM70" s="46"/>
      <c r="AN70" s="91"/>
      <c r="AO70" s="46"/>
    </row>
    <row r="71" spans="1:41" ht="12.75">
      <c r="A71" s="72">
        <f t="shared" si="11"/>
        <v>67</v>
      </c>
      <c r="B71" s="72" t="s">
        <v>333</v>
      </c>
      <c r="C71" s="72">
        <v>9490</v>
      </c>
      <c r="D71" s="73" t="s">
        <v>334</v>
      </c>
      <c r="E71" s="73">
        <v>1</v>
      </c>
      <c r="F71" s="128"/>
      <c r="G71" s="93" t="s">
        <v>72</v>
      </c>
      <c r="H71" s="9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57">
        <f t="shared" si="6"/>
        <v>0</v>
      </c>
      <c r="S71" s="42"/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4">
        <f t="shared" si="7"/>
        <v>0</v>
      </c>
      <c r="AD71" s="45">
        <f t="shared" si="8"/>
        <v>0</v>
      </c>
      <c r="AE71" s="46"/>
      <c r="AF71" s="40">
        <v>0</v>
      </c>
      <c r="AG71" s="40">
        <v>0</v>
      </c>
      <c r="AH71" s="40">
        <v>0</v>
      </c>
      <c r="AI71" s="40">
        <v>0</v>
      </c>
      <c r="AJ71" s="41">
        <f t="shared" si="9"/>
        <v>0</v>
      </c>
      <c r="AK71" s="40">
        <v>0</v>
      </c>
      <c r="AL71" s="41">
        <f t="shared" si="10"/>
        <v>0</v>
      </c>
      <c r="AM71" s="46"/>
      <c r="AN71" s="91"/>
      <c r="AO71" s="46"/>
    </row>
    <row r="72" spans="1:41" ht="12.75">
      <c r="A72" s="72">
        <f t="shared" si="11"/>
        <v>68</v>
      </c>
      <c r="B72" s="72" t="s">
        <v>333</v>
      </c>
      <c r="C72" s="72">
        <v>9483</v>
      </c>
      <c r="D72" s="73" t="s">
        <v>335</v>
      </c>
      <c r="E72" s="73">
        <v>1</v>
      </c>
      <c r="F72" s="128"/>
      <c r="G72" s="93" t="s">
        <v>72</v>
      </c>
      <c r="H72" s="9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57">
        <f t="shared" si="6"/>
        <v>0</v>
      </c>
      <c r="S72" s="79"/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4">
        <f t="shared" si="7"/>
        <v>0</v>
      </c>
      <c r="AD72" s="45">
        <f t="shared" si="8"/>
        <v>0</v>
      </c>
      <c r="AE72" s="46"/>
      <c r="AF72" s="40">
        <v>0</v>
      </c>
      <c r="AG72" s="40">
        <v>0</v>
      </c>
      <c r="AH72" s="40">
        <v>0</v>
      </c>
      <c r="AI72" s="40">
        <v>0</v>
      </c>
      <c r="AJ72" s="41">
        <f t="shared" si="9"/>
        <v>0</v>
      </c>
      <c r="AK72" s="40">
        <v>0</v>
      </c>
      <c r="AL72" s="41">
        <f t="shared" si="10"/>
        <v>0</v>
      </c>
      <c r="AM72" s="46"/>
      <c r="AN72" s="91"/>
      <c r="AO72" s="46"/>
    </row>
    <row r="73" spans="1:41" s="24" customFormat="1" ht="12.75">
      <c r="A73" s="72">
        <f t="shared" si="11"/>
        <v>69</v>
      </c>
      <c r="B73" s="72" t="s">
        <v>333</v>
      </c>
      <c r="C73" s="72">
        <v>9863</v>
      </c>
      <c r="D73" s="73" t="s">
        <v>336</v>
      </c>
      <c r="E73" s="73"/>
      <c r="F73" s="128"/>
      <c r="G73" s="93" t="s">
        <v>72</v>
      </c>
      <c r="H73" s="9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57">
        <f t="shared" si="6"/>
        <v>0</v>
      </c>
      <c r="S73" s="79"/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4">
        <f t="shared" si="7"/>
        <v>0</v>
      </c>
      <c r="AD73" s="45">
        <f t="shared" si="8"/>
        <v>0</v>
      </c>
      <c r="AE73" s="46"/>
      <c r="AF73" s="40">
        <v>0</v>
      </c>
      <c r="AG73" s="40">
        <v>0</v>
      </c>
      <c r="AH73" s="40">
        <v>0</v>
      </c>
      <c r="AI73" s="40">
        <v>0</v>
      </c>
      <c r="AJ73" s="41">
        <f t="shared" si="9"/>
        <v>0</v>
      </c>
      <c r="AK73" s="40">
        <v>0</v>
      </c>
      <c r="AL73" s="41">
        <f t="shared" si="10"/>
        <v>0</v>
      </c>
      <c r="AM73" s="46"/>
      <c r="AN73" s="91"/>
      <c r="AO73" s="46"/>
    </row>
    <row r="74" spans="1:50" s="49" customFormat="1" ht="12.75">
      <c r="A74" s="72">
        <f t="shared" si="11"/>
        <v>70</v>
      </c>
      <c r="B74" s="72" t="s">
        <v>333</v>
      </c>
      <c r="C74" s="72">
        <v>9494</v>
      </c>
      <c r="D74" s="73" t="s">
        <v>337</v>
      </c>
      <c r="E74" s="73"/>
      <c r="F74" s="128"/>
      <c r="G74" s="93" t="s">
        <v>72</v>
      </c>
      <c r="H74" s="9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57">
        <f t="shared" si="6"/>
        <v>0</v>
      </c>
      <c r="S74" s="79"/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4">
        <f t="shared" si="7"/>
        <v>0</v>
      </c>
      <c r="AD74" s="45">
        <f t="shared" si="8"/>
        <v>0</v>
      </c>
      <c r="AE74" s="46"/>
      <c r="AF74" s="40">
        <v>0</v>
      </c>
      <c r="AG74" s="40">
        <v>0</v>
      </c>
      <c r="AH74" s="40">
        <v>0</v>
      </c>
      <c r="AI74" s="40">
        <v>0</v>
      </c>
      <c r="AJ74" s="41">
        <f t="shared" si="9"/>
        <v>0</v>
      </c>
      <c r="AK74" s="40">
        <v>0</v>
      </c>
      <c r="AL74" s="41">
        <f t="shared" si="10"/>
        <v>0</v>
      </c>
      <c r="AM74" s="46"/>
      <c r="AN74" s="91"/>
      <c r="AO74" s="46"/>
      <c r="AX74" s="7"/>
    </row>
    <row r="75" spans="1:41" s="24" customFormat="1" ht="12.75">
      <c r="A75" s="72">
        <f t="shared" si="11"/>
        <v>71</v>
      </c>
      <c r="B75" s="72" t="s">
        <v>333</v>
      </c>
      <c r="C75" s="72">
        <v>9485</v>
      </c>
      <c r="D75" s="73" t="s">
        <v>338</v>
      </c>
      <c r="E75" s="73">
        <v>1</v>
      </c>
      <c r="F75" s="128"/>
      <c r="G75" s="93" t="s">
        <v>72</v>
      </c>
      <c r="H75" s="9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57">
        <f t="shared" si="6"/>
        <v>0</v>
      </c>
      <c r="S75" s="79"/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4">
        <f t="shared" si="7"/>
        <v>0</v>
      </c>
      <c r="AD75" s="45">
        <f t="shared" si="8"/>
        <v>0</v>
      </c>
      <c r="AE75" s="46"/>
      <c r="AF75" s="40">
        <v>0</v>
      </c>
      <c r="AG75" s="40">
        <v>0</v>
      </c>
      <c r="AH75" s="40">
        <v>0</v>
      </c>
      <c r="AI75" s="40">
        <v>0</v>
      </c>
      <c r="AJ75" s="41">
        <f t="shared" si="9"/>
        <v>0</v>
      </c>
      <c r="AK75" s="40">
        <v>0</v>
      </c>
      <c r="AL75" s="41">
        <f t="shared" si="10"/>
        <v>0</v>
      </c>
      <c r="AM75" s="46"/>
      <c r="AN75" s="91"/>
      <c r="AO75" s="46"/>
    </row>
    <row r="76" spans="1:41" s="24" customFormat="1" ht="12.75">
      <c r="A76" s="72">
        <f t="shared" si="11"/>
        <v>72</v>
      </c>
      <c r="B76" s="72" t="s">
        <v>333</v>
      </c>
      <c r="C76" s="72">
        <v>9486</v>
      </c>
      <c r="D76" s="73" t="s">
        <v>339</v>
      </c>
      <c r="E76" s="73">
        <v>1</v>
      </c>
      <c r="F76" s="128"/>
      <c r="G76" s="93" t="s">
        <v>72</v>
      </c>
      <c r="H76" s="9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57">
        <f t="shared" si="6"/>
        <v>0</v>
      </c>
      <c r="S76" s="79"/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4">
        <f t="shared" si="7"/>
        <v>0</v>
      </c>
      <c r="AD76" s="45">
        <f t="shared" si="8"/>
        <v>0</v>
      </c>
      <c r="AE76" s="46"/>
      <c r="AF76" s="40">
        <v>0</v>
      </c>
      <c r="AG76" s="40">
        <v>0</v>
      </c>
      <c r="AH76" s="40">
        <v>0</v>
      </c>
      <c r="AI76" s="40">
        <v>0</v>
      </c>
      <c r="AJ76" s="41">
        <f t="shared" si="9"/>
        <v>0</v>
      </c>
      <c r="AK76" s="40">
        <v>0</v>
      </c>
      <c r="AL76" s="41">
        <f t="shared" si="10"/>
        <v>0</v>
      </c>
      <c r="AM76" s="46"/>
      <c r="AN76" s="91"/>
      <c r="AO76" s="46"/>
    </row>
    <row r="77" spans="1:41" s="24" customFormat="1" ht="12.75">
      <c r="A77" s="72">
        <f t="shared" si="11"/>
        <v>73</v>
      </c>
      <c r="B77" s="72" t="s">
        <v>333</v>
      </c>
      <c r="C77" s="72">
        <v>9487</v>
      </c>
      <c r="D77" s="73" t="s">
        <v>340</v>
      </c>
      <c r="E77" s="73">
        <v>1</v>
      </c>
      <c r="F77" s="128"/>
      <c r="G77" s="93" t="s">
        <v>72</v>
      </c>
      <c r="H77" s="9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57">
        <f t="shared" si="6"/>
        <v>0</v>
      </c>
      <c r="S77" s="79"/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4">
        <f t="shared" si="7"/>
        <v>0</v>
      </c>
      <c r="AD77" s="45">
        <f t="shared" si="8"/>
        <v>0</v>
      </c>
      <c r="AE77" s="46"/>
      <c r="AF77" s="40">
        <v>0</v>
      </c>
      <c r="AG77" s="40">
        <v>0</v>
      </c>
      <c r="AH77" s="40">
        <v>0</v>
      </c>
      <c r="AI77" s="40">
        <v>0</v>
      </c>
      <c r="AJ77" s="41">
        <f t="shared" si="9"/>
        <v>0</v>
      </c>
      <c r="AK77" s="40">
        <v>0</v>
      </c>
      <c r="AL77" s="41">
        <f t="shared" si="10"/>
        <v>0</v>
      </c>
      <c r="AM77" s="46"/>
      <c r="AN77" s="91"/>
      <c r="AO77" s="46"/>
    </row>
    <row r="78" spans="1:41" s="24" customFormat="1" ht="12.75">
      <c r="A78" s="72">
        <f t="shared" si="11"/>
        <v>74</v>
      </c>
      <c r="B78" s="72" t="s">
        <v>333</v>
      </c>
      <c r="C78" s="72">
        <v>9488</v>
      </c>
      <c r="D78" s="73" t="s">
        <v>341</v>
      </c>
      <c r="E78" s="73">
        <v>1</v>
      </c>
      <c r="F78" s="128"/>
      <c r="G78" s="93" t="s">
        <v>72</v>
      </c>
      <c r="H78" s="9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57">
        <f t="shared" si="6"/>
        <v>0</v>
      </c>
      <c r="S78" s="79"/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4">
        <f t="shared" si="7"/>
        <v>0</v>
      </c>
      <c r="AD78" s="45">
        <f t="shared" si="8"/>
        <v>0</v>
      </c>
      <c r="AE78" s="46"/>
      <c r="AF78" s="40">
        <v>0</v>
      </c>
      <c r="AG78" s="40">
        <v>0</v>
      </c>
      <c r="AH78" s="40">
        <v>0</v>
      </c>
      <c r="AI78" s="40">
        <v>0</v>
      </c>
      <c r="AJ78" s="41">
        <f t="shared" si="9"/>
        <v>0</v>
      </c>
      <c r="AK78" s="40">
        <v>0</v>
      </c>
      <c r="AL78" s="41">
        <f t="shared" si="10"/>
        <v>0</v>
      </c>
      <c r="AM78" s="46"/>
      <c r="AN78" s="91"/>
      <c r="AO78" s="46"/>
    </row>
    <row r="79" spans="1:41" s="24" customFormat="1" ht="12.75">
      <c r="A79" s="72">
        <f t="shared" si="11"/>
        <v>75</v>
      </c>
      <c r="B79" s="72" t="s">
        <v>333</v>
      </c>
      <c r="C79" s="72">
        <v>9876</v>
      </c>
      <c r="D79" s="73" t="s">
        <v>342</v>
      </c>
      <c r="E79" s="73"/>
      <c r="F79" s="128"/>
      <c r="G79" s="93" t="s">
        <v>72</v>
      </c>
      <c r="H79" s="9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57">
        <f t="shared" si="6"/>
        <v>0</v>
      </c>
      <c r="S79" s="79"/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4">
        <f t="shared" si="7"/>
        <v>0</v>
      </c>
      <c r="AD79" s="45">
        <f t="shared" si="8"/>
        <v>0</v>
      </c>
      <c r="AE79" s="46"/>
      <c r="AF79" s="40">
        <v>0</v>
      </c>
      <c r="AG79" s="40">
        <v>0</v>
      </c>
      <c r="AH79" s="40">
        <v>0</v>
      </c>
      <c r="AI79" s="40">
        <v>0</v>
      </c>
      <c r="AJ79" s="41">
        <f t="shared" si="9"/>
        <v>0</v>
      </c>
      <c r="AK79" s="40">
        <v>0</v>
      </c>
      <c r="AL79" s="41">
        <f t="shared" si="10"/>
        <v>0</v>
      </c>
      <c r="AM79" s="46"/>
      <c r="AN79" s="91"/>
      <c r="AO79" s="46"/>
    </row>
    <row r="80" spans="1:41" s="24" customFormat="1" ht="12.75">
      <c r="A80" s="72">
        <f t="shared" si="11"/>
        <v>76</v>
      </c>
      <c r="B80" s="72" t="s">
        <v>333</v>
      </c>
      <c r="C80" s="72">
        <v>18603</v>
      </c>
      <c r="D80" s="73" t="s">
        <v>343</v>
      </c>
      <c r="E80" s="73"/>
      <c r="F80" s="128"/>
      <c r="G80" s="93" t="s">
        <v>72</v>
      </c>
      <c r="H80" s="9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57">
        <f t="shared" si="6"/>
        <v>0</v>
      </c>
      <c r="S80" s="79"/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4">
        <f t="shared" si="7"/>
        <v>0</v>
      </c>
      <c r="AD80" s="45">
        <f t="shared" si="8"/>
        <v>0</v>
      </c>
      <c r="AE80" s="46"/>
      <c r="AF80" s="40">
        <v>0</v>
      </c>
      <c r="AG80" s="40">
        <v>0</v>
      </c>
      <c r="AH80" s="40">
        <v>0</v>
      </c>
      <c r="AI80" s="40">
        <v>0</v>
      </c>
      <c r="AJ80" s="41">
        <f t="shared" si="9"/>
        <v>0</v>
      </c>
      <c r="AK80" s="40">
        <v>0</v>
      </c>
      <c r="AL80" s="41">
        <f t="shared" si="10"/>
        <v>0</v>
      </c>
      <c r="AM80" s="46"/>
      <c r="AN80" s="91"/>
      <c r="AO80" s="46"/>
    </row>
    <row r="81" spans="1:41" s="24" customFormat="1" ht="12.75">
      <c r="A81" s="72">
        <f t="shared" si="11"/>
        <v>77</v>
      </c>
      <c r="B81" s="72" t="s">
        <v>333</v>
      </c>
      <c r="C81" s="72">
        <v>18082</v>
      </c>
      <c r="D81" s="73" t="s">
        <v>344</v>
      </c>
      <c r="E81" s="73"/>
      <c r="F81" s="128"/>
      <c r="G81" s="93" t="s">
        <v>72</v>
      </c>
      <c r="H81" s="9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57">
        <f t="shared" si="6"/>
        <v>0</v>
      </c>
      <c r="S81" s="79"/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4">
        <f t="shared" si="7"/>
        <v>0</v>
      </c>
      <c r="AD81" s="45">
        <f t="shared" si="8"/>
        <v>0</v>
      </c>
      <c r="AE81" s="46"/>
      <c r="AF81" s="40">
        <v>0</v>
      </c>
      <c r="AG81" s="40">
        <v>0</v>
      </c>
      <c r="AH81" s="40">
        <v>0</v>
      </c>
      <c r="AI81" s="40">
        <v>0</v>
      </c>
      <c r="AJ81" s="41">
        <f t="shared" si="9"/>
        <v>0</v>
      </c>
      <c r="AK81" s="40">
        <v>0</v>
      </c>
      <c r="AL81" s="41">
        <f t="shared" si="10"/>
        <v>0</v>
      </c>
      <c r="AM81" s="46"/>
      <c r="AN81" s="91"/>
      <c r="AO81" s="46"/>
    </row>
    <row r="82" spans="1:41" s="24" customFormat="1" ht="12.75">
      <c r="A82" s="72">
        <f t="shared" si="11"/>
        <v>78</v>
      </c>
      <c r="B82" s="72" t="s">
        <v>333</v>
      </c>
      <c r="C82" s="72">
        <v>9489</v>
      </c>
      <c r="D82" s="73" t="s">
        <v>345</v>
      </c>
      <c r="E82" s="73">
        <v>1</v>
      </c>
      <c r="F82" s="128"/>
      <c r="G82" s="93" t="s">
        <v>72</v>
      </c>
      <c r="H82" s="9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57">
        <f t="shared" si="6"/>
        <v>0</v>
      </c>
      <c r="S82" s="79"/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4">
        <f t="shared" si="7"/>
        <v>0</v>
      </c>
      <c r="AD82" s="45">
        <f t="shared" si="8"/>
        <v>0</v>
      </c>
      <c r="AE82" s="46"/>
      <c r="AF82" s="40">
        <v>0</v>
      </c>
      <c r="AG82" s="40">
        <v>0</v>
      </c>
      <c r="AH82" s="40">
        <v>0</v>
      </c>
      <c r="AI82" s="40">
        <v>0</v>
      </c>
      <c r="AJ82" s="41">
        <f t="shared" si="9"/>
        <v>0</v>
      </c>
      <c r="AK82" s="40">
        <v>0</v>
      </c>
      <c r="AL82" s="41">
        <f t="shared" si="10"/>
        <v>0</v>
      </c>
      <c r="AM82" s="46"/>
      <c r="AN82" s="91"/>
      <c r="AO82" s="46"/>
    </row>
    <row r="83" spans="1:41" s="24" customFormat="1" ht="12.75">
      <c r="A83" s="72">
        <f t="shared" si="11"/>
        <v>79</v>
      </c>
      <c r="B83" s="72" t="s">
        <v>333</v>
      </c>
      <c r="C83" s="72">
        <v>9859</v>
      </c>
      <c r="D83" s="73" t="s">
        <v>346</v>
      </c>
      <c r="E83" s="73">
        <v>1</v>
      </c>
      <c r="F83" s="128"/>
      <c r="G83" s="93" t="s">
        <v>72</v>
      </c>
      <c r="H83" s="9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57">
        <f t="shared" si="6"/>
        <v>0</v>
      </c>
      <c r="S83" s="79"/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4">
        <f t="shared" si="7"/>
        <v>0</v>
      </c>
      <c r="AD83" s="45">
        <f t="shared" si="8"/>
        <v>0</v>
      </c>
      <c r="AE83" s="46"/>
      <c r="AF83" s="40">
        <v>0</v>
      </c>
      <c r="AG83" s="40">
        <v>0</v>
      </c>
      <c r="AH83" s="40">
        <v>0</v>
      </c>
      <c r="AI83" s="40">
        <v>0</v>
      </c>
      <c r="AJ83" s="41">
        <f t="shared" si="9"/>
        <v>0</v>
      </c>
      <c r="AK83" s="40">
        <v>0</v>
      </c>
      <c r="AL83" s="41">
        <f t="shared" si="10"/>
        <v>0</v>
      </c>
      <c r="AM83" s="46"/>
      <c r="AN83" s="91"/>
      <c r="AO83" s="46"/>
    </row>
    <row r="84" spans="1:41" s="24" customFormat="1" ht="12.75">
      <c r="A84" s="72">
        <f t="shared" si="11"/>
        <v>80</v>
      </c>
      <c r="B84" s="72" t="s">
        <v>333</v>
      </c>
      <c r="C84" s="72">
        <v>9492</v>
      </c>
      <c r="D84" s="73" t="s">
        <v>347</v>
      </c>
      <c r="E84" s="73">
        <v>1</v>
      </c>
      <c r="F84" s="128"/>
      <c r="G84" s="93" t="s">
        <v>72</v>
      </c>
      <c r="H84" s="9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57">
        <f t="shared" si="6"/>
        <v>0</v>
      </c>
      <c r="S84" s="79"/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4">
        <f t="shared" si="7"/>
        <v>0</v>
      </c>
      <c r="AD84" s="45">
        <f t="shared" si="8"/>
        <v>0</v>
      </c>
      <c r="AE84" s="46"/>
      <c r="AF84" s="40">
        <v>0</v>
      </c>
      <c r="AG84" s="40">
        <v>0</v>
      </c>
      <c r="AH84" s="40">
        <v>0</v>
      </c>
      <c r="AI84" s="40">
        <v>0</v>
      </c>
      <c r="AJ84" s="41">
        <f t="shared" si="9"/>
        <v>0</v>
      </c>
      <c r="AK84" s="40">
        <v>0</v>
      </c>
      <c r="AL84" s="41">
        <f t="shared" si="10"/>
        <v>0</v>
      </c>
      <c r="AM84" s="46"/>
      <c r="AN84" s="91"/>
      <c r="AO84" s="46"/>
    </row>
    <row r="85" spans="1:41" s="24" customFormat="1" ht="12.75">
      <c r="A85" s="72">
        <f t="shared" si="11"/>
        <v>81</v>
      </c>
      <c r="B85" s="72" t="s">
        <v>333</v>
      </c>
      <c r="C85" s="72">
        <v>9493</v>
      </c>
      <c r="D85" s="73" t="s">
        <v>348</v>
      </c>
      <c r="E85" s="73">
        <v>1</v>
      </c>
      <c r="F85" s="129"/>
      <c r="G85" s="102" t="s">
        <v>72</v>
      </c>
      <c r="H85" s="9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57">
        <f t="shared" si="6"/>
        <v>0</v>
      </c>
      <c r="S85" s="79"/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4">
        <f t="shared" si="7"/>
        <v>0</v>
      </c>
      <c r="AD85" s="45">
        <f t="shared" si="8"/>
        <v>0</v>
      </c>
      <c r="AE85" s="46"/>
      <c r="AF85" s="40">
        <v>0</v>
      </c>
      <c r="AG85" s="40">
        <v>0</v>
      </c>
      <c r="AH85" s="40">
        <v>0</v>
      </c>
      <c r="AI85" s="40">
        <v>0</v>
      </c>
      <c r="AJ85" s="41">
        <f t="shared" si="9"/>
        <v>0</v>
      </c>
      <c r="AK85" s="40">
        <v>0</v>
      </c>
      <c r="AL85" s="41">
        <f t="shared" si="10"/>
        <v>0</v>
      </c>
      <c r="AM85" s="46"/>
      <c r="AN85" s="91"/>
      <c r="AO85" s="46"/>
    </row>
    <row r="86" spans="1:40" s="61" customFormat="1" ht="12.75">
      <c r="A86" s="103" t="s">
        <v>37</v>
      </c>
      <c r="B86" s="103"/>
      <c r="C86" s="103"/>
      <c r="D86" s="103"/>
      <c r="E86" s="104"/>
      <c r="F86" s="105">
        <f>COUNT("#REF!)")</f>
        <v>0</v>
      </c>
      <c r="G86" s="106">
        <f>COUNT(E5:E85)</f>
        <v>19</v>
      </c>
      <c r="H86" s="55">
        <f aca="true" t="shared" si="12" ref="H86:Q86">SUM(H5:H85)</f>
        <v>5271334</v>
      </c>
      <c r="I86" s="56">
        <f t="shared" si="12"/>
        <v>113051</v>
      </c>
      <c r="J86" s="56">
        <f t="shared" si="12"/>
        <v>374009</v>
      </c>
      <c r="K86" s="56">
        <f t="shared" si="12"/>
        <v>660790</v>
      </c>
      <c r="L86" s="56">
        <f t="shared" si="12"/>
        <v>178515</v>
      </c>
      <c r="M86" s="56">
        <f t="shared" si="12"/>
        <v>378308</v>
      </c>
      <c r="N86" s="56">
        <f t="shared" si="12"/>
        <v>728056</v>
      </c>
      <c r="O86" s="56">
        <f t="shared" si="12"/>
        <v>591848</v>
      </c>
      <c r="P86" s="56">
        <f t="shared" si="12"/>
        <v>319446</v>
      </c>
      <c r="Q86" s="56">
        <f t="shared" si="12"/>
        <v>176632</v>
      </c>
      <c r="R86" s="57">
        <f aca="true" t="shared" si="13" ref="R86">SUM(H86:Q86)</f>
        <v>8791989</v>
      </c>
      <c r="S86" s="58"/>
      <c r="T86" s="56">
        <f aca="true" t="shared" si="14" ref="T86:AB86">SUM(T5:T85)</f>
        <v>2643797</v>
      </c>
      <c r="U86" s="56">
        <f t="shared" si="14"/>
        <v>263480</v>
      </c>
      <c r="V86" s="56">
        <f t="shared" si="14"/>
        <v>455672</v>
      </c>
      <c r="W86" s="56">
        <f t="shared" si="14"/>
        <v>955109</v>
      </c>
      <c r="X86" s="56">
        <f t="shared" si="14"/>
        <v>1698683</v>
      </c>
      <c r="Y86" s="56">
        <f t="shared" si="14"/>
        <v>1165597</v>
      </c>
      <c r="Z86" s="56">
        <f t="shared" si="14"/>
        <v>381219</v>
      </c>
      <c r="AA86" s="56">
        <f t="shared" si="14"/>
        <v>216988</v>
      </c>
      <c r="AB86" s="56">
        <f t="shared" si="14"/>
        <v>236529</v>
      </c>
      <c r="AC86" s="44">
        <f aca="true" t="shared" si="15" ref="AC86">SUM(T86:AB86)</f>
        <v>8017074</v>
      </c>
      <c r="AD86" s="45">
        <f t="shared" si="8"/>
        <v>774915</v>
      </c>
      <c r="AE86" s="58"/>
      <c r="AF86" s="56">
        <f>SUM(AF5:AF85)</f>
        <v>56046662</v>
      </c>
      <c r="AG86" s="56">
        <f>SUM(AG5:AG85)</f>
        <v>3373152</v>
      </c>
      <c r="AH86" s="56">
        <f>SUM(AH5:AH85)</f>
        <v>16225441</v>
      </c>
      <c r="AI86" s="56">
        <f>SUM(AI5:AI85)</f>
        <v>330773</v>
      </c>
      <c r="AJ86" s="41">
        <f aca="true" t="shared" si="16" ref="AJ86">SUM(AF86:AI86)</f>
        <v>75976028</v>
      </c>
      <c r="AK86" s="56">
        <f>SUM(AK5:AK85)</f>
        <v>1471912</v>
      </c>
      <c r="AL86" s="41">
        <f t="shared" si="10"/>
        <v>74504116</v>
      </c>
      <c r="AM86" s="59"/>
      <c r="AN86" s="60"/>
    </row>
    <row r="87" spans="1:41" s="61" customFormat="1" ht="12.75">
      <c r="A87" s="103" t="s">
        <v>38</v>
      </c>
      <c r="B87" s="103"/>
      <c r="C87" s="103"/>
      <c r="D87" s="103"/>
      <c r="E87" s="104"/>
      <c r="F87" s="105"/>
      <c r="G87" s="106"/>
      <c r="H87" s="62">
        <v>5288077</v>
      </c>
      <c r="I87" s="62">
        <v>87439</v>
      </c>
      <c r="J87" s="62">
        <v>303250</v>
      </c>
      <c r="K87" s="62">
        <v>549962</v>
      </c>
      <c r="L87" s="62">
        <v>528291</v>
      </c>
      <c r="M87" s="62">
        <v>313949</v>
      </c>
      <c r="N87" s="62">
        <v>672920</v>
      </c>
      <c r="O87" s="62">
        <v>609308</v>
      </c>
      <c r="P87" s="62">
        <v>362078</v>
      </c>
      <c r="Q87" s="62">
        <v>204963</v>
      </c>
      <c r="R87" s="63">
        <f>SUM(H87:Q87)</f>
        <v>8920237</v>
      </c>
      <c r="S87" s="64"/>
      <c r="T87" s="62">
        <v>2609744</v>
      </c>
      <c r="U87" s="62">
        <v>268085</v>
      </c>
      <c r="V87" s="62">
        <v>0</v>
      </c>
      <c r="W87" s="62">
        <v>1198518</v>
      </c>
      <c r="X87" s="62">
        <v>1813931</v>
      </c>
      <c r="Y87" s="62">
        <v>1437741</v>
      </c>
      <c r="Z87" s="62">
        <v>412670</v>
      </c>
      <c r="AA87" s="62">
        <v>0</v>
      </c>
      <c r="AB87" s="62">
        <v>1254752</v>
      </c>
      <c r="AC87" s="63">
        <f>SUM(T87:AB87)</f>
        <v>8995441</v>
      </c>
      <c r="AD87" s="63">
        <f>+R87-AC87</f>
        <v>-75204</v>
      </c>
      <c r="AE87" s="65"/>
      <c r="AF87" s="62">
        <v>58882970</v>
      </c>
      <c r="AG87" s="62">
        <v>3763919</v>
      </c>
      <c r="AH87" s="62">
        <v>15770652</v>
      </c>
      <c r="AI87" s="62">
        <v>121466</v>
      </c>
      <c r="AJ87" s="63">
        <f>SUM(AF87:AI87)</f>
        <v>78539007</v>
      </c>
      <c r="AK87" s="62">
        <v>809085</v>
      </c>
      <c r="AL87" s="63">
        <f>+AJ87-AK87</f>
        <v>77729922</v>
      </c>
      <c r="AM87" s="59"/>
      <c r="AN87" s="65"/>
      <c r="AO87" s="65"/>
    </row>
    <row r="88" spans="1:39" s="61" customFormat="1" ht="12.75">
      <c r="A88" s="107" t="s">
        <v>39</v>
      </c>
      <c r="B88" s="107"/>
      <c r="C88" s="107"/>
      <c r="D88" s="107"/>
      <c r="E88" s="108"/>
      <c r="F88" s="109"/>
      <c r="G88" s="110"/>
      <c r="H88" s="67">
        <f aca="true" t="shared" si="17" ref="H88:AK88">+H86/H87</f>
        <v>0.9968338206875581</v>
      </c>
      <c r="I88" s="68">
        <f t="shared" si="17"/>
        <v>1.2929127734763664</v>
      </c>
      <c r="J88" s="68">
        <f t="shared" si="17"/>
        <v>1.233335531739489</v>
      </c>
      <c r="K88" s="68">
        <f t="shared" si="17"/>
        <v>1.2015193777024595</v>
      </c>
      <c r="L88" s="68">
        <f t="shared" si="17"/>
        <v>0.33791035622412646</v>
      </c>
      <c r="M88" s="68">
        <f t="shared" si="17"/>
        <v>1.2049982640492565</v>
      </c>
      <c r="N88" s="68">
        <f t="shared" si="17"/>
        <v>1.0819354455210128</v>
      </c>
      <c r="O88" s="68">
        <f t="shared" si="17"/>
        <v>0.9713445416767874</v>
      </c>
      <c r="P88" s="68">
        <f t="shared" si="17"/>
        <v>0.8822574141483327</v>
      </c>
      <c r="Q88" s="68">
        <f t="shared" si="17"/>
        <v>0.861775052082571</v>
      </c>
      <c r="R88" s="69">
        <f t="shared" si="17"/>
        <v>0.9856228035196822</v>
      </c>
      <c r="S88" s="70"/>
      <c r="T88" s="68">
        <f t="shared" si="17"/>
        <v>1.0130484062804628</v>
      </c>
      <c r="U88" s="68">
        <f t="shared" si="17"/>
        <v>0.9828226122311954</v>
      </c>
      <c r="V88" s="68" t="e">
        <f t="shared" si="17"/>
        <v>#DIV/0!</v>
      </c>
      <c r="W88" s="68">
        <f t="shared" si="17"/>
        <v>0.7969083484770358</v>
      </c>
      <c r="X88" s="68">
        <f t="shared" si="17"/>
        <v>0.9364650584834815</v>
      </c>
      <c r="Y88" s="68">
        <f t="shared" si="17"/>
        <v>0.8107141689636729</v>
      </c>
      <c r="Z88" s="68">
        <f t="shared" si="17"/>
        <v>0.9237865606901399</v>
      </c>
      <c r="AA88" s="68">
        <v>0</v>
      </c>
      <c r="AB88" s="68">
        <f t="shared" si="17"/>
        <v>0.18850657341052257</v>
      </c>
      <c r="AC88" s="71">
        <f>+AC86/AC87</f>
        <v>0.8912374612873343</v>
      </c>
      <c r="AD88" s="71">
        <f>+AD86/AD87*-1</f>
        <v>10.304172650390937</v>
      </c>
      <c r="AE88" s="70"/>
      <c r="AF88" s="68">
        <f t="shared" si="17"/>
        <v>0.9518314378503666</v>
      </c>
      <c r="AG88" s="67">
        <f t="shared" si="17"/>
        <v>0.8961808157933261</v>
      </c>
      <c r="AH88" s="68">
        <f t="shared" si="17"/>
        <v>1.0288376790002087</v>
      </c>
      <c r="AI88" s="68">
        <f t="shared" si="17"/>
        <v>2.7231735629723546</v>
      </c>
      <c r="AJ88" s="69">
        <f>+AJ86/AJ87</f>
        <v>0.9673668015690599</v>
      </c>
      <c r="AK88" s="68">
        <f t="shared" si="17"/>
        <v>1.8192303651655883</v>
      </c>
      <c r="AL88" s="69">
        <f>+AL86/AL87</f>
        <v>0.958499816840161</v>
      </c>
      <c r="AM88" s="59"/>
    </row>
    <row r="89" spans="2:31" ht="12.75">
      <c r="B89" s="72"/>
      <c r="C89" s="72"/>
      <c r="D89" s="73"/>
      <c r="E89" s="73"/>
      <c r="F89" s="72"/>
      <c r="G89" s="72"/>
      <c r="H89" s="74"/>
      <c r="AE89" s="76"/>
    </row>
    <row r="90" spans="2:23" ht="12.75">
      <c r="B90" s="72"/>
      <c r="C90" s="72"/>
      <c r="D90" s="73"/>
      <c r="E90" s="73"/>
      <c r="F90" s="72"/>
      <c r="G90" s="72"/>
      <c r="H90" s="74"/>
      <c r="W90" s="111"/>
    </row>
    <row r="91" spans="2:23" ht="12.75">
      <c r="B91" s="72"/>
      <c r="C91" s="72"/>
      <c r="D91" s="73"/>
      <c r="E91" s="73"/>
      <c r="F91" s="72"/>
      <c r="G91" s="72"/>
      <c r="H91" s="74"/>
      <c r="W91" s="111"/>
    </row>
    <row r="92" spans="2:23" ht="12.75">
      <c r="B92" s="72"/>
      <c r="C92" s="72"/>
      <c r="D92" s="73"/>
      <c r="E92" s="73"/>
      <c r="F92" s="72"/>
      <c r="G92" s="72"/>
      <c r="H92" s="74"/>
      <c r="W92" s="111"/>
    </row>
    <row r="93" spans="2:23" ht="12.75">
      <c r="B93" s="72"/>
      <c r="C93" s="72"/>
      <c r="D93" s="73"/>
      <c r="E93" s="73"/>
      <c r="F93" s="72"/>
      <c r="G93" s="72"/>
      <c r="H93" s="74"/>
      <c r="W93" s="111"/>
    </row>
    <row r="94" spans="2:23" ht="12.75">
      <c r="B94" s="72"/>
      <c r="C94" s="72"/>
      <c r="D94" s="73"/>
      <c r="E94" s="73"/>
      <c r="F94" s="72"/>
      <c r="G94" s="72"/>
      <c r="H94" s="74"/>
      <c r="W94" s="111"/>
    </row>
    <row r="95" spans="2:8" ht="12.75">
      <c r="B95" s="72"/>
      <c r="C95" s="72"/>
      <c r="D95" s="73"/>
      <c r="E95" s="73"/>
      <c r="F95" s="72"/>
      <c r="G95" s="72"/>
      <c r="H95" s="74"/>
    </row>
    <row r="96" spans="2:8" ht="12.75">
      <c r="B96" s="72"/>
      <c r="C96" s="72"/>
      <c r="D96" s="73"/>
      <c r="E96" s="73"/>
      <c r="F96" s="72"/>
      <c r="G96" s="72"/>
      <c r="H96" s="74"/>
    </row>
    <row r="97" spans="2:8" ht="12.75">
      <c r="B97" s="72"/>
      <c r="C97" s="72"/>
      <c r="D97" s="73"/>
      <c r="E97" s="73"/>
      <c r="F97" s="72"/>
      <c r="G97" s="72"/>
      <c r="H97" s="74"/>
    </row>
    <row r="98" spans="2:8" ht="12.75">
      <c r="B98" s="72"/>
      <c r="C98" s="72"/>
      <c r="D98" s="73"/>
      <c r="E98" s="73"/>
      <c r="F98" s="72"/>
      <c r="G98" s="72"/>
      <c r="H98" s="74"/>
    </row>
    <row r="99" spans="2:8" ht="12.75">
      <c r="B99" s="72"/>
      <c r="C99" s="72"/>
      <c r="D99" s="73"/>
      <c r="E99" s="73"/>
      <c r="F99" s="72"/>
      <c r="G99" s="72"/>
      <c r="H99" s="74"/>
    </row>
    <row r="100" spans="2:8" ht="12.75">
      <c r="B100" s="72"/>
      <c r="C100" s="72"/>
      <c r="D100" s="73"/>
      <c r="E100" s="73"/>
      <c r="F100" s="72"/>
      <c r="G100" s="72"/>
      <c r="H100" s="74"/>
    </row>
    <row r="101" spans="2:8" ht="12.75">
      <c r="B101" s="72"/>
      <c r="C101" s="72"/>
      <c r="D101" s="73"/>
      <c r="E101" s="73"/>
      <c r="F101" s="72"/>
      <c r="G101" s="72"/>
      <c r="H101" s="74"/>
    </row>
    <row r="102" spans="2:8" ht="12.75">
      <c r="B102" s="72"/>
      <c r="C102" s="72"/>
      <c r="D102" s="73"/>
      <c r="E102" s="73"/>
      <c r="F102" s="72"/>
      <c r="G102" s="72"/>
      <c r="H102" s="74"/>
    </row>
    <row r="103" spans="2:8" ht="12.75">
      <c r="B103" s="72"/>
      <c r="C103" s="72"/>
      <c r="D103" s="73"/>
      <c r="E103" s="73"/>
      <c r="F103" s="72"/>
      <c r="G103" s="72"/>
      <c r="H103" s="74"/>
    </row>
    <row r="104" spans="2:8" ht="12.75">
      <c r="B104" s="72"/>
      <c r="C104" s="72"/>
      <c r="D104" s="73"/>
      <c r="E104" s="73"/>
      <c r="F104" s="72"/>
      <c r="G104" s="72"/>
      <c r="H104" s="74"/>
    </row>
    <row r="105" spans="2:8" ht="12.75">
      <c r="B105" s="72"/>
      <c r="C105" s="72"/>
      <c r="D105" s="73"/>
      <c r="E105" s="73"/>
      <c r="F105" s="72"/>
      <c r="G105" s="72"/>
      <c r="H105" s="74"/>
    </row>
    <row r="106" spans="2:8" ht="12.75">
      <c r="B106" s="72"/>
      <c r="C106" s="72"/>
      <c r="D106" s="73"/>
      <c r="E106" s="73"/>
      <c r="F106" s="72"/>
      <c r="G106" s="72"/>
      <c r="H106" s="74"/>
    </row>
    <row r="107" spans="2:8" ht="12.75">
      <c r="B107" s="72"/>
      <c r="C107" s="72"/>
      <c r="D107" s="73"/>
      <c r="E107" s="73"/>
      <c r="F107" s="72"/>
      <c r="G107" s="72"/>
      <c r="H107" s="74"/>
    </row>
    <row r="108" spans="2:8" ht="12.75">
      <c r="B108" s="72"/>
      <c r="C108" s="72"/>
      <c r="D108" s="73"/>
      <c r="E108" s="73"/>
      <c r="F108" s="72"/>
      <c r="G108" s="72"/>
      <c r="H108" s="74"/>
    </row>
    <row r="109" spans="2:8" ht="12.75">
      <c r="B109" s="72"/>
      <c r="C109" s="72"/>
      <c r="D109" s="73"/>
      <c r="E109" s="73"/>
      <c r="F109" s="72"/>
      <c r="G109" s="72"/>
      <c r="H109" s="74"/>
    </row>
    <row r="110" spans="2:8" ht="12.75">
      <c r="B110" s="72"/>
      <c r="C110" s="72"/>
      <c r="D110" s="73"/>
      <c r="E110" s="73"/>
      <c r="F110" s="72"/>
      <c r="G110" s="72"/>
      <c r="H110" s="74"/>
    </row>
    <row r="111" spans="2:8" ht="12.75">
      <c r="B111" s="72"/>
      <c r="C111" s="72"/>
      <c r="D111" s="73"/>
      <c r="E111" s="73"/>
      <c r="F111" s="72"/>
      <c r="G111" s="72"/>
      <c r="H111" s="74"/>
    </row>
    <row r="112" spans="2:8" ht="12.75">
      <c r="B112" s="72"/>
      <c r="C112" s="72"/>
      <c r="D112" s="73"/>
      <c r="E112" s="73"/>
      <c r="F112" s="72"/>
      <c r="G112" s="72"/>
      <c r="H112" s="74"/>
    </row>
    <row r="113" spans="2:8" ht="12.75">
      <c r="B113" s="72"/>
      <c r="C113" s="72"/>
      <c r="D113" s="73"/>
      <c r="E113" s="73"/>
      <c r="F113" s="72"/>
      <c r="G113" s="72"/>
      <c r="H113" s="74"/>
    </row>
    <row r="114" spans="2:8" ht="12.75">
      <c r="B114" s="72"/>
      <c r="C114" s="72"/>
      <c r="D114" s="73"/>
      <c r="E114" s="73"/>
      <c r="F114" s="72"/>
      <c r="G114" s="72"/>
      <c r="H114" s="74"/>
    </row>
    <row r="115" spans="2:8" ht="12.75">
      <c r="B115" s="72"/>
      <c r="C115" s="72"/>
      <c r="D115" s="73"/>
      <c r="E115" s="73"/>
      <c r="F115" s="72"/>
      <c r="G115" s="72"/>
      <c r="H115" s="74"/>
    </row>
    <row r="116" spans="2:8" ht="12.75">
      <c r="B116" s="72"/>
      <c r="C116" s="72"/>
      <c r="D116" s="73"/>
      <c r="E116" s="73"/>
      <c r="F116" s="72"/>
      <c r="G116" s="72"/>
      <c r="H116" s="74"/>
    </row>
    <row r="117" spans="2:8" ht="12.75">
      <c r="B117" s="72"/>
      <c r="C117" s="72"/>
      <c r="D117" s="73"/>
      <c r="E117" s="73"/>
      <c r="F117" s="72"/>
      <c r="G117" s="72"/>
      <c r="H117" s="74"/>
    </row>
    <row r="118" spans="2:8" ht="12.75">
      <c r="B118" s="72"/>
      <c r="C118" s="72"/>
      <c r="D118" s="73"/>
      <c r="E118" s="73"/>
      <c r="F118" s="72"/>
      <c r="G118" s="72"/>
      <c r="H118" s="74"/>
    </row>
    <row r="119" spans="2:8" ht="12.75">
      <c r="B119" s="72"/>
      <c r="C119" s="72"/>
      <c r="D119" s="73"/>
      <c r="E119" s="73"/>
      <c r="F119" s="72"/>
      <c r="G119" s="72"/>
      <c r="H119" s="74"/>
    </row>
    <row r="120" spans="2:8" ht="12.75">
      <c r="B120" s="72"/>
      <c r="C120" s="72"/>
      <c r="D120" s="73"/>
      <c r="E120" s="73"/>
      <c r="F120" s="72"/>
      <c r="G120" s="72"/>
      <c r="H120" s="74"/>
    </row>
    <row r="121" spans="2:8" ht="12.75">
      <c r="B121" s="72"/>
      <c r="C121" s="72"/>
      <c r="D121" s="73"/>
      <c r="E121" s="73"/>
      <c r="F121" s="72"/>
      <c r="G121" s="72"/>
      <c r="H121" s="74"/>
    </row>
    <row r="122" spans="2:8" ht="12.75">
      <c r="B122" s="72"/>
      <c r="C122" s="72"/>
      <c r="D122" s="73"/>
      <c r="E122" s="73"/>
      <c r="F122" s="72"/>
      <c r="G122" s="72"/>
      <c r="H122" s="74"/>
    </row>
    <row r="123" spans="2:8" ht="12.75">
      <c r="B123" s="72"/>
      <c r="C123" s="72"/>
      <c r="D123" s="73"/>
      <c r="E123" s="73"/>
      <c r="F123" s="72"/>
      <c r="G123" s="72"/>
      <c r="H123" s="74"/>
    </row>
    <row r="124" spans="2:8" ht="12.75">
      <c r="B124" s="72"/>
      <c r="C124" s="72"/>
      <c r="D124" s="73"/>
      <c r="E124" s="73"/>
      <c r="F124" s="72"/>
      <c r="G124" s="72"/>
      <c r="H124" s="74"/>
    </row>
    <row r="125" spans="2:8" ht="12.75">
      <c r="B125" s="72"/>
      <c r="C125" s="72"/>
      <c r="D125" s="73"/>
      <c r="E125" s="73"/>
      <c r="F125" s="72"/>
      <c r="G125" s="72"/>
      <c r="H125" s="74"/>
    </row>
    <row r="126" spans="2:8" ht="12.75">
      <c r="B126" s="72"/>
      <c r="C126" s="72"/>
      <c r="D126" s="73"/>
      <c r="E126" s="73"/>
      <c r="F126" s="72"/>
      <c r="G126" s="72"/>
      <c r="H126" s="74"/>
    </row>
    <row r="127" spans="2:8" ht="12.75">
      <c r="B127" s="72"/>
      <c r="C127" s="72"/>
      <c r="D127" s="73"/>
      <c r="E127" s="73"/>
      <c r="F127" s="72"/>
      <c r="G127" s="72"/>
      <c r="H127" s="74"/>
    </row>
    <row r="128" spans="2:8" ht="12.75">
      <c r="B128" s="72"/>
      <c r="C128" s="72"/>
      <c r="D128" s="73"/>
      <c r="E128" s="73"/>
      <c r="F128" s="72"/>
      <c r="G128" s="72"/>
      <c r="H128" s="74"/>
    </row>
    <row r="129" spans="2:8" ht="12.75">
      <c r="B129" s="72"/>
      <c r="C129" s="72"/>
      <c r="D129" s="73"/>
      <c r="E129" s="73"/>
      <c r="F129" s="72"/>
      <c r="G129" s="72"/>
      <c r="H129" s="74"/>
    </row>
    <row r="130" spans="2:8" ht="12.75">
      <c r="B130" s="72"/>
      <c r="C130" s="72"/>
      <c r="D130" s="73"/>
      <c r="E130" s="73"/>
      <c r="F130" s="72"/>
      <c r="G130" s="72"/>
      <c r="H130" s="74"/>
    </row>
    <row r="131" spans="2:8" ht="12.75">
      <c r="B131" s="72"/>
      <c r="C131" s="72"/>
      <c r="D131" s="73"/>
      <c r="E131" s="73"/>
      <c r="F131" s="72"/>
      <c r="G131" s="72"/>
      <c r="H131" s="74"/>
    </row>
    <row r="132" spans="2:8" ht="12.75">
      <c r="B132" s="72"/>
      <c r="C132" s="72"/>
      <c r="D132" s="73"/>
      <c r="E132" s="73"/>
      <c r="F132" s="72"/>
      <c r="G132" s="72"/>
      <c r="H132" s="74"/>
    </row>
    <row r="133" spans="2:8" ht="12.75">
      <c r="B133" s="72"/>
      <c r="C133" s="72"/>
      <c r="D133" s="73"/>
      <c r="E133" s="73"/>
      <c r="F133" s="72"/>
      <c r="G133" s="72"/>
      <c r="H133" s="74"/>
    </row>
    <row r="134" spans="2:8" ht="12.75">
      <c r="B134" s="72"/>
      <c r="C134" s="72"/>
      <c r="D134" s="73"/>
      <c r="E134" s="73"/>
      <c r="F134" s="72"/>
      <c r="G134" s="72"/>
      <c r="H134" s="74"/>
    </row>
    <row r="135" spans="2:8" ht="12.75">
      <c r="B135" s="72"/>
      <c r="C135" s="72"/>
      <c r="D135" s="73"/>
      <c r="E135" s="73"/>
      <c r="F135" s="72"/>
      <c r="G135" s="72"/>
      <c r="H135" s="74"/>
    </row>
    <row r="136" spans="2:8" ht="12.75">
      <c r="B136" s="72"/>
      <c r="C136" s="72"/>
      <c r="D136" s="73"/>
      <c r="E136" s="73"/>
      <c r="F136" s="72"/>
      <c r="G136" s="72"/>
      <c r="H136" s="74"/>
    </row>
    <row r="137" spans="2:8" ht="12.75">
      <c r="B137" s="72"/>
      <c r="C137" s="72"/>
      <c r="D137" s="73"/>
      <c r="E137" s="73"/>
      <c r="F137" s="72"/>
      <c r="G137" s="72"/>
      <c r="H137" s="74"/>
    </row>
    <row r="138" spans="2:8" ht="12.75">
      <c r="B138" s="72"/>
      <c r="C138" s="72"/>
      <c r="D138" s="73"/>
      <c r="E138" s="73"/>
      <c r="F138" s="72"/>
      <c r="G138" s="72"/>
      <c r="H138" s="74"/>
    </row>
    <row r="139" spans="2:8" ht="12.75">
      <c r="B139" s="72"/>
      <c r="C139" s="72"/>
      <c r="D139" s="73"/>
      <c r="E139" s="73"/>
      <c r="F139" s="72"/>
      <c r="G139" s="72"/>
      <c r="H139" s="74"/>
    </row>
    <row r="140" spans="2:8" ht="12.75">
      <c r="B140" s="72"/>
      <c r="C140" s="72"/>
      <c r="D140" s="73"/>
      <c r="E140" s="73"/>
      <c r="F140" s="72"/>
      <c r="G140" s="72"/>
      <c r="H140" s="74"/>
    </row>
    <row r="141" spans="2:8" ht="12.75">
      <c r="B141" s="72"/>
      <c r="C141" s="72"/>
      <c r="D141" s="73"/>
      <c r="E141" s="73"/>
      <c r="F141" s="72"/>
      <c r="G141" s="72"/>
      <c r="H141" s="74"/>
    </row>
    <row r="142" spans="2:8" ht="12.75">
      <c r="B142" s="72"/>
      <c r="C142" s="72"/>
      <c r="D142" s="73"/>
      <c r="E142" s="73"/>
      <c r="F142" s="72"/>
      <c r="G142" s="72"/>
      <c r="H142" s="74"/>
    </row>
    <row r="143" spans="2:8" ht="12.75">
      <c r="B143" s="72"/>
      <c r="C143" s="72"/>
      <c r="D143" s="73"/>
      <c r="E143" s="73"/>
      <c r="F143" s="72"/>
      <c r="G143" s="72"/>
      <c r="H143" s="74"/>
    </row>
    <row r="144" spans="2:8" ht="12.75">
      <c r="B144" s="72"/>
      <c r="C144" s="72"/>
      <c r="D144" s="73"/>
      <c r="E144" s="73"/>
      <c r="F144" s="72"/>
      <c r="G144" s="72"/>
      <c r="H144" s="74"/>
    </row>
  </sheetData>
  <sheetProtection selectLockedCells="1" selectUnlockedCells="1"/>
  <mergeCells count="9">
    <mergeCell ref="A2:D2"/>
    <mergeCell ref="A3:D4"/>
    <mergeCell ref="F3:G4"/>
    <mergeCell ref="H3:R3"/>
    <mergeCell ref="T3:AC3"/>
    <mergeCell ref="AF3:AL3"/>
    <mergeCell ref="A86:D86"/>
    <mergeCell ref="A87:D87"/>
    <mergeCell ref="A88:D88"/>
  </mergeCells>
  <printOptions/>
  <pageMargins left="0.1701388888888889" right="0.20972222222222223" top="0.5701388888888889" bottom="0.30972222222222223" header="0.5118055555555555" footer="0.5118055555555555"/>
  <pageSetup fitToHeight="2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N7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0" style="1" hidden="1" customWidth="1"/>
    <col min="3" max="3" width="8.7109375" style="1" customWidth="1"/>
    <col min="4" max="4" width="40.00390625" style="4" customWidth="1"/>
    <col min="5" max="5" width="0" style="4" hidden="1" customWidth="1"/>
    <col min="6" max="6" width="6.140625" style="5" customWidth="1"/>
    <col min="7" max="7" width="5.28125" style="5" customWidth="1"/>
    <col min="8" max="8" width="16.140625" style="1" customWidth="1"/>
    <col min="9" max="9" width="13.140625" style="1" customWidth="1"/>
    <col min="10" max="10" width="14.8515625" style="1" customWidth="1"/>
    <col min="11" max="11" width="15.421875" style="1" customWidth="1"/>
    <col min="12" max="12" width="14.8515625" style="1" customWidth="1"/>
    <col min="13" max="13" width="14.421875" style="1" customWidth="1"/>
    <col min="14" max="16" width="15.421875" style="1" customWidth="1"/>
    <col min="17" max="17" width="13.421875" style="1" customWidth="1"/>
    <col min="18" max="18" width="15.8515625" style="1" customWidth="1"/>
    <col min="19" max="19" width="4.140625" style="6" customWidth="1"/>
    <col min="20" max="20" width="16.57421875" style="1" customWidth="1"/>
    <col min="21" max="21" width="14.8515625" style="1" customWidth="1"/>
    <col min="22" max="28" width="14.8515625" style="7" customWidth="1"/>
    <col min="29" max="29" width="17.140625" style="1" customWidth="1"/>
    <col min="30" max="30" width="15.421875" style="1" customWidth="1"/>
    <col min="31" max="31" width="3.28125" style="1" customWidth="1"/>
    <col min="32" max="32" width="17.7109375" style="1" customWidth="1"/>
    <col min="33" max="35" width="16.140625" style="1" customWidth="1"/>
    <col min="36" max="36" width="17.140625" style="1" customWidth="1"/>
    <col min="37" max="37" width="16.140625" style="1" customWidth="1"/>
    <col min="38" max="38" width="17.8515625" style="1" customWidth="1"/>
    <col min="39" max="39" width="15.57421875" style="1" customWidth="1"/>
    <col min="40" max="40" width="17.140625" style="1" customWidth="1"/>
    <col min="41" max="41" width="12.00390625" style="1" customWidth="1"/>
    <col min="42" max="16384" width="8.7109375" style="1" customWidth="1"/>
  </cols>
  <sheetData>
    <row r="1" spans="4:19" s="7" customFormat="1" ht="12.75">
      <c r="D1" s="9"/>
      <c r="E1" s="9"/>
      <c r="F1" s="10"/>
      <c r="G1" s="10"/>
      <c r="S1" s="6"/>
    </row>
    <row r="2" spans="1:29" s="15" customFormat="1" ht="12.75">
      <c r="A2" s="11"/>
      <c r="B2" s="11"/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44" s="24" customFormat="1" ht="22.5" customHeight="1">
      <c r="A3" s="87" t="s">
        <v>360</v>
      </c>
      <c r="B3" s="87"/>
      <c r="C3" s="87"/>
      <c r="D3" s="87"/>
      <c r="E3" s="17"/>
      <c r="F3" s="18" t="s">
        <v>53</v>
      </c>
      <c r="G3" s="18"/>
      <c r="H3" s="1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 t="s">
        <v>6</v>
      </c>
      <c r="U3" s="19"/>
      <c r="V3" s="19"/>
      <c r="W3" s="19"/>
      <c r="X3" s="19"/>
      <c r="Y3" s="19"/>
      <c r="Z3" s="19"/>
      <c r="AA3" s="19"/>
      <c r="AB3" s="19"/>
      <c r="AC3" s="19"/>
      <c r="AD3" s="21"/>
      <c r="AE3" s="22"/>
      <c r="AF3" s="23" t="s">
        <v>7</v>
      </c>
      <c r="AG3" s="23"/>
      <c r="AH3" s="23"/>
      <c r="AI3" s="23"/>
      <c r="AJ3" s="23"/>
      <c r="AK3" s="23"/>
      <c r="AL3" s="2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</row>
    <row r="4" spans="1:144" s="24" customFormat="1" ht="87.75" customHeight="1">
      <c r="A4" s="87"/>
      <c r="B4" s="87"/>
      <c r="C4" s="87"/>
      <c r="D4" s="87"/>
      <c r="E4" s="25"/>
      <c r="F4" s="18"/>
      <c r="G4" s="18"/>
      <c r="H4" s="26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8" t="s">
        <v>17</v>
      </c>
      <c r="R4" s="29" t="s">
        <v>18</v>
      </c>
      <c r="S4" s="30"/>
      <c r="T4" s="27" t="s">
        <v>19</v>
      </c>
      <c r="U4" s="31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4" t="s">
        <v>28</v>
      </c>
      <c r="AD4" s="34" t="s">
        <v>29</v>
      </c>
      <c r="AE4" s="22"/>
      <c r="AF4" s="27" t="s">
        <v>30</v>
      </c>
      <c r="AG4" s="27" t="s">
        <v>31</v>
      </c>
      <c r="AH4" s="27" t="s">
        <v>32</v>
      </c>
      <c r="AI4" s="27" t="s">
        <v>41</v>
      </c>
      <c r="AJ4" s="35" t="s">
        <v>34</v>
      </c>
      <c r="AK4" s="31" t="s">
        <v>35</v>
      </c>
      <c r="AL4" s="35" t="s">
        <v>36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</row>
    <row r="5" spans="1:50" ht="12.75">
      <c r="A5" s="72">
        <v>1</v>
      </c>
      <c r="B5" s="72" t="s">
        <v>255</v>
      </c>
      <c r="C5" s="72">
        <v>9298</v>
      </c>
      <c r="D5" s="73" t="s">
        <v>256</v>
      </c>
      <c r="E5" s="73">
        <v>1</v>
      </c>
      <c r="F5" s="128"/>
      <c r="G5" s="93" t="s">
        <v>72</v>
      </c>
      <c r="H5" s="90">
        <v>38877</v>
      </c>
      <c r="I5" s="40">
        <v>0</v>
      </c>
      <c r="J5" s="40">
        <v>0</v>
      </c>
      <c r="K5" s="40">
        <v>68662</v>
      </c>
      <c r="L5" s="40">
        <v>0</v>
      </c>
      <c r="M5" s="40">
        <v>0</v>
      </c>
      <c r="N5" s="40">
        <v>4253</v>
      </c>
      <c r="O5" s="40">
        <v>0</v>
      </c>
      <c r="P5" s="40">
        <v>0</v>
      </c>
      <c r="Q5" s="40">
        <v>0</v>
      </c>
      <c r="R5" s="41">
        <f aca="true" t="shared" si="0" ref="R5:R14">SUM(H5:Q5)</f>
        <v>111792</v>
      </c>
      <c r="S5" s="79"/>
      <c r="T5" s="40">
        <v>60240</v>
      </c>
      <c r="U5" s="40">
        <v>4253</v>
      </c>
      <c r="V5" s="40">
        <v>0</v>
      </c>
      <c r="W5" s="40">
        <v>366</v>
      </c>
      <c r="X5" s="40">
        <v>56547</v>
      </c>
      <c r="Y5" s="40">
        <v>7830</v>
      </c>
      <c r="Z5" s="40">
        <v>0</v>
      </c>
      <c r="AA5" s="40">
        <v>0</v>
      </c>
      <c r="AB5" s="40">
        <v>0</v>
      </c>
      <c r="AC5" s="44">
        <f aca="true" t="shared" si="1" ref="AC5:AC14">SUM(T5:AB5)</f>
        <v>129236</v>
      </c>
      <c r="AD5" s="45">
        <f aca="true" t="shared" si="2" ref="AD5:AD14">+R5-AC5</f>
        <v>-17444</v>
      </c>
      <c r="AE5" s="46"/>
      <c r="AF5" s="40">
        <v>1536700</v>
      </c>
      <c r="AG5" s="40">
        <v>200000</v>
      </c>
      <c r="AH5" s="40">
        <v>29088</v>
      </c>
      <c r="AI5" s="40">
        <v>0</v>
      </c>
      <c r="AJ5" s="41">
        <f aca="true" t="shared" si="3" ref="AJ5:AJ14">SUM(AF5:AI5)</f>
        <v>1765788</v>
      </c>
      <c r="AK5" s="40">
        <v>0</v>
      </c>
      <c r="AL5" s="41">
        <f aca="true" t="shared" si="4" ref="AL5:AL14">+AJ5-AK5</f>
        <v>1765788</v>
      </c>
      <c r="AM5" s="46"/>
      <c r="AN5" s="91"/>
      <c r="AO5" s="46"/>
      <c r="AX5" s="24"/>
    </row>
    <row r="6" spans="1:50" ht="12.75">
      <c r="A6" s="72">
        <f aca="true" t="shared" si="5" ref="A6:A14">+A5+1</f>
        <v>2</v>
      </c>
      <c r="B6" s="72" t="s">
        <v>255</v>
      </c>
      <c r="C6" s="72">
        <v>9797</v>
      </c>
      <c r="D6" s="73" t="s">
        <v>257</v>
      </c>
      <c r="E6" s="73">
        <v>1</v>
      </c>
      <c r="F6" s="128"/>
      <c r="G6" s="93" t="s">
        <v>72</v>
      </c>
      <c r="H6" s="90">
        <v>36470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660</v>
      </c>
      <c r="O6" s="40">
        <v>13118</v>
      </c>
      <c r="P6" s="40">
        <v>0</v>
      </c>
      <c r="Q6" s="40">
        <v>1430</v>
      </c>
      <c r="R6" s="41">
        <f t="shared" si="0"/>
        <v>51678</v>
      </c>
      <c r="S6" s="99"/>
      <c r="T6" s="40">
        <v>7220</v>
      </c>
      <c r="U6" s="40">
        <v>0</v>
      </c>
      <c r="V6" s="40">
        <v>0</v>
      </c>
      <c r="W6" s="40">
        <v>4208</v>
      </c>
      <c r="X6" s="40">
        <v>10647</v>
      </c>
      <c r="Y6" s="40">
        <v>15065</v>
      </c>
      <c r="Z6" s="40">
        <v>8500</v>
      </c>
      <c r="AA6" s="40">
        <v>0</v>
      </c>
      <c r="AB6" s="40">
        <v>1920</v>
      </c>
      <c r="AC6" s="44">
        <f t="shared" si="1"/>
        <v>47560</v>
      </c>
      <c r="AD6" s="45">
        <f t="shared" si="2"/>
        <v>4118</v>
      </c>
      <c r="AE6" s="46"/>
      <c r="AF6" s="40">
        <v>1592000</v>
      </c>
      <c r="AG6" s="40">
        <v>20000</v>
      </c>
      <c r="AH6" s="40">
        <v>218281</v>
      </c>
      <c r="AI6" s="40">
        <v>0</v>
      </c>
      <c r="AJ6" s="41">
        <f t="shared" si="3"/>
        <v>1830281</v>
      </c>
      <c r="AK6" s="40">
        <v>1528</v>
      </c>
      <c r="AL6" s="41">
        <f t="shared" si="4"/>
        <v>1828753</v>
      </c>
      <c r="AM6" s="46"/>
      <c r="AN6" s="91"/>
      <c r="AO6" s="46"/>
      <c r="AX6" s="24"/>
    </row>
    <row r="7" spans="1:50" ht="12.75">
      <c r="A7" s="72">
        <f t="shared" si="5"/>
        <v>3</v>
      </c>
      <c r="B7" s="72" t="s">
        <v>255</v>
      </c>
      <c r="C7" s="72">
        <v>9301</v>
      </c>
      <c r="D7" s="73" t="s">
        <v>258</v>
      </c>
      <c r="E7" s="73">
        <v>1</v>
      </c>
      <c r="F7" s="128"/>
      <c r="G7" s="93" t="s">
        <v>72</v>
      </c>
      <c r="H7" s="90">
        <v>78263</v>
      </c>
      <c r="I7" s="40">
        <v>32497</v>
      </c>
      <c r="J7" s="40">
        <v>4161</v>
      </c>
      <c r="K7" s="40">
        <v>0</v>
      </c>
      <c r="L7" s="40">
        <v>0</v>
      </c>
      <c r="M7" s="40">
        <v>0</v>
      </c>
      <c r="N7" s="40">
        <v>50</v>
      </c>
      <c r="O7" s="40">
        <v>9648</v>
      </c>
      <c r="P7" s="40">
        <v>206</v>
      </c>
      <c r="Q7" s="40">
        <v>0</v>
      </c>
      <c r="R7" s="41">
        <f t="shared" si="0"/>
        <v>124825</v>
      </c>
      <c r="S7" s="79"/>
      <c r="T7" s="40">
        <v>11292</v>
      </c>
      <c r="U7" s="40">
        <v>13000</v>
      </c>
      <c r="V7" s="40">
        <v>0</v>
      </c>
      <c r="W7" s="40">
        <v>8990</v>
      </c>
      <c r="X7" s="40">
        <v>15000</v>
      </c>
      <c r="Y7" s="40">
        <v>35613</v>
      </c>
      <c r="Z7" s="40">
        <v>47532</v>
      </c>
      <c r="AA7" s="40">
        <v>0</v>
      </c>
      <c r="AB7" s="40">
        <v>0</v>
      </c>
      <c r="AC7" s="44">
        <f t="shared" si="1"/>
        <v>131427</v>
      </c>
      <c r="AD7" s="45">
        <f t="shared" si="2"/>
        <v>-6602</v>
      </c>
      <c r="AE7" s="46"/>
      <c r="AF7" s="40">
        <v>1300000</v>
      </c>
      <c r="AG7" s="40">
        <v>120000</v>
      </c>
      <c r="AH7" s="40">
        <v>242724</v>
      </c>
      <c r="AI7" s="40">
        <v>0</v>
      </c>
      <c r="AJ7" s="41">
        <f t="shared" si="3"/>
        <v>1662724</v>
      </c>
      <c r="AK7" s="40">
        <v>0</v>
      </c>
      <c r="AL7" s="41">
        <f t="shared" si="4"/>
        <v>1662724</v>
      </c>
      <c r="AM7" s="46"/>
      <c r="AN7" s="91"/>
      <c r="AO7" s="46"/>
      <c r="AX7" s="24"/>
    </row>
    <row r="8" spans="1:50" ht="12.75">
      <c r="A8" s="72">
        <f t="shared" si="5"/>
        <v>4</v>
      </c>
      <c r="B8" s="72" t="s">
        <v>255</v>
      </c>
      <c r="C8" s="72">
        <v>9334</v>
      </c>
      <c r="D8" s="73" t="s">
        <v>259</v>
      </c>
      <c r="E8" s="73">
        <v>1</v>
      </c>
      <c r="F8" s="128"/>
      <c r="G8" s="93" t="s">
        <v>72</v>
      </c>
      <c r="H8" s="90">
        <v>42280</v>
      </c>
      <c r="I8" s="40">
        <v>0</v>
      </c>
      <c r="J8" s="40">
        <v>13785</v>
      </c>
      <c r="K8" s="40">
        <v>0</v>
      </c>
      <c r="L8" s="40">
        <v>8000</v>
      </c>
      <c r="M8" s="40">
        <v>0</v>
      </c>
      <c r="N8" s="40">
        <v>3923</v>
      </c>
      <c r="O8" s="40">
        <v>0</v>
      </c>
      <c r="P8" s="40">
        <v>0</v>
      </c>
      <c r="Q8" s="40">
        <v>0</v>
      </c>
      <c r="R8" s="41">
        <f t="shared" si="0"/>
        <v>67988</v>
      </c>
      <c r="S8" s="79"/>
      <c r="T8" s="40">
        <v>47756</v>
      </c>
      <c r="U8" s="40">
        <v>0</v>
      </c>
      <c r="V8" s="40">
        <v>0</v>
      </c>
      <c r="W8" s="40">
        <v>160</v>
      </c>
      <c r="X8" s="40">
        <v>4239</v>
      </c>
      <c r="Y8" s="40">
        <v>10117</v>
      </c>
      <c r="Z8" s="40">
        <v>3680</v>
      </c>
      <c r="AA8" s="40">
        <v>0</v>
      </c>
      <c r="AB8" s="40">
        <v>1119</v>
      </c>
      <c r="AC8" s="44">
        <f t="shared" si="1"/>
        <v>67071</v>
      </c>
      <c r="AD8" s="45">
        <f t="shared" si="2"/>
        <v>917</v>
      </c>
      <c r="AE8" s="46"/>
      <c r="AF8" s="40">
        <v>0</v>
      </c>
      <c r="AG8" s="40">
        <v>0</v>
      </c>
      <c r="AH8" s="40">
        <v>0</v>
      </c>
      <c r="AI8" s="40">
        <v>0</v>
      </c>
      <c r="AJ8" s="41">
        <f t="shared" si="3"/>
        <v>0</v>
      </c>
      <c r="AK8" s="40">
        <v>0</v>
      </c>
      <c r="AL8" s="41">
        <f t="shared" si="4"/>
        <v>0</v>
      </c>
      <c r="AM8" s="46"/>
      <c r="AN8" s="91"/>
      <c r="AO8" s="46"/>
      <c r="AX8" s="24"/>
    </row>
    <row r="9" spans="1:50" ht="12.75">
      <c r="A9" s="72">
        <f t="shared" si="5"/>
        <v>5</v>
      </c>
      <c r="B9" s="72" t="s">
        <v>255</v>
      </c>
      <c r="C9" s="72">
        <v>9556</v>
      </c>
      <c r="D9" s="73" t="s">
        <v>260</v>
      </c>
      <c r="E9" s="73">
        <v>1</v>
      </c>
      <c r="F9" s="128"/>
      <c r="G9" s="93" t="s">
        <v>72</v>
      </c>
      <c r="H9" s="90">
        <v>110160</v>
      </c>
      <c r="I9" s="40">
        <v>0</v>
      </c>
      <c r="J9" s="40">
        <v>0</v>
      </c>
      <c r="K9" s="40">
        <v>10704</v>
      </c>
      <c r="L9" s="40">
        <v>0</v>
      </c>
      <c r="M9" s="40">
        <v>25900</v>
      </c>
      <c r="N9" s="40">
        <v>13388</v>
      </c>
      <c r="O9" s="40">
        <v>0</v>
      </c>
      <c r="P9" s="40">
        <v>5048</v>
      </c>
      <c r="Q9" s="40">
        <v>48000</v>
      </c>
      <c r="R9" s="41">
        <f t="shared" si="0"/>
        <v>213200</v>
      </c>
      <c r="S9" s="79"/>
      <c r="T9" s="40">
        <v>53949</v>
      </c>
      <c r="U9" s="40">
        <v>0</v>
      </c>
      <c r="V9" s="40">
        <v>0</v>
      </c>
      <c r="W9" s="40">
        <v>11535</v>
      </c>
      <c r="X9" s="40">
        <v>66509</v>
      </c>
      <c r="Y9" s="40">
        <v>92274</v>
      </c>
      <c r="Z9" s="40">
        <v>0</v>
      </c>
      <c r="AA9" s="40">
        <v>0</v>
      </c>
      <c r="AB9" s="40">
        <v>10347</v>
      </c>
      <c r="AC9" s="44">
        <f t="shared" si="1"/>
        <v>234614</v>
      </c>
      <c r="AD9" s="45">
        <f t="shared" si="2"/>
        <v>-21414</v>
      </c>
      <c r="AE9" s="46"/>
      <c r="AF9" s="40">
        <v>1698427</v>
      </c>
      <c r="AG9" s="40">
        <v>35549</v>
      </c>
      <c r="AH9" s="40">
        <v>409335</v>
      </c>
      <c r="AI9" s="40">
        <v>0</v>
      </c>
      <c r="AJ9" s="41">
        <f t="shared" si="3"/>
        <v>2143311</v>
      </c>
      <c r="AK9" s="40">
        <v>121524</v>
      </c>
      <c r="AL9" s="41">
        <f t="shared" si="4"/>
        <v>2021787</v>
      </c>
      <c r="AM9" s="46"/>
      <c r="AN9" s="91"/>
      <c r="AO9" s="46"/>
      <c r="AX9" s="24"/>
    </row>
    <row r="10" spans="1:50" ht="12.75">
      <c r="A10" s="72">
        <f t="shared" si="5"/>
        <v>6</v>
      </c>
      <c r="B10" s="72" t="s">
        <v>255</v>
      </c>
      <c r="C10" s="72">
        <v>9969</v>
      </c>
      <c r="D10" s="73" t="s">
        <v>261</v>
      </c>
      <c r="E10" s="73">
        <v>1</v>
      </c>
      <c r="F10" s="128"/>
      <c r="G10" s="93" t="s">
        <v>72</v>
      </c>
      <c r="H10" s="90">
        <v>77546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f t="shared" si="0"/>
        <v>77546</v>
      </c>
      <c r="S10" s="99"/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4">
        <f t="shared" si="1"/>
        <v>0</v>
      </c>
      <c r="AD10" s="45">
        <f t="shared" si="2"/>
        <v>77546</v>
      </c>
      <c r="AE10" s="46"/>
      <c r="AF10" s="40">
        <v>0</v>
      </c>
      <c r="AG10" s="40">
        <v>0</v>
      </c>
      <c r="AH10" s="40">
        <v>0</v>
      </c>
      <c r="AI10" s="40">
        <v>0</v>
      </c>
      <c r="AJ10" s="41">
        <f t="shared" si="3"/>
        <v>0</v>
      </c>
      <c r="AK10" s="40">
        <v>0</v>
      </c>
      <c r="AL10" s="41">
        <f t="shared" si="4"/>
        <v>0</v>
      </c>
      <c r="AM10" s="46"/>
      <c r="AN10" s="91"/>
      <c r="AO10" s="46"/>
      <c r="AX10" s="24"/>
    </row>
    <row r="11" spans="1:50" ht="12.75">
      <c r="A11" s="72">
        <f t="shared" si="5"/>
        <v>7</v>
      </c>
      <c r="B11" s="72" t="s">
        <v>255</v>
      </c>
      <c r="C11" s="72">
        <v>9345</v>
      </c>
      <c r="D11" s="73" t="s">
        <v>262</v>
      </c>
      <c r="E11" s="73">
        <v>1</v>
      </c>
      <c r="F11" s="128"/>
      <c r="G11" s="93" t="s">
        <v>72</v>
      </c>
      <c r="H11" s="90">
        <v>255965</v>
      </c>
      <c r="I11" s="40">
        <v>0</v>
      </c>
      <c r="J11" s="40">
        <v>21932</v>
      </c>
      <c r="K11" s="40">
        <v>0</v>
      </c>
      <c r="L11" s="40">
        <v>0</v>
      </c>
      <c r="M11" s="40">
        <v>0</v>
      </c>
      <c r="N11" s="40">
        <v>20280</v>
      </c>
      <c r="O11" s="40">
        <v>3000</v>
      </c>
      <c r="P11" s="40">
        <v>0</v>
      </c>
      <c r="Q11" s="40">
        <v>0</v>
      </c>
      <c r="R11" s="41">
        <f t="shared" si="0"/>
        <v>301177</v>
      </c>
      <c r="S11" s="99"/>
      <c r="T11" s="40">
        <v>166767</v>
      </c>
      <c r="U11" s="40">
        <v>0</v>
      </c>
      <c r="V11" s="40">
        <v>0</v>
      </c>
      <c r="W11" s="40">
        <v>0</v>
      </c>
      <c r="X11" s="40">
        <v>113566</v>
      </c>
      <c r="Y11" s="40">
        <v>19019</v>
      </c>
      <c r="Z11" s="40">
        <v>0</v>
      </c>
      <c r="AA11" s="40">
        <v>0</v>
      </c>
      <c r="AB11" s="40">
        <v>0</v>
      </c>
      <c r="AC11" s="44">
        <f t="shared" si="1"/>
        <v>299352</v>
      </c>
      <c r="AD11" s="45">
        <f t="shared" si="2"/>
        <v>1825</v>
      </c>
      <c r="AE11" s="46"/>
      <c r="AF11" s="40">
        <v>2822120</v>
      </c>
      <c r="AG11" s="40">
        <v>86667</v>
      </c>
      <c r="AH11" s="40">
        <v>38638</v>
      </c>
      <c r="AI11" s="40">
        <v>0</v>
      </c>
      <c r="AJ11" s="41">
        <f t="shared" si="3"/>
        <v>2947425</v>
      </c>
      <c r="AK11" s="40">
        <v>209810</v>
      </c>
      <c r="AL11" s="41">
        <f t="shared" si="4"/>
        <v>2737615</v>
      </c>
      <c r="AM11" s="46"/>
      <c r="AN11" s="91"/>
      <c r="AO11" s="46"/>
      <c r="AX11" s="24"/>
    </row>
    <row r="12" spans="1:50" ht="12.75">
      <c r="A12" s="72">
        <f t="shared" si="5"/>
        <v>8</v>
      </c>
      <c r="B12" s="72" t="s">
        <v>255</v>
      </c>
      <c r="C12" s="72">
        <v>9322</v>
      </c>
      <c r="D12" s="73" t="s">
        <v>263</v>
      </c>
      <c r="E12" s="73">
        <v>1</v>
      </c>
      <c r="F12" s="128"/>
      <c r="G12" s="93" t="s">
        <v>72</v>
      </c>
      <c r="H12" s="90">
        <v>82635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f t="shared" si="0"/>
        <v>82635</v>
      </c>
      <c r="S12" s="99"/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4">
        <f t="shared" si="1"/>
        <v>0</v>
      </c>
      <c r="AD12" s="45">
        <f t="shared" si="2"/>
        <v>82635</v>
      </c>
      <c r="AE12" s="46"/>
      <c r="AF12" s="40">
        <v>0</v>
      </c>
      <c r="AG12" s="40">
        <v>0</v>
      </c>
      <c r="AH12" s="40">
        <v>0</v>
      </c>
      <c r="AI12" s="40">
        <v>0</v>
      </c>
      <c r="AJ12" s="41">
        <f t="shared" si="3"/>
        <v>0</v>
      </c>
      <c r="AK12" s="40">
        <v>0</v>
      </c>
      <c r="AL12" s="41">
        <f t="shared" si="4"/>
        <v>0</v>
      </c>
      <c r="AM12" s="46"/>
      <c r="AN12" s="91"/>
      <c r="AO12" s="46"/>
      <c r="AX12" s="22"/>
    </row>
    <row r="13" spans="1:50" ht="12.75">
      <c r="A13" s="72">
        <f t="shared" si="5"/>
        <v>9</v>
      </c>
      <c r="B13" s="72" t="s">
        <v>255</v>
      </c>
      <c r="C13" s="72">
        <v>9336</v>
      </c>
      <c r="D13" s="73" t="s">
        <v>264</v>
      </c>
      <c r="E13" s="73"/>
      <c r="F13" s="128" t="s">
        <v>57</v>
      </c>
      <c r="G13" s="93"/>
      <c r="H13" s="90">
        <v>50128</v>
      </c>
      <c r="I13" s="40">
        <v>0</v>
      </c>
      <c r="J13" s="40">
        <v>63275</v>
      </c>
      <c r="K13" s="40">
        <v>0</v>
      </c>
      <c r="L13" s="40">
        <v>0</v>
      </c>
      <c r="M13" s="40">
        <v>0</v>
      </c>
      <c r="N13" s="40">
        <v>56805</v>
      </c>
      <c r="O13" s="40">
        <v>92908</v>
      </c>
      <c r="P13" s="40">
        <v>9167</v>
      </c>
      <c r="Q13" s="40">
        <v>0</v>
      </c>
      <c r="R13" s="41">
        <f t="shared" si="0"/>
        <v>272283</v>
      </c>
      <c r="S13" s="79"/>
      <c r="T13" s="40">
        <v>76804</v>
      </c>
      <c r="U13" s="40">
        <v>0</v>
      </c>
      <c r="V13" s="40">
        <v>2275</v>
      </c>
      <c r="W13" s="40">
        <v>0</v>
      </c>
      <c r="X13" s="40">
        <v>58371</v>
      </c>
      <c r="Y13" s="40">
        <v>41027</v>
      </c>
      <c r="Z13" s="40">
        <v>0</v>
      </c>
      <c r="AA13" s="40">
        <v>28000</v>
      </c>
      <c r="AB13" s="40">
        <v>0</v>
      </c>
      <c r="AC13" s="44">
        <f t="shared" si="1"/>
        <v>206477</v>
      </c>
      <c r="AD13" s="45">
        <f t="shared" si="2"/>
        <v>65806</v>
      </c>
      <c r="AE13" s="46"/>
      <c r="AF13" s="40">
        <v>4310000</v>
      </c>
      <c r="AG13" s="40">
        <v>0</v>
      </c>
      <c r="AH13" s="40">
        <v>127295</v>
      </c>
      <c r="AI13" s="40">
        <v>0</v>
      </c>
      <c r="AJ13" s="41">
        <f t="shared" si="3"/>
        <v>4437295</v>
      </c>
      <c r="AK13" s="40">
        <v>0</v>
      </c>
      <c r="AL13" s="41">
        <f t="shared" si="4"/>
        <v>4437295</v>
      </c>
      <c r="AM13" s="46"/>
      <c r="AN13" s="91"/>
      <c r="AO13" s="46"/>
      <c r="AX13" s="22"/>
    </row>
    <row r="14" spans="1:50" ht="12.75">
      <c r="A14" s="72">
        <f t="shared" si="5"/>
        <v>10</v>
      </c>
      <c r="B14" s="72" t="s">
        <v>255</v>
      </c>
      <c r="C14" s="72">
        <v>9329</v>
      </c>
      <c r="D14" s="73" t="s">
        <v>265</v>
      </c>
      <c r="E14" s="73"/>
      <c r="F14" s="129" t="s">
        <v>57</v>
      </c>
      <c r="G14" s="102"/>
      <c r="H14" s="90">
        <v>155459</v>
      </c>
      <c r="I14" s="40">
        <v>0</v>
      </c>
      <c r="J14" s="40">
        <v>0</v>
      </c>
      <c r="K14" s="40">
        <v>0</v>
      </c>
      <c r="L14" s="40">
        <v>4000</v>
      </c>
      <c r="M14" s="40">
        <v>0</v>
      </c>
      <c r="N14" s="40">
        <v>8350</v>
      </c>
      <c r="O14" s="40">
        <v>3376</v>
      </c>
      <c r="P14" s="40">
        <v>720</v>
      </c>
      <c r="Q14" s="40">
        <v>17703</v>
      </c>
      <c r="R14" s="41">
        <f t="shared" si="0"/>
        <v>189608</v>
      </c>
      <c r="S14" s="79"/>
      <c r="T14" s="40">
        <v>62275</v>
      </c>
      <c r="U14" s="40">
        <v>0</v>
      </c>
      <c r="V14" s="40">
        <v>43918</v>
      </c>
      <c r="W14" s="40">
        <v>0</v>
      </c>
      <c r="X14" s="40">
        <v>70282</v>
      </c>
      <c r="Y14" s="40">
        <v>5550</v>
      </c>
      <c r="Z14" s="40">
        <v>0</v>
      </c>
      <c r="AA14" s="40">
        <v>2100</v>
      </c>
      <c r="AB14" s="40">
        <v>0</v>
      </c>
      <c r="AC14" s="44">
        <f t="shared" si="1"/>
        <v>184125</v>
      </c>
      <c r="AD14" s="45">
        <f t="shared" si="2"/>
        <v>5483</v>
      </c>
      <c r="AE14" s="46"/>
      <c r="AF14" s="40">
        <v>3627885</v>
      </c>
      <c r="AG14" s="40">
        <v>225665</v>
      </c>
      <c r="AH14" s="40">
        <v>118068</v>
      </c>
      <c r="AI14" s="40">
        <v>7500</v>
      </c>
      <c r="AJ14" s="41">
        <f t="shared" si="3"/>
        <v>3979118</v>
      </c>
      <c r="AK14" s="40">
        <v>2500</v>
      </c>
      <c r="AL14" s="41">
        <f t="shared" si="4"/>
        <v>3976618</v>
      </c>
      <c r="AM14" s="46"/>
      <c r="AN14" s="91"/>
      <c r="AO14" s="46"/>
      <c r="AX14" s="22"/>
    </row>
    <row r="15" spans="1:40" s="61" customFormat="1" ht="12.75">
      <c r="A15" s="103" t="s">
        <v>37</v>
      </c>
      <c r="B15" s="103"/>
      <c r="C15" s="103"/>
      <c r="D15" s="103"/>
      <c r="E15" s="104"/>
      <c r="F15" s="105">
        <f>COUNT("#REF!)")</f>
        <v>0</v>
      </c>
      <c r="G15" s="106">
        <f>COUNT(E5:E14)</f>
        <v>8</v>
      </c>
      <c r="H15" s="55">
        <f aca="true" t="shared" si="6" ref="H15:Q15">SUM(H5:H14)</f>
        <v>927783</v>
      </c>
      <c r="I15" s="56">
        <f t="shared" si="6"/>
        <v>32497</v>
      </c>
      <c r="J15" s="56">
        <f t="shared" si="6"/>
        <v>103153</v>
      </c>
      <c r="K15" s="56">
        <f t="shared" si="6"/>
        <v>79366</v>
      </c>
      <c r="L15" s="56">
        <f t="shared" si="6"/>
        <v>12000</v>
      </c>
      <c r="M15" s="56">
        <f t="shared" si="6"/>
        <v>25900</v>
      </c>
      <c r="N15" s="56">
        <f t="shared" si="6"/>
        <v>107709</v>
      </c>
      <c r="O15" s="56">
        <f t="shared" si="6"/>
        <v>122050</v>
      </c>
      <c r="P15" s="56">
        <f t="shared" si="6"/>
        <v>15141</v>
      </c>
      <c r="Q15" s="56">
        <f t="shared" si="6"/>
        <v>67133</v>
      </c>
      <c r="R15" s="57">
        <f aca="true" t="shared" si="7" ref="R15">SUM(H15:Q15)</f>
        <v>1492732</v>
      </c>
      <c r="S15" s="58"/>
      <c r="T15" s="56">
        <f aca="true" t="shared" si="8" ref="T15:AB15">SUM(T5:T14)</f>
        <v>486303</v>
      </c>
      <c r="U15" s="56">
        <f t="shared" si="8"/>
        <v>17253</v>
      </c>
      <c r="V15" s="56">
        <f t="shared" si="8"/>
        <v>46193</v>
      </c>
      <c r="W15" s="56">
        <f t="shared" si="8"/>
        <v>25259</v>
      </c>
      <c r="X15" s="56">
        <f t="shared" si="8"/>
        <v>395161</v>
      </c>
      <c r="Y15" s="56">
        <f t="shared" si="8"/>
        <v>226495</v>
      </c>
      <c r="Z15" s="56">
        <f t="shared" si="8"/>
        <v>59712</v>
      </c>
      <c r="AA15" s="56">
        <f t="shared" si="8"/>
        <v>30100</v>
      </c>
      <c r="AB15" s="56">
        <f t="shared" si="8"/>
        <v>13386</v>
      </c>
      <c r="AC15" s="44">
        <f aca="true" t="shared" si="9" ref="AC15">SUM(T15:AB15)</f>
        <v>1299862</v>
      </c>
      <c r="AD15" s="45">
        <f aca="true" t="shared" si="10" ref="AD15">+R15-AC15</f>
        <v>192870</v>
      </c>
      <c r="AE15" s="58"/>
      <c r="AF15" s="56">
        <f>SUM(AF5:AF14)</f>
        <v>16887132</v>
      </c>
      <c r="AG15" s="56">
        <f>SUM(AG5:AG14)</f>
        <v>687881</v>
      </c>
      <c r="AH15" s="56">
        <f>SUM(AH5:AH14)</f>
        <v>1183429</v>
      </c>
      <c r="AI15" s="56">
        <f>SUM(AI5:AI14)</f>
        <v>7500</v>
      </c>
      <c r="AJ15" s="41">
        <f aca="true" t="shared" si="11" ref="AJ15">SUM(AF15:AI15)</f>
        <v>18765942</v>
      </c>
      <c r="AK15" s="56">
        <f>SUM(AK5:AK14)</f>
        <v>335362</v>
      </c>
      <c r="AL15" s="41">
        <f aca="true" t="shared" si="12" ref="AL15">+AJ15-AK15</f>
        <v>18430580</v>
      </c>
      <c r="AM15" s="59"/>
      <c r="AN15" s="60"/>
    </row>
    <row r="16" spans="1:43" s="61" customFormat="1" ht="12.75">
      <c r="A16" s="103" t="s">
        <v>38</v>
      </c>
      <c r="B16" s="103"/>
      <c r="C16" s="103"/>
      <c r="D16" s="103"/>
      <c r="E16" s="104"/>
      <c r="F16" s="105"/>
      <c r="G16" s="106"/>
      <c r="H16" s="62">
        <v>751408</v>
      </c>
      <c r="I16" s="62">
        <v>44759</v>
      </c>
      <c r="J16" s="62">
        <v>39878</v>
      </c>
      <c r="K16" s="62">
        <v>79366</v>
      </c>
      <c r="L16" s="62">
        <v>8000</v>
      </c>
      <c r="M16" s="62">
        <v>25900</v>
      </c>
      <c r="N16" s="62">
        <v>58054</v>
      </c>
      <c r="O16" s="62">
        <v>25766</v>
      </c>
      <c r="P16" s="62">
        <v>58344</v>
      </c>
      <c r="Q16" s="62">
        <v>60483</v>
      </c>
      <c r="R16" s="63">
        <f>SUM(H16:Q16)</f>
        <v>1151958</v>
      </c>
      <c r="S16" s="64"/>
      <c r="T16" s="62">
        <v>453513</v>
      </c>
      <c r="U16" s="62">
        <v>17253</v>
      </c>
      <c r="V16" s="62"/>
      <c r="W16" s="62">
        <v>372357</v>
      </c>
      <c r="X16" s="62">
        <v>147963</v>
      </c>
      <c r="Y16" s="62">
        <v>91938</v>
      </c>
      <c r="Z16" s="62">
        <v>84812</v>
      </c>
      <c r="AA16" s="62">
        <v>0</v>
      </c>
      <c r="AB16" s="62">
        <v>30582</v>
      </c>
      <c r="AC16" s="63">
        <f>SUM(T16:AB16)</f>
        <v>1198418</v>
      </c>
      <c r="AD16" s="63">
        <f>+R16-AC16</f>
        <v>-46460</v>
      </c>
      <c r="AE16" s="65"/>
      <c r="AF16" s="62">
        <v>15809247</v>
      </c>
      <c r="AG16" s="62">
        <v>687880</v>
      </c>
      <c r="AH16" s="62">
        <v>1129597</v>
      </c>
      <c r="AI16" s="62">
        <v>0</v>
      </c>
      <c r="AJ16" s="63">
        <f>SUM(AF16:AI16)</f>
        <v>17626724</v>
      </c>
      <c r="AK16" s="62">
        <v>334615</v>
      </c>
      <c r="AL16" s="63">
        <f>+AJ16-AK16</f>
        <v>17292109</v>
      </c>
      <c r="AM16" s="59"/>
      <c r="AN16" s="65"/>
      <c r="AO16" s="65"/>
      <c r="AP16" s="65"/>
      <c r="AQ16" s="65"/>
    </row>
    <row r="17" spans="1:39" s="61" customFormat="1" ht="12.75">
      <c r="A17" s="107" t="s">
        <v>39</v>
      </c>
      <c r="B17" s="107"/>
      <c r="C17" s="107"/>
      <c r="D17" s="107"/>
      <c r="E17" s="108"/>
      <c r="F17" s="109"/>
      <c r="G17" s="110"/>
      <c r="H17" s="67">
        <f aca="true" t="shared" si="13" ref="H17:AK17">+H15/H16</f>
        <v>1.2347260077081958</v>
      </c>
      <c r="I17" s="68">
        <f t="shared" si="13"/>
        <v>0.7260439241269913</v>
      </c>
      <c r="J17" s="68">
        <f t="shared" si="13"/>
        <v>2.5867144791614423</v>
      </c>
      <c r="K17" s="68">
        <f t="shared" si="13"/>
        <v>1</v>
      </c>
      <c r="L17" s="68">
        <f t="shared" si="13"/>
        <v>1.5</v>
      </c>
      <c r="M17" s="68">
        <f t="shared" si="13"/>
        <v>1</v>
      </c>
      <c r="N17" s="68">
        <f t="shared" si="13"/>
        <v>1.8553243531884107</v>
      </c>
      <c r="O17" s="68">
        <f t="shared" si="13"/>
        <v>4.7368625320189395</v>
      </c>
      <c r="P17" s="68">
        <f t="shared" si="13"/>
        <v>0.2595125462772522</v>
      </c>
      <c r="Q17" s="68">
        <f t="shared" si="13"/>
        <v>1.1099482499214655</v>
      </c>
      <c r="R17" s="69">
        <f t="shared" si="13"/>
        <v>1.2958215490495313</v>
      </c>
      <c r="S17" s="70"/>
      <c r="T17" s="68">
        <f t="shared" si="13"/>
        <v>1.0723022272790417</v>
      </c>
      <c r="U17" s="68">
        <f t="shared" si="13"/>
        <v>1</v>
      </c>
      <c r="V17" s="68">
        <v>0</v>
      </c>
      <c r="W17" s="68">
        <f t="shared" si="13"/>
        <v>0.06783543749681085</v>
      </c>
      <c r="X17" s="68">
        <f t="shared" si="13"/>
        <v>2.6706744253630976</v>
      </c>
      <c r="Y17" s="68">
        <f t="shared" si="13"/>
        <v>2.4635624007483305</v>
      </c>
      <c r="Z17" s="68">
        <f t="shared" si="13"/>
        <v>0.7040513134933736</v>
      </c>
      <c r="AA17" s="68">
        <v>0</v>
      </c>
      <c r="AB17" s="68">
        <f t="shared" si="13"/>
        <v>0.43770845595448304</v>
      </c>
      <c r="AC17" s="71">
        <f>+AC15/AC16</f>
        <v>1.0846482612911355</v>
      </c>
      <c r="AD17" s="71">
        <f>+AD15/AD16*-1</f>
        <v>4.151312957382695</v>
      </c>
      <c r="AE17" s="70"/>
      <c r="AF17" s="68">
        <f t="shared" si="13"/>
        <v>1.0681806666693234</v>
      </c>
      <c r="AG17" s="67">
        <f t="shared" si="13"/>
        <v>1.0000014537419317</v>
      </c>
      <c r="AH17" s="68">
        <f t="shared" si="13"/>
        <v>1.0476559339304194</v>
      </c>
      <c r="AI17" s="68">
        <v>0</v>
      </c>
      <c r="AJ17" s="69">
        <f>+AJ15/AJ16</f>
        <v>1.0646301604313995</v>
      </c>
      <c r="AK17" s="68">
        <f t="shared" si="13"/>
        <v>1.0022324163590992</v>
      </c>
      <c r="AL17" s="69">
        <f>+AL15/AL16</f>
        <v>1.0658376025735208</v>
      </c>
      <c r="AM17" s="59"/>
    </row>
    <row r="18" spans="2:31" ht="12.75">
      <c r="B18" s="72"/>
      <c r="C18" s="72"/>
      <c r="D18" s="73"/>
      <c r="E18" s="73"/>
      <c r="F18" s="72"/>
      <c r="G18" s="72"/>
      <c r="H18" s="74"/>
      <c r="AE18" s="76"/>
    </row>
    <row r="19" spans="2:8" ht="12.75">
      <c r="B19" s="72"/>
      <c r="C19" s="72"/>
      <c r="D19" s="73"/>
      <c r="E19" s="73"/>
      <c r="F19" s="72"/>
      <c r="G19" s="72"/>
      <c r="H19" s="74"/>
    </row>
    <row r="20" spans="2:23" ht="12.75">
      <c r="B20" s="72"/>
      <c r="C20" s="72"/>
      <c r="D20" s="73"/>
      <c r="E20" s="73"/>
      <c r="F20" s="73"/>
      <c r="G20" s="73"/>
      <c r="H20" s="73"/>
      <c r="I20" s="73"/>
      <c r="J20" s="72"/>
      <c r="K20" s="72"/>
      <c r="L20" s="74"/>
      <c r="W20" s="111"/>
    </row>
    <row r="21" spans="2:23" ht="12.75">
      <c r="B21" s="72"/>
      <c r="C21" s="72"/>
      <c r="D21" s="73"/>
      <c r="E21" s="73"/>
      <c r="F21" s="73"/>
      <c r="G21" s="73"/>
      <c r="H21" s="73"/>
      <c r="I21" s="73"/>
      <c r="J21" s="72"/>
      <c r="K21" s="72"/>
      <c r="L21" s="74"/>
      <c r="W21" s="111"/>
    </row>
    <row r="22" spans="2:23" ht="12.75">
      <c r="B22" s="72"/>
      <c r="C22" s="72"/>
      <c r="D22" s="73"/>
      <c r="E22" s="73"/>
      <c r="F22" s="72"/>
      <c r="G22" s="72"/>
      <c r="H22" s="74"/>
      <c r="W22" s="111"/>
    </row>
    <row r="23" spans="2:23" ht="12.75">
      <c r="B23" s="72"/>
      <c r="C23" s="72"/>
      <c r="D23" s="73"/>
      <c r="E23" s="73"/>
      <c r="F23" s="72"/>
      <c r="G23" s="72"/>
      <c r="H23" s="74"/>
      <c r="W23" s="111"/>
    </row>
    <row r="24" spans="2:23" ht="12.75">
      <c r="B24" s="72"/>
      <c r="C24" s="72"/>
      <c r="D24" s="73"/>
      <c r="E24" s="73"/>
      <c r="F24" s="72"/>
      <c r="G24" s="72"/>
      <c r="H24" s="74"/>
      <c r="W24" s="111"/>
    </row>
    <row r="25" spans="2:23" ht="12.75">
      <c r="B25" s="72"/>
      <c r="C25" s="72"/>
      <c r="D25" s="73"/>
      <c r="E25" s="73"/>
      <c r="F25" s="72"/>
      <c r="G25" s="72"/>
      <c r="H25" s="74"/>
      <c r="W25" s="111"/>
    </row>
    <row r="26" spans="2:23" ht="12.75">
      <c r="B26" s="72"/>
      <c r="C26" s="72"/>
      <c r="D26" s="73"/>
      <c r="E26" s="73"/>
      <c r="F26" s="72"/>
      <c r="G26" s="72"/>
      <c r="H26" s="74"/>
      <c r="W26" s="111"/>
    </row>
    <row r="27" spans="2:23" ht="12.75">
      <c r="B27" s="72"/>
      <c r="C27" s="72"/>
      <c r="D27" s="73"/>
      <c r="E27" s="73"/>
      <c r="F27" s="72"/>
      <c r="G27" s="72"/>
      <c r="H27" s="74"/>
      <c r="W27" s="111"/>
    </row>
    <row r="28" spans="2:8" ht="12.75">
      <c r="B28" s="72"/>
      <c r="C28" s="72"/>
      <c r="D28" s="73"/>
      <c r="E28" s="73"/>
      <c r="F28" s="72"/>
      <c r="G28" s="72"/>
      <c r="H28" s="74"/>
    </row>
    <row r="29" spans="2:8" ht="12.75">
      <c r="B29" s="72"/>
      <c r="C29" s="72"/>
      <c r="D29" s="73"/>
      <c r="E29" s="73"/>
      <c r="F29" s="72"/>
      <c r="G29" s="72"/>
      <c r="H29" s="74"/>
    </row>
    <row r="30" spans="2:8" ht="12.75">
      <c r="B30" s="72"/>
      <c r="C30" s="72"/>
      <c r="D30" s="73"/>
      <c r="E30" s="73"/>
      <c r="F30" s="72"/>
      <c r="G30" s="72"/>
      <c r="H30" s="74"/>
    </row>
    <row r="31" spans="2:8" ht="12.75">
      <c r="B31" s="72"/>
      <c r="C31" s="72"/>
      <c r="D31" s="73"/>
      <c r="E31" s="73"/>
      <c r="F31" s="72"/>
      <c r="G31" s="72"/>
      <c r="H31" s="74"/>
    </row>
    <row r="32" spans="2:8" ht="12.75">
      <c r="B32" s="72"/>
      <c r="C32" s="72"/>
      <c r="D32" s="73"/>
      <c r="E32" s="73"/>
      <c r="F32" s="72"/>
      <c r="G32" s="72"/>
      <c r="H32" s="74"/>
    </row>
    <row r="33" spans="2:8" ht="12.75">
      <c r="B33" s="72"/>
      <c r="C33" s="72"/>
      <c r="D33" s="73"/>
      <c r="E33" s="73"/>
      <c r="F33" s="72"/>
      <c r="G33" s="72"/>
      <c r="H33" s="74"/>
    </row>
    <row r="34" spans="2:8" ht="12.75">
      <c r="B34" s="72"/>
      <c r="C34" s="72"/>
      <c r="D34" s="73"/>
      <c r="E34" s="73"/>
      <c r="F34" s="72"/>
      <c r="G34" s="72"/>
      <c r="H34" s="74"/>
    </row>
    <row r="35" spans="2:8" ht="12.75">
      <c r="B35" s="72"/>
      <c r="C35" s="72"/>
      <c r="D35" s="73"/>
      <c r="E35" s="73"/>
      <c r="F35" s="72"/>
      <c r="G35" s="72"/>
      <c r="H35" s="74"/>
    </row>
    <row r="36" spans="2:8" ht="12.75">
      <c r="B36" s="72"/>
      <c r="C36" s="72"/>
      <c r="D36" s="73"/>
      <c r="E36" s="73"/>
      <c r="F36" s="72"/>
      <c r="G36" s="72"/>
      <c r="H36" s="74"/>
    </row>
    <row r="37" spans="2:8" ht="12.75">
      <c r="B37" s="72"/>
      <c r="C37" s="72"/>
      <c r="D37" s="73"/>
      <c r="E37" s="73"/>
      <c r="F37" s="72"/>
      <c r="G37" s="72"/>
      <c r="H37" s="74"/>
    </row>
    <row r="38" spans="2:8" ht="12.75">
      <c r="B38" s="72"/>
      <c r="C38" s="72"/>
      <c r="D38" s="73"/>
      <c r="E38" s="73"/>
      <c r="F38" s="72"/>
      <c r="G38" s="72"/>
      <c r="H38" s="74"/>
    </row>
    <row r="39" spans="2:8" ht="12.75">
      <c r="B39" s="72"/>
      <c r="C39" s="72"/>
      <c r="D39" s="73"/>
      <c r="E39" s="73"/>
      <c r="F39" s="72"/>
      <c r="G39" s="72"/>
      <c r="H39" s="74"/>
    </row>
    <row r="40" spans="2:8" ht="12.75">
      <c r="B40" s="72"/>
      <c r="C40" s="72"/>
      <c r="D40" s="73"/>
      <c r="E40" s="73"/>
      <c r="F40" s="72"/>
      <c r="G40" s="72"/>
      <c r="H40" s="74"/>
    </row>
    <row r="41" spans="2:8" ht="12.75">
      <c r="B41" s="72"/>
      <c r="C41" s="72"/>
      <c r="D41" s="73"/>
      <c r="E41" s="73"/>
      <c r="F41" s="72"/>
      <c r="G41" s="72"/>
      <c r="H41" s="74"/>
    </row>
    <row r="42" spans="2:8" ht="12.75">
      <c r="B42" s="72"/>
      <c r="C42" s="72"/>
      <c r="D42" s="73"/>
      <c r="E42" s="73"/>
      <c r="F42" s="72"/>
      <c r="G42" s="72"/>
      <c r="H42" s="74"/>
    </row>
    <row r="43" spans="2:8" ht="12.75">
      <c r="B43" s="72"/>
      <c r="C43" s="72"/>
      <c r="D43" s="73"/>
      <c r="E43" s="73"/>
      <c r="F43" s="72"/>
      <c r="G43" s="72"/>
      <c r="H43" s="74"/>
    </row>
    <row r="44" spans="2:8" ht="12.75">
      <c r="B44" s="72"/>
      <c r="C44" s="72"/>
      <c r="D44" s="73"/>
      <c r="E44" s="73"/>
      <c r="F44" s="72"/>
      <c r="G44" s="72"/>
      <c r="H44" s="74"/>
    </row>
    <row r="45" spans="2:8" ht="12.75">
      <c r="B45" s="72"/>
      <c r="C45" s="72"/>
      <c r="D45" s="73"/>
      <c r="E45" s="73"/>
      <c r="F45" s="72"/>
      <c r="G45" s="72"/>
      <c r="H45" s="74"/>
    </row>
    <row r="46" spans="2:8" ht="12.75">
      <c r="B46" s="72"/>
      <c r="C46" s="72"/>
      <c r="D46" s="73"/>
      <c r="E46" s="73"/>
      <c r="F46" s="72"/>
      <c r="G46" s="72"/>
      <c r="H46" s="74"/>
    </row>
    <row r="47" spans="2:8" ht="12.75">
      <c r="B47" s="72"/>
      <c r="C47" s="72"/>
      <c r="D47" s="73"/>
      <c r="E47" s="73"/>
      <c r="F47" s="72"/>
      <c r="G47" s="72"/>
      <c r="H47" s="74"/>
    </row>
    <row r="48" spans="2:8" ht="12.75">
      <c r="B48" s="72"/>
      <c r="C48" s="72"/>
      <c r="D48" s="73"/>
      <c r="E48" s="73"/>
      <c r="F48" s="72"/>
      <c r="G48" s="72"/>
      <c r="H48" s="74"/>
    </row>
    <row r="49" spans="2:8" ht="12.75">
      <c r="B49" s="72"/>
      <c r="C49" s="72"/>
      <c r="D49" s="73"/>
      <c r="E49" s="73"/>
      <c r="F49" s="72"/>
      <c r="G49" s="72"/>
      <c r="H49" s="74"/>
    </row>
    <row r="50" spans="2:8" ht="12.75">
      <c r="B50" s="72"/>
      <c r="C50" s="72"/>
      <c r="D50" s="73"/>
      <c r="E50" s="73"/>
      <c r="F50" s="72"/>
      <c r="G50" s="72"/>
      <c r="H50" s="74"/>
    </row>
    <row r="51" spans="2:8" ht="12.75">
      <c r="B51" s="72"/>
      <c r="C51" s="72"/>
      <c r="D51" s="73"/>
      <c r="E51" s="73"/>
      <c r="F51" s="72"/>
      <c r="G51" s="72"/>
      <c r="H51" s="74"/>
    </row>
    <row r="52" spans="2:8" ht="12.75">
      <c r="B52" s="72"/>
      <c r="C52" s="72"/>
      <c r="D52" s="73"/>
      <c r="E52" s="73"/>
      <c r="F52" s="72"/>
      <c r="G52" s="72"/>
      <c r="H52" s="74"/>
    </row>
    <row r="53" spans="2:8" ht="12.75">
      <c r="B53" s="72"/>
      <c r="C53" s="72"/>
      <c r="D53" s="73"/>
      <c r="E53" s="73"/>
      <c r="F53" s="72"/>
      <c r="G53" s="72"/>
      <c r="H53" s="74"/>
    </row>
    <row r="54" spans="2:8" ht="12.75">
      <c r="B54" s="72"/>
      <c r="C54" s="72"/>
      <c r="D54" s="73"/>
      <c r="E54" s="73"/>
      <c r="F54" s="72"/>
      <c r="G54" s="72"/>
      <c r="H54" s="74"/>
    </row>
    <row r="55" spans="2:8" ht="12.75">
      <c r="B55" s="72"/>
      <c r="C55" s="72"/>
      <c r="D55" s="73"/>
      <c r="E55" s="73"/>
      <c r="F55" s="72"/>
      <c r="G55" s="72"/>
      <c r="H55" s="74"/>
    </row>
    <row r="56" spans="2:8" ht="12.75">
      <c r="B56" s="72"/>
      <c r="C56" s="72"/>
      <c r="D56" s="73"/>
      <c r="E56" s="73"/>
      <c r="F56" s="72"/>
      <c r="G56" s="72"/>
      <c r="H56" s="74"/>
    </row>
    <row r="57" spans="2:8" ht="12.75">
      <c r="B57" s="72"/>
      <c r="C57" s="72"/>
      <c r="D57" s="73"/>
      <c r="E57" s="73"/>
      <c r="F57" s="72"/>
      <c r="G57" s="72"/>
      <c r="H57" s="74"/>
    </row>
    <row r="58" spans="2:8" ht="12.75">
      <c r="B58" s="72"/>
      <c r="C58" s="72"/>
      <c r="D58" s="73"/>
      <c r="E58" s="73"/>
      <c r="F58" s="72"/>
      <c r="G58" s="72"/>
      <c r="H58" s="74"/>
    </row>
    <row r="59" spans="2:8" ht="12.75">
      <c r="B59" s="72"/>
      <c r="C59" s="72"/>
      <c r="D59" s="73"/>
      <c r="E59" s="73"/>
      <c r="F59" s="72"/>
      <c r="G59" s="72"/>
      <c r="H59" s="74"/>
    </row>
    <row r="60" spans="2:8" ht="12.75">
      <c r="B60" s="72"/>
      <c r="C60" s="72"/>
      <c r="D60" s="73"/>
      <c r="E60" s="73"/>
      <c r="F60" s="72"/>
      <c r="G60" s="72"/>
      <c r="H60" s="74"/>
    </row>
    <row r="61" spans="2:8" ht="12.75">
      <c r="B61" s="72"/>
      <c r="C61" s="72"/>
      <c r="D61" s="73"/>
      <c r="E61" s="73"/>
      <c r="F61" s="72"/>
      <c r="G61" s="72"/>
      <c r="H61" s="74"/>
    </row>
    <row r="62" spans="2:8" ht="12.75">
      <c r="B62" s="72"/>
      <c r="C62" s="72"/>
      <c r="D62" s="73"/>
      <c r="E62" s="73"/>
      <c r="F62" s="72"/>
      <c r="G62" s="72"/>
      <c r="H62" s="74"/>
    </row>
    <row r="63" spans="2:8" ht="12.75">
      <c r="B63" s="72"/>
      <c r="C63" s="72"/>
      <c r="D63" s="73"/>
      <c r="E63" s="73"/>
      <c r="F63" s="72"/>
      <c r="G63" s="72"/>
      <c r="H63" s="74"/>
    </row>
    <row r="64" spans="2:8" ht="12.75">
      <c r="B64" s="72"/>
      <c r="C64" s="72"/>
      <c r="D64" s="73"/>
      <c r="E64" s="73"/>
      <c r="F64" s="72"/>
      <c r="G64" s="72"/>
      <c r="H64" s="74"/>
    </row>
    <row r="65" spans="2:8" ht="12.75">
      <c r="B65" s="72"/>
      <c r="C65" s="72"/>
      <c r="D65" s="73"/>
      <c r="E65" s="73"/>
      <c r="F65" s="72"/>
      <c r="G65" s="72"/>
      <c r="H65" s="74"/>
    </row>
    <row r="66" spans="2:8" ht="12.75">
      <c r="B66" s="72"/>
      <c r="C66" s="72"/>
      <c r="D66" s="73"/>
      <c r="E66" s="73"/>
      <c r="F66" s="72"/>
      <c r="G66" s="72"/>
      <c r="H66" s="74"/>
    </row>
    <row r="67" spans="2:8" ht="12.75">
      <c r="B67" s="72"/>
      <c r="C67" s="72"/>
      <c r="D67" s="73"/>
      <c r="E67" s="73"/>
      <c r="F67" s="72"/>
      <c r="G67" s="72"/>
      <c r="H67" s="74"/>
    </row>
    <row r="68" spans="2:8" ht="12.75">
      <c r="B68" s="72"/>
      <c r="C68" s="72"/>
      <c r="D68" s="73"/>
      <c r="E68" s="73"/>
      <c r="F68" s="72"/>
      <c r="G68" s="72"/>
      <c r="H68" s="74"/>
    </row>
    <row r="69" spans="2:8" ht="12.75">
      <c r="B69" s="72"/>
      <c r="C69" s="72"/>
      <c r="D69" s="73"/>
      <c r="E69" s="73"/>
      <c r="F69" s="72"/>
      <c r="G69" s="72"/>
      <c r="H69" s="74"/>
    </row>
    <row r="70" spans="2:8" ht="12.75">
      <c r="B70" s="72"/>
      <c r="C70" s="72"/>
      <c r="D70" s="73"/>
      <c r="E70" s="73"/>
      <c r="F70" s="72"/>
      <c r="G70" s="72"/>
      <c r="H70" s="74"/>
    </row>
    <row r="71" spans="2:8" ht="12.75">
      <c r="B71" s="72"/>
      <c r="C71" s="72"/>
      <c r="D71" s="73"/>
      <c r="E71" s="73"/>
      <c r="F71" s="72"/>
      <c r="G71" s="72"/>
      <c r="H71" s="74"/>
    </row>
    <row r="72" spans="2:8" ht="12.75">
      <c r="B72" s="72"/>
      <c r="C72" s="72"/>
      <c r="D72" s="73"/>
      <c r="E72" s="73"/>
      <c r="F72" s="72"/>
      <c r="G72" s="72"/>
      <c r="H72" s="74"/>
    </row>
    <row r="73" spans="2:8" ht="12.75">
      <c r="B73" s="72"/>
      <c r="C73" s="72"/>
      <c r="D73" s="73"/>
      <c r="E73" s="73"/>
      <c r="F73" s="72"/>
      <c r="G73" s="72"/>
      <c r="H73" s="74"/>
    </row>
    <row r="74" spans="2:8" ht="12.75">
      <c r="B74" s="72"/>
      <c r="C74" s="72"/>
      <c r="D74" s="73"/>
      <c r="E74" s="73"/>
      <c r="F74" s="72"/>
      <c r="G74" s="72"/>
      <c r="H74" s="74"/>
    </row>
    <row r="75" spans="2:8" ht="12.75">
      <c r="B75" s="72"/>
      <c r="C75" s="72"/>
      <c r="D75" s="73"/>
      <c r="E75" s="73"/>
      <c r="F75" s="72"/>
      <c r="G75" s="72"/>
      <c r="H75" s="74"/>
    </row>
    <row r="76" spans="2:8" ht="12.75">
      <c r="B76" s="72"/>
      <c r="C76" s="72"/>
      <c r="D76" s="73"/>
      <c r="E76" s="73"/>
      <c r="F76" s="72"/>
      <c r="G76" s="72"/>
      <c r="H76" s="74"/>
    </row>
    <row r="77" spans="2:8" ht="12.75">
      <c r="B77" s="72"/>
      <c r="C77" s="72"/>
      <c r="D77" s="73"/>
      <c r="E77" s="73"/>
      <c r="F77" s="72"/>
      <c r="G77" s="72"/>
      <c r="H77" s="74"/>
    </row>
  </sheetData>
  <sheetProtection selectLockedCells="1" selectUnlockedCells="1"/>
  <mergeCells count="9">
    <mergeCell ref="A2:D2"/>
    <mergeCell ref="A3:D4"/>
    <mergeCell ref="F3:G4"/>
    <mergeCell ref="H3:R3"/>
    <mergeCell ref="T3:AC3"/>
    <mergeCell ref="AF3:AL3"/>
    <mergeCell ref="A15:D15"/>
    <mergeCell ref="A16:D16"/>
    <mergeCell ref="A17:D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3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0" style="1" hidden="1" customWidth="1"/>
    <col min="3" max="3" width="8.7109375" style="1" customWidth="1"/>
    <col min="4" max="4" width="40.00390625" style="4" customWidth="1"/>
    <col min="5" max="6" width="0" style="4" hidden="1" customWidth="1"/>
    <col min="7" max="7" width="6.140625" style="5" customWidth="1"/>
    <col min="8" max="8" width="5.28125" style="5" customWidth="1"/>
    <col min="9" max="9" width="16.140625" style="1" customWidth="1"/>
    <col min="10" max="10" width="13.140625" style="1" customWidth="1"/>
    <col min="11" max="11" width="14.8515625" style="1" customWidth="1"/>
    <col min="12" max="12" width="15.421875" style="1" customWidth="1"/>
    <col min="13" max="13" width="14.8515625" style="1" customWidth="1"/>
    <col min="14" max="14" width="14.421875" style="1" customWidth="1"/>
    <col min="15" max="17" width="15.421875" style="1" customWidth="1"/>
    <col min="18" max="18" width="13.421875" style="1" customWidth="1"/>
    <col min="19" max="19" width="15.8515625" style="1" customWidth="1"/>
    <col min="20" max="20" width="4.140625" style="6" customWidth="1"/>
    <col min="21" max="21" width="16.57421875" style="1" customWidth="1"/>
    <col min="22" max="22" width="14.8515625" style="1" customWidth="1"/>
    <col min="23" max="29" width="14.8515625" style="7" customWidth="1"/>
    <col min="30" max="30" width="17.140625" style="1" customWidth="1"/>
    <col min="31" max="31" width="15.421875" style="1" customWidth="1"/>
    <col min="32" max="32" width="3.28125" style="1" customWidth="1"/>
    <col min="33" max="33" width="17.7109375" style="1" customWidth="1"/>
    <col min="34" max="36" width="16.140625" style="1" customWidth="1"/>
    <col min="37" max="37" width="17.140625" style="1" customWidth="1"/>
    <col min="38" max="38" width="16.140625" style="1" customWidth="1"/>
    <col min="39" max="39" width="17.8515625" style="1" customWidth="1"/>
    <col min="40" max="40" width="15.57421875" style="1" customWidth="1"/>
    <col min="41" max="16384" width="8.7109375" style="1" customWidth="1"/>
  </cols>
  <sheetData>
    <row r="1" spans="4:20" s="7" customFormat="1" ht="12.75">
      <c r="D1" s="9"/>
      <c r="E1" s="9"/>
      <c r="F1" s="9"/>
      <c r="G1" s="10"/>
      <c r="H1" s="10"/>
      <c r="T1" s="6"/>
    </row>
    <row r="2" spans="1:30" s="15" customFormat="1" ht="19.5" customHeight="1">
      <c r="A2" s="11"/>
      <c r="B2" s="11"/>
      <c r="C2" s="11"/>
      <c r="D2" s="11"/>
      <c r="E2" s="11"/>
      <c r="F2" s="11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145" s="24" customFormat="1" ht="20.25" customHeight="1">
      <c r="A3" s="87" t="s">
        <v>361</v>
      </c>
      <c r="B3" s="87"/>
      <c r="C3" s="87"/>
      <c r="D3" s="87"/>
      <c r="E3" s="17"/>
      <c r="F3" s="17"/>
      <c r="G3" s="18" t="s">
        <v>53</v>
      </c>
      <c r="H3" s="18"/>
      <c r="I3" s="19" t="s">
        <v>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19" t="s">
        <v>6</v>
      </c>
      <c r="V3" s="19"/>
      <c r="W3" s="19"/>
      <c r="X3" s="19"/>
      <c r="Y3" s="19"/>
      <c r="Z3" s="19"/>
      <c r="AA3" s="19"/>
      <c r="AB3" s="19"/>
      <c r="AC3" s="19"/>
      <c r="AD3" s="19"/>
      <c r="AE3" s="21"/>
      <c r="AF3" s="22"/>
      <c r="AG3" s="23" t="s">
        <v>7</v>
      </c>
      <c r="AH3" s="23"/>
      <c r="AI3" s="23"/>
      <c r="AJ3" s="23"/>
      <c r="AK3" s="23"/>
      <c r="AL3" s="23"/>
      <c r="AM3" s="23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</row>
    <row r="4" spans="1:145" s="24" customFormat="1" ht="91.5" customHeight="1">
      <c r="A4" s="87"/>
      <c r="B4" s="87"/>
      <c r="C4" s="87"/>
      <c r="D4" s="87"/>
      <c r="E4" s="25"/>
      <c r="F4" s="25"/>
      <c r="G4" s="18"/>
      <c r="H4" s="18"/>
      <c r="I4" s="26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28" t="s">
        <v>17</v>
      </c>
      <c r="S4" s="29" t="s">
        <v>18</v>
      </c>
      <c r="T4" s="30"/>
      <c r="U4" s="27" t="s">
        <v>19</v>
      </c>
      <c r="V4" s="31" t="s">
        <v>20</v>
      </c>
      <c r="W4" s="32" t="s">
        <v>21</v>
      </c>
      <c r="X4" s="32" t="s">
        <v>22</v>
      </c>
      <c r="Y4" s="32" t="s">
        <v>23</v>
      </c>
      <c r="Z4" s="32" t="s">
        <v>24</v>
      </c>
      <c r="AA4" s="32" t="s">
        <v>25</v>
      </c>
      <c r="AB4" s="32" t="s">
        <v>26</v>
      </c>
      <c r="AC4" s="32" t="s">
        <v>27</v>
      </c>
      <c r="AD4" s="34" t="s">
        <v>28</v>
      </c>
      <c r="AE4" s="34" t="s">
        <v>29</v>
      </c>
      <c r="AF4" s="22"/>
      <c r="AG4" s="27" t="s">
        <v>30</v>
      </c>
      <c r="AH4" s="27" t="s">
        <v>31</v>
      </c>
      <c r="AI4" s="27" t="s">
        <v>32</v>
      </c>
      <c r="AJ4" s="27" t="s">
        <v>41</v>
      </c>
      <c r="AK4" s="35" t="s">
        <v>34</v>
      </c>
      <c r="AL4" s="31" t="s">
        <v>35</v>
      </c>
      <c r="AM4" s="35" t="s">
        <v>36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</row>
    <row r="5" spans="1:40" ht="12.75">
      <c r="A5" s="72">
        <v>1</v>
      </c>
      <c r="B5" s="72" t="s">
        <v>333</v>
      </c>
      <c r="C5" s="72">
        <v>9490</v>
      </c>
      <c r="D5" s="73" t="s">
        <v>334</v>
      </c>
      <c r="E5" s="73"/>
      <c r="F5" s="73">
        <v>1</v>
      </c>
      <c r="G5" s="128"/>
      <c r="H5" s="93" t="s">
        <v>72</v>
      </c>
      <c r="I5" s="9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1">
        <f aca="true" t="shared" si="0" ref="S5:S21">SUM(I5:R5)</f>
        <v>0</v>
      </c>
      <c r="T5" s="42"/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4">
        <f aca="true" t="shared" si="1" ref="AD5:AD21">SUM(U5:AC5)</f>
        <v>0</v>
      </c>
      <c r="AE5" s="45">
        <f aca="true" t="shared" si="2" ref="AE5:AE21">+S5-AD5</f>
        <v>0</v>
      </c>
      <c r="AF5" s="46"/>
      <c r="AG5" s="40">
        <v>0</v>
      </c>
      <c r="AH5" s="40">
        <v>0</v>
      </c>
      <c r="AI5" s="40">
        <v>0</v>
      </c>
      <c r="AJ5" s="40">
        <v>0</v>
      </c>
      <c r="AK5" s="41">
        <f aca="true" t="shared" si="3" ref="AK5:AK21">SUM(AG5:AJ5)</f>
        <v>0</v>
      </c>
      <c r="AL5" s="40">
        <v>0</v>
      </c>
      <c r="AM5" s="41">
        <f aca="true" t="shared" si="4" ref="AM5:AM21">+AK5-AL5</f>
        <v>0</v>
      </c>
      <c r="AN5" s="46"/>
    </row>
    <row r="6" spans="1:40" ht="12.75">
      <c r="A6" s="72">
        <f>+A5+1</f>
        <v>2</v>
      </c>
      <c r="B6" s="72" t="s">
        <v>333</v>
      </c>
      <c r="C6" s="72">
        <v>9483</v>
      </c>
      <c r="D6" s="73" t="s">
        <v>335</v>
      </c>
      <c r="E6" s="73"/>
      <c r="F6" s="73">
        <v>1</v>
      </c>
      <c r="G6" s="128"/>
      <c r="H6" s="93" t="s">
        <v>72</v>
      </c>
      <c r="I6" s="9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1">
        <f t="shared" si="0"/>
        <v>0</v>
      </c>
      <c r="T6" s="79"/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4">
        <f t="shared" si="1"/>
        <v>0</v>
      </c>
      <c r="AE6" s="45">
        <f t="shared" si="2"/>
        <v>0</v>
      </c>
      <c r="AF6" s="46"/>
      <c r="AG6" s="40">
        <v>0</v>
      </c>
      <c r="AH6" s="40">
        <v>0</v>
      </c>
      <c r="AI6" s="40">
        <v>0</v>
      </c>
      <c r="AJ6" s="40">
        <v>0</v>
      </c>
      <c r="AK6" s="41">
        <f t="shared" si="3"/>
        <v>0</v>
      </c>
      <c r="AL6" s="40">
        <v>0</v>
      </c>
      <c r="AM6" s="41">
        <f t="shared" si="4"/>
        <v>0</v>
      </c>
      <c r="AN6" s="46"/>
    </row>
    <row r="7" spans="1:40" s="24" customFormat="1" ht="12.75">
      <c r="A7" s="72">
        <f aca="true" t="shared" si="5" ref="A7:A19">+A6+1</f>
        <v>3</v>
      </c>
      <c r="B7" s="72" t="s">
        <v>333</v>
      </c>
      <c r="C7" s="72">
        <v>9863</v>
      </c>
      <c r="D7" s="73" t="s">
        <v>336</v>
      </c>
      <c r="E7" s="73">
        <v>1</v>
      </c>
      <c r="F7" s="73"/>
      <c r="G7" s="128"/>
      <c r="H7" s="93" t="s">
        <v>72</v>
      </c>
      <c r="I7" s="9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1">
        <f t="shared" si="0"/>
        <v>0</v>
      </c>
      <c r="T7" s="79"/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4">
        <f t="shared" si="1"/>
        <v>0</v>
      </c>
      <c r="AE7" s="45">
        <f t="shared" si="2"/>
        <v>0</v>
      </c>
      <c r="AF7" s="46"/>
      <c r="AG7" s="40">
        <v>0</v>
      </c>
      <c r="AH7" s="40">
        <v>0</v>
      </c>
      <c r="AI7" s="40">
        <v>0</v>
      </c>
      <c r="AJ7" s="40">
        <v>0</v>
      </c>
      <c r="AK7" s="41">
        <f t="shared" si="3"/>
        <v>0</v>
      </c>
      <c r="AL7" s="40">
        <v>0</v>
      </c>
      <c r="AM7" s="41">
        <f t="shared" si="4"/>
        <v>0</v>
      </c>
      <c r="AN7" s="46"/>
    </row>
    <row r="8" spans="1:51" s="49" customFormat="1" ht="12.75">
      <c r="A8" s="72">
        <f t="shared" si="5"/>
        <v>4</v>
      </c>
      <c r="B8" s="72" t="s">
        <v>333</v>
      </c>
      <c r="C8" s="72">
        <v>9494</v>
      </c>
      <c r="D8" s="73" t="s">
        <v>337</v>
      </c>
      <c r="E8" s="73">
        <v>1</v>
      </c>
      <c r="F8" s="73"/>
      <c r="G8" s="128"/>
      <c r="H8" s="93" t="s">
        <v>72</v>
      </c>
      <c r="I8" s="9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1">
        <f t="shared" si="0"/>
        <v>0</v>
      </c>
      <c r="T8" s="79"/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4">
        <f t="shared" si="1"/>
        <v>0</v>
      </c>
      <c r="AE8" s="45">
        <f t="shared" si="2"/>
        <v>0</v>
      </c>
      <c r="AF8" s="46"/>
      <c r="AG8" s="40">
        <v>0</v>
      </c>
      <c r="AH8" s="40">
        <v>0</v>
      </c>
      <c r="AI8" s="40">
        <v>0</v>
      </c>
      <c r="AJ8" s="40">
        <v>0</v>
      </c>
      <c r="AK8" s="41">
        <f t="shared" si="3"/>
        <v>0</v>
      </c>
      <c r="AL8" s="40">
        <v>0</v>
      </c>
      <c r="AM8" s="41">
        <f t="shared" si="4"/>
        <v>0</v>
      </c>
      <c r="AN8" s="46"/>
      <c r="AY8" s="7"/>
    </row>
    <row r="9" spans="1:40" s="24" customFormat="1" ht="12.75">
      <c r="A9" s="72">
        <f t="shared" si="5"/>
        <v>5</v>
      </c>
      <c r="B9" s="72" t="s">
        <v>333</v>
      </c>
      <c r="C9" s="72">
        <v>9485</v>
      </c>
      <c r="D9" s="73" t="s">
        <v>338</v>
      </c>
      <c r="E9" s="73"/>
      <c r="F9" s="73">
        <v>1</v>
      </c>
      <c r="G9" s="128"/>
      <c r="H9" s="93" t="s">
        <v>72</v>
      </c>
      <c r="I9" s="9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1">
        <f t="shared" si="0"/>
        <v>0</v>
      </c>
      <c r="T9" s="79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4">
        <f t="shared" si="1"/>
        <v>0</v>
      </c>
      <c r="AE9" s="45">
        <f t="shared" si="2"/>
        <v>0</v>
      </c>
      <c r="AF9" s="46"/>
      <c r="AG9" s="40">
        <v>0</v>
      </c>
      <c r="AH9" s="40">
        <v>0</v>
      </c>
      <c r="AI9" s="40">
        <v>0</v>
      </c>
      <c r="AJ9" s="40">
        <v>0</v>
      </c>
      <c r="AK9" s="41">
        <f t="shared" si="3"/>
        <v>0</v>
      </c>
      <c r="AL9" s="40">
        <v>0</v>
      </c>
      <c r="AM9" s="41">
        <f t="shared" si="4"/>
        <v>0</v>
      </c>
      <c r="AN9" s="46"/>
    </row>
    <row r="10" spans="1:40" s="24" customFormat="1" ht="12.75">
      <c r="A10" s="72">
        <f t="shared" si="5"/>
        <v>6</v>
      </c>
      <c r="B10" s="72" t="s">
        <v>333</v>
      </c>
      <c r="C10" s="72">
        <v>9486</v>
      </c>
      <c r="D10" s="73" t="s">
        <v>339</v>
      </c>
      <c r="E10" s="73"/>
      <c r="F10" s="73">
        <v>1</v>
      </c>
      <c r="G10" s="128"/>
      <c r="H10" s="93" t="s">
        <v>72</v>
      </c>
      <c r="I10" s="9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1">
        <f t="shared" si="0"/>
        <v>0</v>
      </c>
      <c r="T10" s="79"/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4">
        <f t="shared" si="1"/>
        <v>0</v>
      </c>
      <c r="AE10" s="45">
        <f t="shared" si="2"/>
        <v>0</v>
      </c>
      <c r="AF10" s="46"/>
      <c r="AG10" s="40">
        <v>0</v>
      </c>
      <c r="AH10" s="40">
        <v>0</v>
      </c>
      <c r="AI10" s="40">
        <v>0</v>
      </c>
      <c r="AJ10" s="40">
        <v>0</v>
      </c>
      <c r="AK10" s="41">
        <f t="shared" si="3"/>
        <v>0</v>
      </c>
      <c r="AL10" s="40">
        <v>0</v>
      </c>
      <c r="AM10" s="41">
        <f t="shared" si="4"/>
        <v>0</v>
      </c>
      <c r="AN10" s="46"/>
    </row>
    <row r="11" spans="1:40" s="24" customFormat="1" ht="12.75">
      <c r="A11" s="72">
        <f t="shared" si="5"/>
        <v>7</v>
      </c>
      <c r="B11" s="72" t="s">
        <v>333</v>
      </c>
      <c r="C11" s="72">
        <v>9487</v>
      </c>
      <c r="D11" s="73" t="s">
        <v>340</v>
      </c>
      <c r="E11" s="73"/>
      <c r="F11" s="73">
        <v>1</v>
      </c>
      <c r="G11" s="128"/>
      <c r="H11" s="93" t="s">
        <v>72</v>
      </c>
      <c r="I11" s="9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1">
        <f t="shared" si="0"/>
        <v>0</v>
      </c>
      <c r="T11" s="79"/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4">
        <f t="shared" si="1"/>
        <v>0</v>
      </c>
      <c r="AE11" s="45">
        <f t="shared" si="2"/>
        <v>0</v>
      </c>
      <c r="AF11" s="46"/>
      <c r="AG11" s="40">
        <v>0</v>
      </c>
      <c r="AH11" s="40">
        <v>0</v>
      </c>
      <c r="AI11" s="40">
        <v>0</v>
      </c>
      <c r="AJ11" s="40">
        <v>0</v>
      </c>
      <c r="AK11" s="41">
        <f t="shared" si="3"/>
        <v>0</v>
      </c>
      <c r="AL11" s="40">
        <v>0</v>
      </c>
      <c r="AM11" s="41">
        <f t="shared" si="4"/>
        <v>0</v>
      </c>
      <c r="AN11" s="46"/>
    </row>
    <row r="12" spans="1:40" s="24" customFormat="1" ht="12.75">
      <c r="A12" s="72">
        <f t="shared" si="5"/>
        <v>8</v>
      </c>
      <c r="B12" s="72" t="s">
        <v>333</v>
      </c>
      <c r="C12" s="72">
        <v>9488</v>
      </c>
      <c r="D12" s="73" t="s">
        <v>341</v>
      </c>
      <c r="E12" s="73"/>
      <c r="F12" s="73">
        <v>1</v>
      </c>
      <c r="G12" s="128"/>
      <c r="H12" s="93" t="s">
        <v>72</v>
      </c>
      <c r="I12" s="9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1">
        <f t="shared" si="0"/>
        <v>0</v>
      </c>
      <c r="T12" s="79"/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4">
        <f t="shared" si="1"/>
        <v>0</v>
      </c>
      <c r="AE12" s="45">
        <f t="shared" si="2"/>
        <v>0</v>
      </c>
      <c r="AF12" s="46"/>
      <c r="AG12" s="40">
        <v>0</v>
      </c>
      <c r="AH12" s="40">
        <v>0</v>
      </c>
      <c r="AI12" s="40">
        <v>0</v>
      </c>
      <c r="AJ12" s="40">
        <v>0</v>
      </c>
      <c r="AK12" s="41">
        <f t="shared" si="3"/>
        <v>0</v>
      </c>
      <c r="AL12" s="40">
        <v>0</v>
      </c>
      <c r="AM12" s="41">
        <f t="shared" si="4"/>
        <v>0</v>
      </c>
      <c r="AN12" s="46"/>
    </row>
    <row r="13" spans="1:40" s="24" customFormat="1" ht="12.75">
      <c r="A13" s="72">
        <f t="shared" si="5"/>
        <v>9</v>
      </c>
      <c r="B13" s="72" t="s">
        <v>333</v>
      </c>
      <c r="C13" s="72">
        <v>9876</v>
      </c>
      <c r="D13" s="73" t="s">
        <v>342</v>
      </c>
      <c r="E13" s="73">
        <v>1</v>
      </c>
      <c r="F13" s="73"/>
      <c r="G13" s="128"/>
      <c r="H13" s="93" t="s">
        <v>72</v>
      </c>
      <c r="I13" s="9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1">
        <f t="shared" si="0"/>
        <v>0</v>
      </c>
      <c r="T13" s="79"/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4">
        <f t="shared" si="1"/>
        <v>0</v>
      </c>
      <c r="AE13" s="45">
        <f t="shared" si="2"/>
        <v>0</v>
      </c>
      <c r="AF13" s="46"/>
      <c r="AG13" s="40">
        <v>0</v>
      </c>
      <c r="AH13" s="40">
        <v>0</v>
      </c>
      <c r="AI13" s="40">
        <v>0</v>
      </c>
      <c r="AJ13" s="40">
        <v>0</v>
      </c>
      <c r="AK13" s="41">
        <f t="shared" si="3"/>
        <v>0</v>
      </c>
      <c r="AL13" s="40">
        <v>0</v>
      </c>
      <c r="AM13" s="41">
        <f t="shared" si="4"/>
        <v>0</v>
      </c>
      <c r="AN13" s="46"/>
    </row>
    <row r="14" spans="1:40" s="24" customFormat="1" ht="12.75">
      <c r="A14" s="72">
        <f t="shared" si="5"/>
        <v>10</v>
      </c>
      <c r="B14" s="72" t="s">
        <v>333</v>
      </c>
      <c r="C14" s="72">
        <v>18603</v>
      </c>
      <c r="D14" s="73" t="s">
        <v>343</v>
      </c>
      <c r="E14" s="73">
        <v>1</v>
      </c>
      <c r="F14" s="73"/>
      <c r="G14" s="128"/>
      <c r="H14" s="93" t="s">
        <v>72</v>
      </c>
      <c r="I14" s="9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1">
        <f t="shared" si="0"/>
        <v>0</v>
      </c>
      <c r="T14" s="79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4">
        <f t="shared" si="1"/>
        <v>0</v>
      </c>
      <c r="AE14" s="45">
        <f t="shared" si="2"/>
        <v>0</v>
      </c>
      <c r="AF14" s="46"/>
      <c r="AG14" s="40">
        <v>0</v>
      </c>
      <c r="AH14" s="40">
        <v>0</v>
      </c>
      <c r="AI14" s="40">
        <v>0</v>
      </c>
      <c r="AJ14" s="40">
        <v>0</v>
      </c>
      <c r="AK14" s="41">
        <f t="shared" si="3"/>
        <v>0</v>
      </c>
      <c r="AL14" s="40">
        <v>0</v>
      </c>
      <c r="AM14" s="41">
        <f t="shared" si="4"/>
        <v>0</v>
      </c>
      <c r="AN14" s="46"/>
    </row>
    <row r="15" spans="1:40" s="24" customFormat="1" ht="12.75">
      <c r="A15" s="72">
        <f t="shared" si="5"/>
        <v>11</v>
      </c>
      <c r="B15" s="72" t="s">
        <v>333</v>
      </c>
      <c r="C15" s="72">
        <v>18082</v>
      </c>
      <c r="D15" s="73" t="s">
        <v>344</v>
      </c>
      <c r="E15" s="73">
        <v>1</v>
      </c>
      <c r="F15" s="73"/>
      <c r="G15" s="128"/>
      <c r="H15" s="93" t="s">
        <v>72</v>
      </c>
      <c r="I15" s="9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f t="shared" si="0"/>
        <v>0</v>
      </c>
      <c r="T15" s="79"/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4">
        <f t="shared" si="1"/>
        <v>0</v>
      </c>
      <c r="AE15" s="45">
        <f t="shared" si="2"/>
        <v>0</v>
      </c>
      <c r="AF15" s="46"/>
      <c r="AG15" s="40">
        <v>0</v>
      </c>
      <c r="AH15" s="40">
        <v>0</v>
      </c>
      <c r="AI15" s="40">
        <v>0</v>
      </c>
      <c r="AJ15" s="40">
        <v>0</v>
      </c>
      <c r="AK15" s="41">
        <f t="shared" si="3"/>
        <v>0</v>
      </c>
      <c r="AL15" s="40">
        <v>0</v>
      </c>
      <c r="AM15" s="41">
        <f t="shared" si="4"/>
        <v>0</v>
      </c>
      <c r="AN15" s="46"/>
    </row>
    <row r="16" spans="1:40" s="24" customFormat="1" ht="12.75">
      <c r="A16" s="72">
        <f t="shared" si="5"/>
        <v>12</v>
      </c>
      <c r="B16" s="72" t="s">
        <v>333</v>
      </c>
      <c r="C16" s="72">
        <v>9489</v>
      </c>
      <c r="D16" s="73" t="s">
        <v>345</v>
      </c>
      <c r="E16" s="73"/>
      <c r="F16" s="73">
        <v>1</v>
      </c>
      <c r="G16" s="128"/>
      <c r="H16" s="93" t="s">
        <v>72</v>
      </c>
      <c r="I16" s="9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f t="shared" si="0"/>
        <v>0</v>
      </c>
      <c r="T16" s="79"/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4">
        <f t="shared" si="1"/>
        <v>0</v>
      </c>
      <c r="AE16" s="45">
        <f t="shared" si="2"/>
        <v>0</v>
      </c>
      <c r="AF16" s="46"/>
      <c r="AG16" s="40">
        <v>0</v>
      </c>
      <c r="AH16" s="40">
        <v>0</v>
      </c>
      <c r="AI16" s="40">
        <v>0</v>
      </c>
      <c r="AJ16" s="40">
        <v>0</v>
      </c>
      <c r="AK16" s="41">
        <f t="shared" si="3"/>
        <v>0</v>
      </c>
      <c r="AL16" s="40">
        <v>0</v>
      </c>
      <c r="AM16" s="41">
        <f t="shared" si="4"/>
        <v>0</v>
      </c>
      <c r="AN16" s="46"/>
    </row>
    <row r="17" spans="1:40" s="24" customFormat="1" ht="12.75">
      <c r="A17" s="72">
        <f t="shared" si="5"/>
        <v>13</v>
      </c>
      <c r="B17" s="72" t="s">
        <v>333</v>
      </c>
      <c r="C17" s="72">
        <v>9859</v>
      </c>
      <c r="D17" s="73" t="s">
        <v>346</v>
      </c>
      <c r="E17" s="73"/>
      <c r="F17" s="73">
        <v>1</v>
      </c>
      <c r="G17" s="128"/>
      <c r="H17" s="93" t="s">
        <v>72</v>
      </c>
      <c r="I17" s="9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f t="shared" si="0"/>
        <v>0</v>
      </c>
      <c r="T17" s="79"/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4">
        <f t="shared" si="1"/>
        <v>0</v>
      </c>
      <c r="AE17" s="45">
        <f t="shared" si="2"/>
        <v>0</v>
      </c>
      <c r="AF17" s="46"/>
      <c r="AG17" s="40">
        <v>0</v>
      </c>
      <c r="AH17" s="40">
        <v>0</v>
      </c>
      <c r="AI17" s="40">
        <v>0</v>
      </c>
      <c r="AJ17" s="40">
        <v>0</v>
      </c>
      <c r="AK17" s="41">
        <f t="shared" si="3"/>
        <v>0</v>
      </c>
      <c r="AL17" s="40">
        <v>0</v>
      </c>
      <c r="AM17" s="41">
        <f t="shared" si="4"/>
        <v>0</v>
      </c>
      <c r="AN17" s="46"/>
    </row>
    <row r="18" spans="1:40" s="24" customFormat="1" ht="12.75">
      <c r="A18" s="72">
        <f t="shared" si="5"/>
        <v>14</v>
      </c>
      <c r="B18" s="72" t="s">
        <v>333</v>
      </c>
      <c r="C18" s="72">
        <v>9492</v>
      </c>
      <c r="D18" s="73" t="s">
        <v>347</v>
      </c>
      <c r="E18" s="73"/>
      <c r="F18" s="73">
        <v>1</v>
      </c>
      <c r="G18" s="128"/>
      <c r="H18" s="93" t="s">
        <v>72</v>
      </c>
      <c r="I18" s="9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1">
        <f t="shared" si="0"/>
        <v>0</v>
      </c>
      <c r="T18" s="79"/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4">
        <f t="shared" si="1"/>
        <v>0</v>
      </c>
      <c r="AE18" s="45">
        <f t="shared" si="2"/>
        <v>0</v>
      </c>
      <c r="AF18" s="46"/>
      <c r="AG18" s="40">
        <v>0</v>
      </c>
      <c r="AH18" s="40">
        <v>0</v>
      </c>
      <c r="AI18" s="40">
        <v>0</v>
      </c>
      <c r="AJ18" s="40">
        <v>0</v>
      </c>
      <c r="AK18" s="41">
        <f t="shared" si="3"/>
        <v>0</v>
      </c>
      <c r="AL18" s="40">
        <v>0</v>
      </c>
      <c r="AM18" s="41">
        <f t="shared" si="4"/>
        <v>0</v>
      </c>
      <c r="AN18" s="46"/>
    </row>
    <row r="19" spans="1:40" s="24" customFormat="1" ht="12.75">
      <c r="A19" s="72">
        <f t="shared" si="5"/>
        <v>15</v>
      </c>
      <c r="B19" s="72" t="s">
        <v>333</v>
      </c>
      <c r="C19" s="72">
        <v>9493</v>
      </c>
      <c r="D19" s="73" t="s">
        <v>348</v>
      </c>
      <c r="E19" s="73"/>
      <c r="F19" s="73">
        <v>1</v>
      </c>
      <c r="G19" s="129"/>
      <c r="H19" s="102" t="s">
        <v>72</v>
      </c>
      <c r="I19" s="9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1">
        <f t="shared" si="0"/>
        <v>0</v>
      </c>
      <c r="T19" s="79"/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4">
        <f t="shared" si="1"/>
        <v>0</v>
      </c>
      <c r="AE19" s="45">
        <f t="shared" si="2"/>
        <v>0</v>
      </c>
      <c r="AF19" s="46"/>
      <c r="AG19" s="40">
        <v>0</v>
      </c>
      <c r="AH19" s="40">
        <v>0</v>
      </c>
      <c r="AI19" s="40">
        <v>0</v>
      </c>
      <c r="AJ19" s="40">
        <v>0</v>
      </c>
      <c r="AK19" s="41">
        <f t="shared" si="3"/>
        <v>0</v>
      </c>
      <c r="AL19" s="40">
        <v>0</v>
      </c>
      <c r="AM19" s="41">
        <f t="shared" si="4"/>
        <v>0</v>
      </c>
      <c r="AN19" s="46"/>
    </row>
    <row r="20" spans="1:40" s="61" customFormat="1" ht="12.75">
      <c r="A20" s="103" t="s">
        <v>37</v>
      </c>
      <c r="B20" s="103"/>
      <c r="C20" s="103"/>
      <c r="D20" s="103"/>
      <c r="E20" s="104"/>
      <c r="F20" s="104"/>
      <c r="G20" s="105">
        <v>0</v>
      </c>
      <c r="H20" s="106">
        <v>15</v>
      </c>
      <c r="I20" s="55">
        <f aca="true" t="shared" si="6" ref="I20:R20">SUM(I5:I19)</f>
        <v>0</v>
      </c>
      <c r="J20" s="56">
        <f t="shared" si="6"/>
        <v>0</v>
      </c>
      <c r="K20" s="56">
        <f t="shared" si="6"/>
        <v>0</v>
      </c>
      <c r="L20" s="56">
        <f t="shared" si="6"/>
        <v>0</v>
      </c>
      <c r="M20" s="56">
        <f t="shared" si="6"/>
        <v>0</v>
      </c>
      <c r="N20" s="56">
        <f t="shared" si="6"/>
        <v>0</v>
      </c>
      <c r="O20" s="56">
        <f t="shared" si="6"/>
        <v>0</v>
      </c>
      <c r="P20" s="56">
        <f t="shared" si="6"/>
        <v>0</v>
      </c>
      <c r="Q20" s="56">
        <f t="shared" si="6"/>
        <v>0</v>
      </c>
      <c r="R20" s="56">
        <f t="shared" si="6"/>
        <v>0</v>
      </c>
      <c r="S20" s="57">
        <f t="shared" si="0"/>
        <v>0</v>
      </c>
      <c r="T20" s="58"/>
      <c r="U20" s="56">
        <f aca="true" t="shared" si="7" ref="U20:AC20">SUM(U5:U19)</f>
        <v>0</v>
      </c>
      <c r="V20" s="56">
        <f t="shared" si="7"/>
        <v>0</v>
      </c>
      <c r="W20" s="56">
        <f t="shared" si="7"/>
        <v>0</v>
      </c>
      <c r="X20" s="56">
        <f t="shared" si="7"/>
        <v>0</v>
      </c>
      <c r="Y20" s="56">
        <f t="shared" si="7"/>
        <v>0</v>
      </c>
      <c r="Z20" s="56">
        <f t="shared" si="7"/>
        <v>0</v>
      </c>
      <c r="AA20" s="56">
        <f t="shared" si="7"/>
        <v>0</v>
      </c>
      <c r="AB20" s="56">
        <f t="shared" si="7"/>
        <v>0</v>
      </c>
      <c r="AC20" s="56">
        <f t="shared" si="7"/>
        <v>0</v>
      </c>
      <c r="AD20" s="44">
        <f t="shared" si="1"/>
        <v>0</v>
      </c>
      <c r="AE20" s="45">
        <f t="shared" si="2"/>
        <v>0</v>
      </c>
      <c r="AF20" s="58"/>
      <c r="AG20" s="56">
        <f>SUM(AG5:AG19)</f>
        <v>0</v>
      </c>
      <c r="AH20" s="56">
        <f>SUM(AH5:AH19)</f>
        <v>0</v>
      </c>
      <c r="AI20" s="56">
        <f>SUM(AI5:AI19)</f>
        <v>0</v>
      </c>
      <c r="AJ20" s="56">
        <f>SUM(AJ5:AJ19)</f>
        <v>0</v>
      </c>
      <c r="AK20" s="41">
        <f t="shared" si="3"/>
        <v>0</v>
      </c>
      <c r="AL20" s="56">
        <f>SUM(AL5:AL19)</f>
        <v>0</v>
      </c>
      <c r="AM20" s="41">
        <f t="shared" si="4"/>
        <v>0</v>
      </c>
      <c r="AN20" s="59"/>
    </row>
    <row r="21" spans="1:41" s="61" customFormat="1" ht="12.75">
      <c r="A21" s="103" t="s">
        <v>38</v>
      </c>
      <c r="B21" s="103"/>
      <c r="C21" s="103"/>
      <c r="D21" s="103"/>
      <c r="E21" s="104"/>
      <c r="F21" s="104"/>
      <c r="G21" s="105"/>
      <c r="H21" s="106"/>
      <c r="I21" s="55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7">
        <f t="shared" si="0"/>
        <v>0</v>
      </c>
      <c r="T21" s="58"/>
      <c r="U21" s="55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f>+'Pres Summary'!AA13</f>
        <v>-434963</v>
      </c>
      <c r="AC21" s="56">
        <v>0</v>
      </c>
      <c r="AD21" s="44">
        <f t="shared" si="1"/>
        <v>-434963</v>
      </c>
      <c r="AE21" s="45">
        <f t="shared" si="2"/>
        <v>434963</v>
      </c>
      <c r="AF21" s="58"/>
      <c r="AG21" s="56">
        <v>0</v>
      </c>
      <c r="AH21" s="55">
        <v>0</v>
      </c>
      <c r="AI21" s="56">
        <v>0</v>
      </c>
      <c r="AJ21" s="56">
        <v>0</v>
      </c>
      <c r="AK21" s="41">
        <f t="shared" si="3"/>
        <v>0</v>
      </c>
      <c r="AL21" s="56">
        <v>0</v>
      </c>
      <c r="AM21" s="41">
        <f t="shared" si="4"/>
        <v>0</v>
      </c>
      <c r="AN21" s="58"/>
      <c r="AO21" s="58"/>
    </row>
    <row r="22" spans="1:40" s="61" customFormat="1" ht="12.75">
      <c r="A22" s="107" t="s">
        <v>39</v>
      </c>
      <c r="B22" s="107"/>
      <c r="C22" s="107"/>
      <c r="D22" s="107"/>
      <c r="E22" s="108"/>
      <c r="F22" s="108"/>
      <c r="G22" s="109"/>
      <c r="H22" s="110"/>
      <c r="I22" s="67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9" t="e">
        <f aca="true" t="shared" si="8" ref="S22">+S20/S21</f>
        <v>#DIV/0!</v>
      </c>
      <c r="T22" s="70"/>
      <c r="U22" s="67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71">
        <v>0</v>
      </c>
      <c r="AE22" s="71">
        <v>0</v>
      </c>
      <c r="AF22" s="70"/>
      <c r="AG22" s="68">
        <v>0</v>
      </c>
      <c r="AH22" s="67">
        <v>0</v>
      </c>
      <c r="AI22" s="68">
        <v>0</v>
      </c>
      <c r="AJ22" s="68">
        <v>0</v>
      </c>
      <c r="AK22" s="69">
        <v>0</v>
      </c>
      <c r="AL22" s="68">
        <v>0</v>
      </c>
      <c r="AM22" s="69">
        <v>0</v>
      </c>
      <c r="AN22" s="59"/>
    </row>
    <row r="23" spans="2:32" ht="12.75">
      <c r="B23" s="72"/>
      <c r="C23" s="72"/>
      <c r="D23" s="73"/>
      <c r="E23" s="73"/>
      <c r="F23" s="73"/>
      <c r="G23" s="72"/>
      <c r="H23" s="72"/>
      <c r="I23" s="74"/>
      <c r="AF23" s="76"/>
    </row>
    <row r="24" spans="2:9" ht="12.75">
      <c r="B24" s="72"/>
      <c r="C24" s="72"/>
      <c r="D24" s="73"/>
      <c r="E24" s="73"/>
      <c r="F24" s="73"/>
      <c r="G24" s="72"/>
      <c r="H24" s="72"/>
      <c r="I24" s="74"/>
    </row>
    <row r="25" spans="2:9" ht="12.75">
      <c r="B25" s="72"/>
      <c r="C25" s="72"/>
      <c r="D25" s="73"/>
      <c r="E25" s="73"/>
      <c r="F25" s="73"/>
      <c r="G25" s="72"/>
      <c r="H25" s="72"/>
      <c r="I25" s="74"/>
    </row>
    <row r="26" spans="2:9" ht="12.75">
      <c r="B26" s="72"/>
      <c r="C26" s="72"/>
      <c r="D26" s="73"/>
      <c r="E26" s="73"/>
      <c r="F26" s="73"/>
      <c r="G26" s="72"/>
      <c r="H26" s="72"/>
      <c r="I26" s="74"/>
    </row>
    <row r="27" spans="2:9" ht="12.75">
      <c r="B27" s="72"/>
      <c r="C27" s="72"/>
      <c r="D27" s="73"/>
      <c r="E27" s="73"/>
      <c r="F27" s="73"/>
      <c r="G27" s="72"/>
      <c r="H27" s="72"/>
      <c r="I27" s="74"/>
    </row>
    <row r="28" spans="2:9" ht="12.75">
      <c r="B28" s="72"/>
      <c r="C28" s="72"/>
      <c r="D28" s="73"/>
      <c r="E28" s="73"/>
      <c r="F28" s="73"/>
      <c r="G28" s="72"/>
      <c r="H28" s="72"/>
      <c r="I28" s="74"/>
    </row>
    <row r="29" spans="2:9" ht="12.75">
      <c r="B29" s="72"/>
      <c r="C29" s="72"/>
      <c r="D29" s="73"/>
      <c r="E29" s="73"/>
      <c r="F29" s="73"/>
      <c r="G29" s="72"/>
      <c r="H29" s="72"/>
      <c r="I29" s="74"/>
    </row>
    <row r="30" spans="2:9" ht="12.75">
      <c r="B30" s="72"/>
      <c r="C30" s="72"/>
      <c r="D30" s="73"/>
      <c r="E30" s="73"/>
      <c r="F30" s="73"/>
      <c r="G30" s="72"/>
      <c r="H30" s="72"/>
      <c r="I30" s="74"/>
    </row>
    <row r="31" spans="2:9" ht="12.75">
      <c r="B31" s="72"/>
      <c r="C31" s="72"/>
      <c r="D31" s="73"/>
      <c r="E31" s="73"/>
      <c r="F31" s="73"/>
      <c r="G31" s="72"/>
      <c r="H31" s="72"/>
      <c r="I31" s="74"/>
    </row>
    <row r="32" spans="2:9" ht="12.75">
      <c r="B32" s="72"/>
      <c r="C32" s="72"/>
      <c r="D32" s="73"/>
      <c r="E32" s="73"/>
      <c r="F32" s="73"/>
      <c r="G32" s="72"/>
      <c r="H32" s="72"/>
      <c r="I32" s="74"/>
    </row>
    <row r="33" spans="2:9" ht="12.75">
      <c r="B33" s="72"/>
      <c r="C33" s="72"/>
      <c r="D33" s="73"/>
      <c r="E33" s="73"/>
      <c r="F33" s="73"/>
      <c r="G33" s="72"/>
      <c r="H33" s="72"/>
      <c r="I33" s="74"/>
    </row>
    <row r="34" spans="2:9" ht="12.75">
      <c r="B34" s="72"/>
      <c r="C34" s="72"/>
      <c r="D34" s="73"/>
      <c r="E34" s="73"/>
      <c r="F34" s="73"/>
      <c r="G34" s="72"/>
      <c r="H34" s="72"/>
      <c r="I34" s="74"/>
    </row>
    <row r="35" spans="2:9" ht="12.75">
      <c r="B35" s="72"/>
      <c r="C35" s="72"/>
      <c r="D35" s="73"/>
      <c r="E35" s="73"/>
      <c r="F35" s="73"/>
      <c r="G35" s="72"/>
      <c r="H35" s="72"/>
      <c r="I35" s="74"/>
    </row>
    <row r="36" spans="2:9" ht="12.75">
      <c r="B36" s="72"/>
      <c r="C36" s="72"/>
      <c r="D36" s="73"/>
      <c r="E36" s="73"/>
      <c r="F36" s="73"/>
      <c r="G36" s="72"/>
      <c r="H36" s="72"/>
      <c r="I36" s="74"/>
    </row>
    <row r="37" spans="2:9" ht="12.75">
      <c r="B37" s="72"/>
      <c r="C37" s="72"/>
      <c r="D37" s="73"/>
      <c r="E37" s="73"/>
      <c r="F37" s="73"/>
      <c r="G37" s="72"/>
      <c r="H37" s="72"/>
      <c r="I37" s="74"/>
    </row>
    <row r="38" spans="2:9" ht="12.75">
      <c r="B38" s="72"/>
      <c r="C38" s="72"/>
      <c r="D38" s="73"/>
      <c r="E38" s="73"/>
      <c r="F38" s="73"/>
      <c r="G38" s="72"/>
      <c r="H38" s="72"/>
      <c r="I38" s="74"/>
    </row>
    <row r="39" spans="2:9" ht="12.75">
      <c r="B39" s="72"/>
      <c r="C39" s="72"/>
      <c r="D39" s="73"/>
      <c r="E39" s="73"/>
      <c r="F39" s="73"/>
      <c r="G39" s="72"/>
      <c r="H39" s="72"/>
      <c r="I39" s="74"/>
    </row>
    <row r="40" spans="2:9" ht="12.75">
      <c r="B40" s="72"/>
      <c r="C40" s="72"/>
      <c r="D40" s="73"/>
      <c r="E40" s="73"/>
      <c r="F40" s="73"/>
      <c r="G40" s="72"/>
      <c r="H40" s="72"/>
      <c r="I40" s="74"/>
    </row>
    <row r="41" spans="2:9" ht="12.75">
      <c r="B41" s="72"/>
      <c r="C41" s="72"/>
      <c r="D41" s="73"/>
      <c r="E41" s="73"/>
      <c r="F41" s="73"/>
      <c r="G41" s="72"/>
      <c r="H41" s="72"/>
      <c r="I41" s="74"/>
    </row>
    <row r="42" spans="2:9" ht="12.75">
      <c r="B42" s="72"/>
      <c r="C42" s="72"/>
      <c r="D42" s="73"/>
      <c r="E42" s="73"/>
      <c r="F42" s="73"/>
      <c r="G42" s="72"/>
      <c r="H42" s="72"/>
      <c r="I42" s="74"/>
    </row>
    <row r="43" spans="2:9" ht="12.75">
      <c r="B43" s="72"/>
      <c r="C43" s="72"/>
      <c r="D43" s="73"/>
      <c r="E43" s="73"/>
      <c r="F43" s="73"/>
      <c r="G43" s="72"/>
      <c r="H43" s="72"/>
      <c r="I43" s="74"/>
    </row>
    <row r="44" spans="2:9" ht="12.75">
      <c r="B44" s="72"/>
      <c r="C44" s="72"/>
      <c r="D44" s="73"/>
      <c r="E44" s="73"/>
      <c r="F44" s="73"/>
      <c r="G44" s="72"/>
      <c r="H44" s="72"/>
      <c r="I44" s="74"/>
    </row>
    <row r="45" spans="2:9" ht="12.75">
      <c r="B45" s="72"/>
      <c r="C45" s="72"/>
      <c r="D45" s="73"/>
      <c r="E45" s="73"/>
      <c r="F45" s="73"/>
      <c r="G45" s="72"/>
      <c r="H45" s="72"/>
      <c r="I45" s="74"/>
    </row>
    <row r="46" spans="2:9" ht="12.75">
      <c r="B46" s="72"/>
      <c r="C46" s="72"/>
      <c r="D46" s="73"/>
      <c r="E46" s="73"/>
      <c r="F46" s="73"/>
      <c r="G46" s="72"/>
      <c r="H46" s="72"/>
      <c r="I46" s="74"/>
    </row>
    <row r="47" spans="2:9" ht="12.75">
      <c r="B47" s="72"/>
      <c r="C47" s="72"/>
      <c r="D47" s="73"/>
      <c r="E47" s="73"/>
      <c r="F47" s="73"/>
      <c r="G47" s="72"/>
      <c r="H47" s="72"/>
      <c r="I47" s="74"/>
    </row>
    <row r="48" spans="2:9" ht="12.75">
      <c r="B48" s="72"/>
      <c r="C48" s="72"/>
      <c r="D48" s="73"/>
      <c r="E48" s="73"/>
      <c r="F48" s="73"/>
      <c r="G48" s="72"/>
      <c r="H48" s="72"/>
      <c r="I48" s="74"/>
    </row>
    <row r="49" spans="2:9" ht="12.75">
      <c r="B49" s="72"/>
      <c r="C49" s="72"/>
      <c r="D49" s="73"/>
      <c r="E49" s="73"/>
      <c r="F49" s="73"/>
      <c r="G49" s="72"/>
      <c r="H49" s="72"/>
      <c r="I49" s="74"/>
    </row>
    <row r="50" spans="2:9" ht="12.75">
      <c r="B50" s="72"/>
      <c r="C50" s="72"/>
      <c r="D50" s="73"/>
      <c r="E50" s="73"/>
      <c r="F50" s="73"/>
      <c r="G50" s="72"/>
      <c r="H50" s="72"/>
      <c r="I50" s="74"/>
    </row>
    <row r="51" spans="2:9" ht="12.75">
      <c r="B51" s="72"/>
      <c r="C51" s="72"/>
      <c r="D51" s="73"/>
      <c r="E51" s="73"/>
      <c r="F51" s="73"/>
      <c r="G51" s="72"/>
      <c r="H51" s="72"/>
      <c r="I51" s="74"/>
    </row>
    <row r="52" spans="2:9" ht="12.75">
      <c r="B52" s="72"/>
      <c r="C52" s="72"/>
      <c r="D52" s="73"/>
      <c r="E52" s="73"/>
      <c r="F52" s="73"/>
      <c r="G52" s="72"/>
      <c r="H52" s="72"/>
      <c r="I52" s="74"/>
    </row>
    <row r="53" spans="2:9" ht="12.75">
      <c r="B53" s="72"/>
      <c r="C53" s="72"/>
      <c r="D53" s="73"/>
      <c r="E53" s="73"/>
      <c r="F53" s="73"/>
      <c r="G53" s="72"/>
      <c r="H53" s="72"/>
      <c r="I53" s="74"/>
    </row>
    <row r="54" spans="2:9" ht="12.75">
      <c r="B54" s="72"/>
      <c r="C54" s="72"/>
      <c r="D54" s="73"/>
      <c r="E54" s="73"/>
      <c r="F54" s="73"/>
      <c r="G54" s="72"/>
      <c r="H54" s="72"/>
      <c r="I54" s="74"/>
    </row>
    <row r="55" spans="2:9" ht="12.75">
      <c r="B55" s="72"/>
      <c r="C55" s="72"/>
      <c r="D55" s="73"/>
      <c r="E55" s="73"/>
      <c r="F55" s="73"/>
      <c r="G55" s="72"/>
      <c r="H55" s="72"/>
      <c r="I55" s="74"/>
    </row>
    <row r="56" spans="2:9" ht="12.75">
      <c r="B56" s="72"/>
      <c r="C56" s="72"/>
      <c r="D56" s="73"/>
      <c r="E56" s="73"/>
      <c r="F56" s="73"/>
      <c r="G56" s="72"/>
      <c r="H56" s="72"/>
      <c r="I56" s="74"/>
    </row>
    <row r="57" spans="2:9" ht="12.75">
      <c r="B57" s="72"/>
      <c r="C57" s="72"/>
      <c r="D57" s="73"/>
      <c r="E57" s="73"/>
      <c r="F57" s="73"/>
      <c r="G57" s="72"/>
      <c r="H57" s="72"/>
      <c r="I57" s="74"/>
    </row>
    <row r="58" spans="2:9" ht="12.75">
      <c r="B58" s="72"/>
      <c r="C58" s="72"/>
      <c r="D58" s="73"/>
      <c r="E58" s="73"/>
      <c r="F58" s="73"/>
      <c r="G58" s="72"/>
      <c r="H58" s="72"/>
      <c r="I58" s="74"/>
    </row>
    <row r="59" spans="2:9" ht="12.75">
      <c r="B59" s="72"/>
      <c r="C59" s="72"/>
      <c r="D59" s="73"/>
      <c r="E59" s="73"/>
      <c r="F59" s="73"/>
      <c r="G59" s="72"/>
      <c r="H59" s="72"/>
      <c r="I59" s="74"/>
    </row>
    <row r="60" spans="2:9" ht="12.75">
      <c r="B60" s="72"/>
      <c r="C60" s="72"/>
      <c r="D60" s="73"/>
      <c r="E60" s="73"/>
      <c r="F60" s="73"/>
      <c r="G60" s="72"/>
      <c r="H60" s="72"/>
      <c r="I60" s="74"/>
    </row>
    <row r="61" spans="2:9" ht="12.75">
      <c r="B61" s="72"/>
      <c r="C61" s="72"/>
      <c r="D61" s="73"/>
      <c r="E61" s="73"/>
      <c r="F61" s="73"/>
      <c r="G61" s="72"/>
      <c r="H61" s="72"/>
      <c r="I61" s="74"/>
    </row>
    <row r="62" spans="2:9" ht="12.75">
      <c r="B62" s="72"/>
      <c r="C62" s="72"/>
      <c r="D62" s="73"/>
      <c r="E62" s="73"/>
      <c r="F62" s="73"/>
      <c r="G62" s="72"/>
      <c r="H62" s="72"/>
      <c r="I62" s="74"/>
    </row>
    <row r="63" spans="2:9" ht="12.75">
      <c r="B63" s="72"/>
      <c r="C63" s="72"/>
      <c r="D63" s="73"/>
      <c r="E63" s="73"/>
      <c r="F63" s="73"/>
      <c r="G63" s="72"/>
      <c r="H63" s="72"/>
      <c r="I63" s="74"/>
    </row>
    <row r="64" spans="2:9" ht="12.75">
      <c r="B64" s="72"/>
      <c r="C64" s="72"/>
      <c r="D64" s="73"/>
      <c r="E64" s="73"/>
      <c r="F64" s="73"/>
      <c r="G64" s="72"/>
      <c r="H64" s="72"/>
      <c r="I64" s="74"/>
    </row>
    <row r="65" spans="2:9" ht="12.75">
      <c r="B65" s="72"/>
      <c r="C65" s="72"/>
      <c r="D65" s="73"/>
      <c r="E65" s="73"/>
      <c r="F65" s="73"/>
      <c r="G65" s="72"/>
      <c r="H65" s="72"/>
      <c r="I65" s="74"/>
    </row>
    <row r="66" spans="2:9" ht="12.75">
      <c r="B66" s="72"/>
      <c r="C66" s="72"/>
      <c r="D66" s="73"/>
      <c r="E66" s="73"/>
      <c r="F66" s="73"/>
      <c r="G66" s="72"/>
      <c r="H66" s="72"/>
      <c r="I66" s="74"/>
    </row>
    <row r="67" spans="2:9" ht="12.75">
      <c r="B67" s="72"/>
      <c r="C67" s="72"/>
      <c r="D67" s="73"/>
      <c r="E67" s="73"/>
      <c r="F67" s="73"/>
      <c r="G67" s="72"/>
      <c r="H67" s="72"/>
      <c r="I67" s="74"/>
    </row>
    <row r="68" spans="2:9" ht="12.75">
      <c r="B68" s="72"/>
      <c r="C68" s="72"/>
      <c r="D68" s="73"/>
      <c r="E68" s="73"/>
      <c r="F68" s="73"/>
      <c r="G68" s="72"/>
      <c r="H68" s="72"/>
      <c r="I68" s="74"/>
    </row>
    <row r="69" spans="2:9" ht="12.75">
      <c r="B69" s="72"/>
      <c r="C69" s="72"/>
      <c r="D69" s="73"/>
      <c r="E69" s="73"/>
      <c r="F69" s="73"/>
      <c r="G69" s="72"/>
      <c r="H69" s="72"/>
      <c r="I69" s="74"/>
    </row>
    <row r="70" spans="2:9" ht="12.75">
      <c r="B70" s="72"/>
      <c r="C70" s="72"/>
      <c r="D70" s="73"/>
      <c r="E70" s="73"/>
      <c r="F70" s="73"/>
      <c r="G70" s="72"/>
      <c r="H70" s="72"/>
      <c r="I70" s="74"/>
    </row>
    <row r="71" spans="2:9" ht="12.75">
      <c r="B71" s="72"/>
      <c r="C71" s="72"/>
      <c r="D71" s="73"/>
      <c r="E71" s="73"/>
      <c r="F71" s="73"/>
      <c r="G71" s="72"/>
      <c r="H71" s="72"/>
      <c r="I71" s="74"/>
    </row>
    <row r="72" spans="2:9" ht="12.75">
      <c r="B72" s="72"/>
      <c r="C72" s="72"/>
      <c r="D72" s="73"/>
      <c r="E72" s="73"/>
      <c r="F72" s="73"/>
      <c r="G72" s="72"/>
      <c r="H72" s="72"/>
      <c r="I72" s="74"/>
    </row>
    <row r="73" spans="2:9" ht="12.75">
      <c r="B73" s="72"/>
      <c r="C73" s="72"/>
      <c r="D73" s="73"/>
      <c r="E73" s="73"/>
      <c r="F73" s="73"/>
      <c r="G73" s="72"/>
      <c r="H73" s="72"/>
      <c r="I73" s="74"/>
    </row>
    <row r="74" spans="2:9" ht="12.75">
      <c r="B74" s="72"/>
      <c r="C74" s="72"/>
      <c r="D74" s="73"/>
      <c r="E74" s="73"/>
      <c r="F74" s="73"/>
      <c r="G74" s="72"/>
      <c r="H74" s="72"/>
      <c r="I74" s="74"/>
    </row>
    <row r="75" spans="2:9" ht="12.75">
      <c r="B75" s="72"/>
      <c r="C75" s="72"/>
      <c r="D75" s="73"/>
      <c r="E75" s="73"/>
      <c r="F75" s="73"/>
      <c r="G75" s="72"/>
      <c r="H75" s="72"/>
      <c r="I75" s="74"/>
    </row>
    <row r="76" spans="2:9" ht="12.75">
      <c r="B76" s="72"/>
      <c r="C76" s="72"/>
      <c r="D76" s="73"/>
      <c r="E76" s="73"/>
      <c r="F76" s="73"/>
      <c r="G76" s="72"/>
      <c r="H76" s="72"/>
      <c r="I76" s="74"/>
    </row>
    <row r="77" spans="2:9" ht="12.75">
      <c r="B77" s="72"/>
      <c r="C77" s="72"/>
      <c r="D77" s="73"/>
      <c r="E77" s="73"/>
      <c r="F77" s="73"/>
      <c r="G77" s="72"/>
      <c r="H77" s="72"/>
      <c r="I77" s="74"/>
    </row>
    <row r="78" spans="2:9" ht="12.75">
      <c r="B78" s="72"/>
      <c r="C78" s="72"/>
      <c r="D78" s="73"/>
      <c r="E78" s="73"/>
      <c r="F78" s="73"/>
      <c r="G78" s="72"/>
      <c r="H78" s="72"/>
      <c r="I78" s="74"/>
    </row>
    <row r="79" spans="2:9" ht="12.75">
      <c r="B79" s="72"/>
      <c r="C79" s="72"/>
      <c r="D79" s="73"/>
      <c r="E79" s="73"/>
      <c r="F79" s="73"/>
      <c r="G79" s="72"/>
      <c r="H79" s="72"/>
      <c r="I79" s="74"/>
    </row>
    <row r="80" spans="2:9" ht="12.75">
      <c r="B80" s="72"/>
      <c r="C80" s="72"/>
      <c r="D80" s="73"/>
      <c r="E80" s="73"/>
      <c r="F80" s="73"/>
      <c r="G80" s="72"/>
      <c r="H80" s="72"/>
      <c r="I80" s="74"/>
    </row>
    <row r="81" spans="2:9" ht="12.75">
      <c r="B81" s="72"/>
      <c r="C81" s="72"/>
      <c r="D81" s="73"/>
      <c r="E81" s="73"/>
      <c r="F81" s="73"/>
      <c r="G81" s="72"/>
      <c r="H81" s="72"/>
      <c r="I81" s="74"/>
    </row>
    <row r="82" spans="2:9" ht="12.75">
      <c r="B82" s="72"/>
      <c r="C82" s="72"/>
      <c r="D82" s="73"/>
      <c r="E82" s="73"/>
      <c r="F82" s="73"/>
      <c r="G82" s="72"/>
      <c r="H82" s="72"/>
      <c r="I82" s="74"/>
    </row>
    <row r="83" spans="2:9" ht="12.75">
      <c r="B83" s="72"/>
      <c r="C83" s="72"/>
      <c r="D83" s="73"/>
      <c r="E83" s="73"/>
      <c r="F83" s="73"/>
      <c r="G83" s="72"/>
      <c r="H83" s="72"/>
      <c r="I83" s="74"/>
    </row>
    <row r="84" spans="2:9" ht="12.75">
      <c r="B84" s="72"/>
      <c r="C84" s="72"/>
      <c r="D84" s="73"/>
      <c r="E84" s="73"/>
      <c r="F84" s="73"/>
      <c r="G84" s="72"/>
      <c r="H84" s="72"/>
      <c r="I84" s="74"/>
    </row>
    <row r="85" spans="2:9" ht="12.75">
      <c r="B85" s="72"/>
      <c r="C85" s="72"/>
      <c r="D85" s="73"/>
      <c r="E85" s="73"/>
      <c r="F85" s="73"/>
      <c r="G85" s="72"/>
      <c r="H85" s="72"/>
      <c r="I85" s="74"/>
    </row>
    <row r="86" spans="2:9" ht="12.75">
      <c r="B86" s="72"/>
      <c r="C86" s="72"/>
      <c r="D86" s="73"/>
      <c r="E86" s="73"/>
      <c r="F86" s="73"/>
      <c r="G86" s="72"/>
      <c r="H86" s="72"/>
      <c r="I86" s="74"/>
    </row>
    <row r="87" spans="2:9" ht="12.75">
      <c r="B87" s="72"/>
      <c r="C87" s="72"/>
      <c r="D87" s="73"/>
      <c r="E87" s="73"/>
      <c r="F87" s="73"/>
      <c r="G87" s="72"/>
      <c r="H87" s="72"/>
      <c r="I87" s="74"/>
    </row>
    <row r="88" spans="2:9" ht="12.75">
      <c r="B88" s="72"/>
      <c r="C88" s="72"/>
      <c r="D88" s="73"/>
      <c r="E88" s="73"/>
      <c r="F88" s="73"/>
      <c r="G88" s="72"/>
      <c r="H88" s="72"/>
      <c r="I88" s="74"/>
    </row>
    <row r="89" spans="2:9" ht="12.75">
      <c r="B89" s="72"/>
      <c r="C89" s="72"/>
      <c r="D89" s="73"/>
      <c r="E89" s="73"/>
      <c r="F89" s="73"/>
      <c r="G89" s="72"/>
      <c r="H89" s="72"/>
      <c r="I89" s="74"/>
    </row>
    <row r="90" spans="2:9" ht="12.75">
      <c r="B90" s="72"/>
      <c r="C90" s="72"/>
      <c r="D90" s="73"/>
      <c r="E90" s="73"/>
      <c r="F90" s="73"/>
      <c r="G90" s="72"/>
      <c r="H90" s="72"/>
      <c r="I90" s="74"/>
    </row>
    <row r="91" spans="2:9" ht="12.75">
      <c r="B91" s="72"/>
      <c r="C91" s="72"/>
      <c r="D91" s="73"/>
      <c r="E91" s="73"/>
      <c r="F91" s="73"/>
      <c r="G91" s="72"/>
      <c r="H91" s="72"/>
      <c r="I91" s="74"/>
    </row>
    <row r="92" spans="2:9" ht="12.75">
      <c r="B92" s="72"/>
      <c r="C92" s="72"/>
      <c r="D92" s="73"/>
      <c r="E92" s="73"/>
      <c r="F92" s="73"/>
      <c r="G92" s="72"/>
      <c r="H92" s="72"/>
      <c r="I92" s="74"/>
    </row>
    <row r="93" spans="2:9" ht="12.75">
      <c r="B93" s="72"/>
      <c r="C93" s="72"/>
      <c r="D93" s="73"/>
      <c r="E93" s="73"/>
      <c r="F93" s="73"/>
      <c r="G93" s="72"/>
      <c r="H93" s="72"/>
      <c r="I93" s="74"/>
    </row>
    <row r="94" spans="2:9" ht="12.75">
      <c r="B94" s="72"/>
      <c r="C94" s="72"/>
      <c r="D94" s="73"/>
      <c r="E94" s="73"/>
      <c r="F94" s="73"/>
      <c r="G94" s="72"/>
      <c r="H94" s="72"/>
      <c r="I94" s="74"/>
    </row>
    <row r="95" spans="2:9" ht="12.75">
      <c r="B95" s="72"/>
      <c r="C95" s="72"/>
      <c r="D95" s="73"/>
      <c r="E95" s="73"/>
      <c r="F95" s="73"/>
      <c r="G95" s="72"/>
      <c r="H95" s="72"/>
      <c r="I95" s="74"/>
    </row>
    <row r="96" spans="2:9" ht="12.75">
      <c r="B96" s="72"/>
      <c r="C96" s="72"/>
      <c r="D96" s="73"/>
      <c r="E96" s="73"/>
      <c r="F96" s="73"/>
      <c r="G96" s="72"/>
      <c r="H96" s="72"/>
      <c r="I96" s="74"/>
    </row>
    <row r="97" spans="2:9" ht="12.75">
      <c r="B97" s="72"/>
      <c r="C97" s="72"/>
      <c r="D97" s="73"/>
      <c r="E97" s="73"/>
      <c r="F97" s="73"/>
      <c r="G97" s="72"/>
      <c r="H97" s="72"/>
      <c r="I97" s="74"/>
    </row>
    <row r="98" spans="2:9" ht="12.75">
      <c r="B98" s="72"/>
      <c r="C98" s="72"/>
      <c r="D98" s="73"/>
      <c r="E98" s="73"/>
      <c r="F98" s="73"/>
      <c r="G98" s="72"/>
      <c r="H98" s="72"/>
      <c r="I98" s="74"/>
    </row>
    <row r="99" spans="2:9" ht="12.75">
      <c r="B99" s="72"/>
      <c r="C99" s="72"/>
      <c r="D99" s="73"/>
      <c r="E99" s="73"/>
      <c r="F99" s="73"/>
      <c r="G99" s="72"/>
      <c r="H99" s="72"/>
      <c r="I99" s="74"/>
    </row>
    <row r="100" spans="2:9" ht="12.75">
      <c r="B100" s="72"/>
      <c r="C100" s="72"/>
      <c r="D100" s="73"/>
      <c r="E100" s="73"/>
      <c r="F100" s="73"/>
      <c r="G100" s="72"/>
      <c r="H100" s="72"/>
      <c r="I100" s="74"/>
    </row>
    <row r="101" spans="2:9" ht="12.75">
      <c r="B101" s="72"/>
      <c r="C101" s="72"/>
      <c r="D101" s="73"/>
      <c r="E101" s="73"/>
      <c r="F101" s="73"/>
      <c r="G101" s="72"/>
      <c r="H101" s="72"/>
      <c r="I101" s="74"/>
    </row>
    <row r="102" spans="2:9" ht="12.75">
      <c r="B102" s="72"/>
      <c r="C102" s="72"/>
      <c r="D102" s="73"/>
      <c r="E102" s="73"/>
      <c r="F102" s="73"/>
      <c r="G102" s="72"/>
      <c r="H102" s="72"/>
      <c r="I102" s="74"/>
    </row>
    <row r="103" spans="2:9" ht="12.75">
      <c r="B103" s="72"/>
      <c r="C103" s="72"/>
      <c r="D103" s="73"/>
      <c r="E103" s="73"/>
      <c r="F103" s="73"/>
      <c r="G103" s="72"/>
      <c r="H103" s="72"/>
      <c r="I103" s="74"/>
    </row>
    <row r="104" spans="2:9" ht="12.75">
      <c r="B104" s="72"/>
      <c r="C104" s="72"/>
      <c r="D104" s="73"/>
      <c r="E104" s="73"/>
      <c r="F104" s="73"/>
      <c r="G104" s="72"/>
      <c r="H104" s="72"/>
      <c r="I104" s="74"/>
    </row>
    <row r="105" spans="2:9" ht="12.75">
      <c r="B105" s="72"/>
      <c r="C105" s="72"/>
      <c r="D105" s="73"/>
      <c r="E105" s="73"/>
      <c r="F105" s="73"/>
      <c r="G105" s="72"/>
      <c r="H105" s="72"/>
      <c r="I105" s="74"/>
    </row>
    <row r="106" spans="2:9" ht="12.75">
      <c r="B106" s="72"/>
      <c r="C106" s="72"/>
      <c r="D106" s="73"/>
      <c r="E106" s="73"/>
      <c r="F106" s="73"/>
      <c r="G106" s="72"/>
      <c r="H106" s="72"/>
      <c r="I106" s="74"/>
    </row>
    <row r="107" spans="2:9" ht="12.75">
      <c r="B107" s="72"/>
      <c r="C107" s="72"/>
      <c r="D107" s="73"/>
      <c r="E107" s="73"/>
      <c r="F107" s="73"/>
      <c r="G107" s="72"/>
      <c r="H107" s="72"/>
      <c r="I107" s="74"/>
    </row>
    <row r="108" spans="2:9" ht="12.75">
      <c r="B108" s="72"/>
      <c r="C108" s="72"/>
      <c r="D108" s="73"/>
      <c r="E108" s="73"/>
      <c r="F108" s="73"/>
      <c r="G108" s="72"/>
      <c r="H108" s="72"/>
      <c r="I108" s="74"/>
    </row>
    <row r="109" spans="2:9" ht="12.75">
      <c r="B109" s="72"/>
      <c r="C109" s="72"/>
      <c r="D109" s="73"/>
      <c r="E109" s="73"/>
      <c r="F109" s="73"/>
      <c r="G109" s="72"/>
      <c r="H109" s="72"/>
      <c r="I109" s="74"/>
    </row>
    <row r="110" spans="2:9" ht="12.75">
      <c r="B110" s="72"/>
      <c r="C110" s="72"/>
      <c r="D110" s="73"/>
      <c r="E110" s="73"/>
      <c r="F110" s="73"/>
      <c r="G110" s="72"/>
      <c r="H110" s="72"/>
      <c r="I110" s="74"/>
    </row>
    <row r="111" spans="2:9" ht="12.75">
      <c r="B111" s="72"/>
      <c r="C111" s="72"/>
      <c r="D111" s="73"/>
      <c r="E111" s="73"/>
      <c r="F111" s="73"/>
      <c r="G111" s="72"/>
      <c r="H111" s="72"/>
      <c r="I111" s="74"/>
    </row>
    <row r="112" spans="2:9" ht="12.75">
      <c r="B112" s="72"/>
      <c r="C112" s="72"/>
      <c r="D112" s="73"/>
      <c r="E112" s="73"/>
      <c r="F112" s="73"/>
      <c r="G112" s="72"/>
      <c r="H112" s="72"/>
      <c r="I112" s="74"/>
    </row>
    <row r="113" spans="2:9" ht="12.75">
      <c r="B113" s="72"/>
      <c r="C113" s="72"/>
      <c r="D113" s="73"/>
      <c r="E113" s="73"/>
      <c r="F113" s="73"/>
      <c r="G113" s="72"/>
      <c r="H113" s="72"/>
      <c r="I113" s="74"/>
    </row>
    <row r="114" spans="2:9" ht="12.75">
      <c r="B114" s="72"/>
      <c r="C114" s="72"/>
      <c r="D114" s="73"/>
      <c r="E114" s="73"/>
      <c r="F114" s="73"/>
      <c r="G114" s="72"/>
      <c r="H114" s="72"/>
      <c r="I114" s="74"/>
    </row>
    <row r="115" spans="2:9" ht="12.75">
      <c r="B115" s="72"/>
      <c r="C115" s="72"/>
      <c r="D115" s="73"/>
      <c r="E115" s="73"/>
      <c r="F115" s="73"/>
      <c r="G115" s="72"/>
      <c r="H115" s="72"/>
      <c r="I115" s="74"/>
    </row>
    <row r="116" spans="2:9" ht="12.75">
      <c r="B116" s="72"/>
      <c r="C116" s="72"/>
      <c r="D116" s="73"/>
      <c r="E116" s="73"/>
      <c r="F116" s="73"/>
      <c r="G116" s="72"/>
      <c r="H116" s="72"/>
      <c r="I116" s="74"/>
    </row>
    <row r="117" spans="2:9" ht="12.75">
      <c r="B117" s="72"/>
      <c r="C117" s="72"/>
      <c r="D117" s="73"/>
      <c r="E117" s="73"/>
      <c r="F117" s="73"/>
      <c r="G117" s="72"/>
      <c r="H117" s="72"/>
      <c r="I117" s="74"/>
    </row>
    <row r="118" spans="2:9" ht="12.75">
      <c r="B118" s="72"/>
      <c r="C118" s="72"/>
      <c r="D118" s="73"/>
      <c r="E118" s="73"/>
      <c r="F118" s="73"/>
      <c r="G118" s="72"/>
      <c r="H118" s="72"/>
      <c r="I118" s="74"/>
    </row>
    <row r="119" spans="2:9" ht="12.75">
      <c r="B119" s="72"/>
      <c r="C119" s="72"/>
      <c r="D119" s="73"/>
      <c r="E119" s="73"/>
      <c r="F119" s="73"/>
      <c r="G119" s="72"/>
      <c r="H119" s="72"/>
      <c r="I119" s="74"/>
    </row>
    <row r="120" spans="2:9" ht="12.75">
      <c r="B120" s="72"/>
      <c r="C120" s="72"/>
      <c r="D120" s="73"/>
      <c r="E120" s="73"/>
      <c r="F120" s="73"/>
      <c r="G120" s="72"/>
      <c r="H120" s="72"/>
      <c r="I120" s="74"/>
    </row>
    <row r="121" spans="2:9" ht="12.75">
      <c r="B121" s="72"/>
      <c r="C121" s="72"/>
      <c r="D121" s="73"/>
      <c r="E121" s="73"/>
      <c r="F121" s="73"/>
      <c r="G121" s="72"/>
      <c r="H121" s="72"/>
      <c r="I121" s="74"/>
    </row>
    <row r="122" spans="2:9" ht="12.75">
      <c r="B122" s="72"/>
      <c r="C122" s="72"/>
      <c r="D122" s="73"/>
      <c r="E122" s="73"/>
      <c r="F122" s="73"/>
      <c r="G122" s="72"/>
      <c r="H122" s="72"/>
      <c r="I122" s="74"/>
    </row>
    <row r="123" spans="2:9" ht="12.75">
      <c r="B123" s="72"/>
      <c r="C123" s="72"/>
      <c r="D123" s="73"/>
      <c r="E123" s="73"/>
      <c r="F123" s="73"/>
      <c r="G123" s="72"/>
      <c r="H123" s="72"/>
      <c r="I123" s="74"/>
    </row>
    <row r="124" spans="2:9" ht="12.75">
      <c r="B124" s="72"/>
      <c r="C124" s="72"/>
      <c r="D124" s="73"/>
      <c r="E124" s="73"/>
      <c r="F124" s="73"/>
      <c r="G124" s="72"/>
      <c r="H124" s="72"/>
      <c r="I124" s="74"/>
    </row>
    <row r="125" spans="2:9" ht="12.75">
      <c r="B125" s="72"/>
      <c r="C125" s="72"/>
      <c r="D125" s="73"/>
      <c r="E125" s="73"/>
      <c r="F125" s="73"/>
      <c r="G125" s="72"/>
      <c r="H125" s="72"/>
      <c r="I125" s="74"/>
    </row>
    <row r="126" spans="2:9" ht="12.75">
      <c r="B126" s="72"/>
      <c r="C126" s="72"/>
      <c r="D126" s="73"/>
      <c r="E126" s="73"/>
      <c r="F126" s="73"/>
      <c r="G126" s="72"/>
      <c r="H126" s="72"/>
      <c r="I126" s="74"/>
    </row>
    <row r="127" spans="2:9" ht="12.75">
      <c r="B127" s="72"/>
      <c r="C127" s="72"/>
      <c r="D127" s="73"/>
      <c r="E127" s="73"/>
      <c r="F127" s="73"/>
      <c r="G127" s="72"/>
      <c r="H127" s="72"/>
      <c r="I127" s="74"/>
    </row>
    <row r="128" spans="2:9" ht="12.75">
      <c r="B128" s="72"/>
      <c r="C128" s="72"/>
      <c r="D128" s="73"/>
      <c r="E128" s="73"/>
      <c r="F128" s="73"/>
      <c r="G128" s="72"/>
      <c r="H128" s="72"/>
      <c r="I128" s="74"/>
    </row>
    <row r="129" spans="2:9" ht="12.75">
      <c r="B129" s="72"/>
      <c r="C129" s="72"/>
      <c r="D129" s="73"/>
      <c r="E129" s="73"/>
      <c r="F129" s="73"/>
      <c r="G129" s="72"/>
      <c r="H129" s="72"/>
      <c r="I129" s="74"/>
    </row>
    <row r="130" spans="2:9" ht="12.75">
      <c r="B130" s="72"/>
      <c r="C130" s="72"/>
      <c r="D130" s="73"/>
      <c r="E130" s="73"/>
      <c r="F130" s="73"/>
      <c r="G130" s="72"/>
      <c r="H130" s="72"/>
      <c r="I130" s="74"/>
    </row>
    <row r="131" spans="2:9" ht="12.75">
      <c r="B131" s="72"/>
      <c r="C131" s="72"/>
      <c r="D131" s="73"/>
      <c r="E131" s="73"/>
      <c r="F131" s="73"/>
      <c r="G131" s="72"/>
      <c r="H131" s="72"/>
      <c r="I131" s="74"/>
    </row>
    <row r="132" spans="2:9" ht="12.75">
      <c r="B132" s="72"/>
      <c r="C132" s="72"/>
      <c r="D132" s="73"/>
      <c r="E132" s="73"/>
      <c r="F132" s="73"/>
      <c r="G132" s="72"/>
      <c r="H132" s="72"/>
      <c r="I132" s="74"/>
    </row>
  </sheetData>
  <sheetProtection selectLockedCells="1" selectUnlockedCells="1"/>
  <mergeCells count="9">
    <mergeCell ref="A2:D2"/>
    <mergeCell ref="A3:D4"/>
    <mergeCell ref="G3:H4"/>
    <mergeCell ref="I3:S3"/>
    <mergeCell ref="U3:AD3"/>
    <mergeCell ref="AG3:AM3"/>
    <mergeCell ref="A20:D20"/>
    <mergeCell ref="A21:D21"/>
    <mergeCell ref="A22:D22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03"/>
  <sheetViews>
    <sheetView workbookViewId="0" topLeftCell="A1">
      <selection activeCell="A1" sqref="A1"/>
    </sheetView>
  </sheetViews>
  <sheetFormatPr defaultColWidth="9.140625" defaultRowHeight="20.25" customHeight="1"/>
  <cols>
    <col min="1" max="1" width="10.140625" style="1" customWidth="1"/>
    <col min="2" max="2" width="0" style="1" hidden="1" customWidth="1"/>
    <col min="3" max="3" width="8.7109375" style="1" customWidth="1"/>
    <col min="4" max="4" width="40.00390625" style="4" customWidth="1"/>
    <col min="5" max="6" width="0" style="4" hidden="1" customWidth="1"/>
    <col min="7" max="7" width="0" style="5" hidden="1" customWidth="1"/>
    <col min="8" max="8" width="16.8515625" style="5" customWidth="1"/>
    <col min="9" max="9" width="16.140625" style="1" customWidth="1"/>
    <col min="10" max="10" width="13.140625" style="1" customWidth="1"/>
    <col min="11" max="11" width="14.8515625" style="1" customWidth="1"/>
    <col min="12" max="12" width="15.421875" style="1" customWidth="1"/>
    <col min="13" max="13" width="14.8515625" style="1" customWidth="1"/>
    <col min="14" max="14" width="14.421875" style="1" customWidth="1"/>
    <col min="15" max="17" width="15.421875" style="1" customWidth="1"/>
    <col min="18" max="18" width="15.140625" style="1" customWidth="1"/>
    <col min="19" max="19" width="15.8515625" style="1" customWidth="1"/>
    <col min="20" max="20" width="3.421875" style="6" customWidth="1"/>
    <col min="21" max="21" width="16.57421875" style="1" customWidth="1"/>
    <col min="22" max="22" width="14.8515625" style="1" customWidth="1"/>
    <col min="23" max="26" width="14.8515625" style="7" customWidth="1"/>
    <col min="27" max="27" width="14.8515625" style="8" customWidth="1"/>
    <col min="28" max="29" width="14.8515625" style="7" customWidth="1"/>
    <col min="30" max="30" width="17.140625" style="1" customWidth="1"/>
    <col min="31" max="31" width="15.421875" style="1" customWidth="1"/>
    <col min="32" max="32" width="3.00390625" style="1" customWidth="1"/>
    <col min="33" max="33" width="17.7109375" style="1" customWidth="1"/>
    <col min="34" max="36" width="16.140625" style="1" customWidth="1"/>
    <col min="37" max="37" width="17.140625" style="1" customWidth="1"/>
    <col min="38" max="38" width="16.140625" style="1" customWidth="1"/>
    <col min="39" max="39" width="17.8515625" style="1" customWidth="1"/>
    <col min="40" max="40" width="15.57421875" style="1" customWidth="1"/>
    <col min="41" max="16384" width="8.7109375" style="1" customWidth="1"/>
  </cols>
  <sheetData>
    <row r="1" spans="4:27" s="7" customFormat="1" ht="20.25" customHeight="1">
      <c r="D1" s="9"/>
      <c r="E1" s="9"/>
      <c r="F1" s="9"/>
      <c r="G1" s="10"/>
      <c r="H1" s="10"/>
      <c r="T1" s="6"/>
      <c r="AA1" s="8"/>
    </row>
    <row r="2" spans="1:30" s="15" customFormat="1" ht="20.25" customHeight="1">
      <c r="A2" s="11"/>
      <c r="B2" s="11"/>
      <c r="C2" s="11"/>
      <c r="D2" s="11"/>
      <c r="E2" s="11"/>
      <c r="F2" s="11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3"/>
      <c r="AC2" s="13"/>
      <c r="AD2" s="13"/>
    </row>
    <row r="3" spans="1:145" s="24" customFormat="1" ht="20.25" customHeight="1">
      <c r="A3" s="16" t="s">
        <v>3</v>
      </c>
      <c r="B3" s="16"/>
      <c r="C3" s="16"/>
      <c r="D3" s="16"/>
      <c r="E3" s="17"/>
      <c r="F3" s="17"/>
      <c r="G3" s="18" t="s">
        <v>4</v>
      </c>
      <c r="H3" s="18"/>
      <c r="I3" s="19" t="s">
        <v>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19" t="s">
        <v>6</v>
      </c>
      <c r="V3" s="19"/>
      <c r="W3" s="19"/>
      <c r="X3" s="19"/>
      <c r="Y3" s="19"/>
      <c r="Z3" s="19"/>
      <c r="AA3" s="19"/>
      <c r="AB3" s="19"/>
      <c r="AC3" s="19"/>
      <c r="AD3" s="19"/>
      <c r="AE3" s="21"/>
      <c r="AF3" s="22"/>
      <c r="AG3" s="23" t="s">
        <v>7</v>
      </c>
      <c r="AH3" s="23"/>
      <c r="AI3" s="23"/>
      <c r="AJ3" s="23"/>
      <c r="AK3" s="23"/>
      <c r="AL3" s="23"/>
      <c r="AM3" s="23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</row>
    <row r="4" spans="1:145" s="24" customFormat="1" ht="97.5" customHeight="1">
      <c r="A4" s="16"/>
      <c r="B4" s="16"/>
      <c r="C4" s="16"/>
      <c r="D4" s="16"/>
      <c r="E4" s="25"/>
      <c r="F4" s="25"/>
      <c r="G4" s="18"/>
      <c r="H4" s="18"/>
      <c r="I4" s="26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28" t="s">
        <v>17</v>
      </c>
      <c r="S4" s="29" t="s">
        <v>18</v>
      </c>
      <c r="T4" s="30"/>
      <c r="U4" s="27" t="s">
        <v>19</v>
      </c>
      <c r="V4" s="31" t="s">
        <v>20</v>
      </c>
      <c r="W4" s="32" t="s">
        <v>21</v>
      </c>
      <c r="X4" s="32" t="s">
        <v>22</v>
      </c>
      <c r="Y4" s="32" t="s">
        <v>23</v>
      </c>
      <c r="Z4" s="32" t="s">
        <v>24</v>
      </c>
      <c r="AA4" s="33" t="s">
        <v>25</v>
      </c>
      <c r="AB4" s="32" t="s">
        <v>26</v>
      </c>
      <c r="AC4" s="32" t="s">
        <v>27</v>
      </c>
      <c r="AD4" s="34" t="s">
        <v>28</v>
      </c>
      <c r="AE4" s="34" t="s">
        <v>29</v>
      </c>
      <c r="AF4" s="22"/>
      <c r="AG4" s="27" t="s">
        <v>30</v>
      </c>
      <c r="AH4" s="27" t="s">
        <v>31</v>
      </c>
      <c r="AI4" s="27" t="s">
        <v>32</v>
      </c>
      <c r="AJ4" s="27" t="s">
        <v>33</v>
      </c>
      <c r="AK4" s="35" t="s">
        <v>34</v>
      </c>
      <c r="AL4" s="31" t="s">
        <v>35</v>
      </c>
      <c r="AM4" s="35" t="s">
        <v>36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</row>
    <row r="5" spans="1:40" ht="20.25" customHeight="1">
      <c r="A5" s="36">
        <f>+'[1]Finance'!A14</f>
        <v>1</v>
      </c>
      <c r="B5" s="37"/>
      <c r="C5" s="38" t="str">
        <f>+'[1]Finance'!B14</f>
        <v>Hikurangi Christian Fellowship</v>
      </c>
      <c r="D5" s="39"/>
      <c r="E5" s="38"/>
      <c r="F5" s="38"/>
      <c r="G5" s="38"/>
      <c r="H5" s="38">
        <f>+'[1]Finance'!C14</f>
      </c>
      <c r="I5" s="40">
        <f>+'[1]Finance'!$AB14</f>
        <v>6109</v>
      </c>
      <c r="J5" s="40">
        <f>+'[1]Finance'!$AC14</f>
        <v>0</v>
      </c>
      <c r="K5" s="40">
        <f>+'[1]Finance'!$AD14</f>
        <v>0</v>
      </c>
      <c r="L5" s="40">
        <v>0</v>
      </c>
      <c r="M5" s="40">
        <f>+'[1]Finance'!$X14+'[1]Finance'!$Y14</f>
        <v>0</v>
      </c>
      <c r="N5" s="40">
        <f>+'[1]Finance'!$AF14</f>
        <v>0</v>
      </c>
      <c r="O5" s="40">
        <f>+'[1]Finance'!$AI14</f>
        <v>8831</v>
      </c>
      <c r="P5" s="40">
        <f>+'[1]Finance'!$AG14+'[1]Finance'!$AH14</f>
        <v>964</v>
      </c>
      <c r="Q5" s="40">
        <f>+'[1]Finance'!$Z14</f>
        <v>0</v>
      </c>
      <c r="R5" s="40">
        <f>+'[1]Finance'!$AJ14</f>
        <v>0</v>
      </c>
      <c r="S5" s="41">
        <f>SUM(I5:R5)</f>
        <v>15904</v>
      </c>
      <c r="T5" s="42"/>
      <c r="U5" s="40">
        <f>+'[1]Finance'!$AO14</f>
        <v>0</v>
      </c>
      <c r="V5" s="40">
        <f>+'[1]Finance'!$AQ14</f>
        <v>0</v>
      </c>
      <c r="W5" s="40">
        <f>+'[1]Finance'!$AP14+'[1]Finance'!$AR14</f>
        <v>0</v>
      </c>
      <c r="X5" s="40">
        <f>+'[1]Finance'!$AT14+'[1]Finance'!$AU14+'[1]Finance'!$AV14</f>
        <v>1260</v>
      </c>
      <c r="Y5" s="40">
        <f>+'[1]Finance'!$BC14</f>
        <v>9934</v>
      </c>
      <c r="Z5" s="40">
        <f>+'[1]Finance'!$AY14+'[1]Finance'!$AZ14</f>
        <v>1448</v>
      </c>
      <c r="AA5" s="43">
        <f>+'[1]Finance'!$AM14</f>
        <v>1250</v>
      </c>
      <c r="AB5" s="40">
        <f>+'[1]Finance'!$AN14</f>
        <v>550</v>
      </c>
      <c r="AC5" s="40">
        <f>+'[1]Finance'!$BA14+'[1]Finance'!$BB14+'[1]Finance'!$BL14+'[1]Finance'!$BM14</f>
        <v>11293</v>
      </c>
      <c r="AD5" s="44">
        <f>SUM(U5:AC5)</f>
        <v>25735</v>
      </c>
      <c r="AE5" s="45">
        <f>+S5-AD5</f>
        <v>-9831</v>
      </c>
      <c r="AF5" s="46"/>
      <c r="AG5" s="40">
        <f>+'[1]Finance'!$I14+'[1]Finance'!$J14</f>
        <v>450000</v>
      </c>
      <c r="AH5" s="40">
        <f>+'[1]Finance'!$K14+'[1]Finance'!$L14</f>
        <v>8940</v>
      </c>
      <c r="AI5" s="40">
        <f>+'[1]Finance'!$E14+'[1]Finance'!$G14+'[1]Finance'!$M14</f>
        <v>25290</v>
      </c>
      <c r="AJ5" s="40">
        <f>+'[1]Finance'!$F14</f>
        <v>0</v>
      </c>
      <c r="AK5" s="41">
        <f>SUM(AG5:AJ5)</f>
        <v>484230</v>
      </c>
      <c r="AL5" s="40">
        <f>+'[1]Finance'!$R14</f>
        <v>0</v>
      </c>
      <c r="AM5" s="41">
        <f>+AK5-AL5</f>
        <v>484230</v>
      </c>
      <c r="AN5" s="46"/>
    </row>
    <row r="6" spans="1:40" ht="20.25" customHeight="1">
      <c r="A6" s="36">
        <f>+'[1]Finance'!A15</f>
        <v>2</v>
      </c>
      <c r="B6" s="37"/>
      <c r="C6" s="38" t="str">
        <f>+'[1]Finance'!B15</f>
        <v>Kaeo Kerikeri Union Parish</v>
      </c>
      <c r="D6" s="39"/>
      <c r="E6" s="38"/>
      <c r="F6" s="38"/>
      <c r="G6" s="38"/>
      <c r="H6" s="38" t="str">
        <f>+'[1]Finance'!C15</f>
        <v>Presbyterian</v>
      </c>
      <c r="I6" s="40">
        <f>+'[1]Finance'!$AB15</f>
        <v>33512</v>
      </c>
      <c r="J6" s="40">
        <f>+'[1]Finance'!$AC15</f>
        <v>6848</v>
      </c>
      <c r="K6" s="40">
        <f>+'[1]Finance'!$AD15</f>
        <v>0</v>
      </c>
      <c r="L6" s="40">
        <v>0</v>
      </c>
      <c r="M6" s="40">
        <f>+'[1]Finance'!$X15+'[1]Finance'!$Y15</f>
        <v>0</v>
      </c>
      <c r="N6" s="40">
        <f>+'[1]Finance'!$AF15</f>
        <v>0</v>
      </c>
      <c r="O6" s="40">
        <f>+'[1]Finance'!$AI15</f>
        <v>2332</v>
      </c>
      <c r="P6" s="40">
        <f>+'[1]Finance'!$AG15+'[1]Finance'!$AH15</f>
        <v>203999</v>
      </c>
      <c r="Q6" s="40">
        <f>+'[1]Finance'!$Z15</f>
        <v>1407</v>
      </c>
      <c r="R6" s="40">
        <f>+'[1]Finance'!$AJ15</f>
        <v>0</v>
      </c>
      <c r="S6" s="41">
        <f aca="true" t="shared" si="0" ref="S6:S69">SUM(I6:R6)</f>
        <v>248098</v>
      </c>
      <c r="T6" s="42"/>
      <c r="U6" s="40">
        <f>+'[1]Finance'!$AO15</f>
        <v>56868</v>
      </c>
      <c r="V6" s="40">
        <f>+'[1]Finance'!$AQ15</f>
        <v>3821</v>
      </c>
      <c r="W6" s="40">
        <f>+'[1]Finance'!$AP15+'[1]Finance'!$AR15</f>
        <v>9129</v>
      </c>
      <c r="X6" s="40">
        <f>+'[1]Finance'!$AT15+'[1]Finance'!$AU15+'[1]Finance'!$AV15</f>
        <v>0</v>
      </c>
      <c r="Y6" s="40">
        <f>+'[1]Finance'!$BC15</f>
        <v>30340</v>
      </c>
      <c r="Z6" s="40">
        <f>+'[1]Finance'!$AY15+'[1]Finance'!$AZ15</f>
        <v>581</v>
      </c>
      <c r="AA6" s="43">
        <f>+'[1]Finance'!$AM15</f>
        <v>0</v>
      </c>
      <c r="AB6" s="40">
        <f>+'[1]Finance'!$AN15</f>
        <v>0</v>
      </c>
      <c r="AC6" s="40">
        <f>+'[1]Finance'!$BA15+'[1]Finance'!$BB15+'[1]Finance'!$BL15+'[1]Finance'!$BM15</f>
        <v>21695</v>
      </c>
      <c r="AD6" s="44">
        <f aca="true" t="shared" si="1" ref="AD6:AD69">SUM(U6:AC6)</f>
        <v>122434</v>
      </c>
      <c r="AE6" s="45">
        <f aca="true" t="shared" si="2" ref="AE6:AE69">+S6-AD6</f>
        <v>125664</v>
      </c>
      <c r="AF6" s="46"/>
      <c r="AG6" s="40">
        <f>+'[1]Finance'!$I15+'[1]Finance'!$J15</f>
        <v>1480000</v>
      </c>
      <c r="AH6" s="40">
        <f>+'[1]Finance'!$K15+'[1]Finance'!$L15</f>
        <v>2209</v>
      </c>
      <c r="AI6" s="40">
        <f>+'[1]Finance'!$E15+'[1]Finance'!$G15+'[1]Finance'!$M15</f>
        <v>4388662</v>
      </c>
      <c r="AJ6" s="40">
        <f>+'[1]Finance'!$F15</f>
        <v>0</v>
      </c>
      <c r="AK6" s="41">
        <f aca="true" t="shared" si="3" ref="AK6:AK69">SUM(AG6:AJ6)</f>
        <v>5870871</v>
      </c>
      <c r="AL6" s="40">
        <f>+'[1]Finance'!$R15</f>
        <v>4904</v>
      </c>
      <c r="AM6" s="41">
        <f aca="true" t="shared" si="4" ref="AM6:AM69">+AK6-AL6</f>
        <v>5865967</v>
      </c>
      <c r="AN6" s="46"/>
    </row>
    <row r="7" spans="1:40" s="24" customFormat="1" ht="20.25" customHeight="1">
      <c r="A7" s="36">
        <f>+'[1]Finance'!A16</f>
        <v>3</v>
      </c>
      <c r="B7" s="37"/>
      <c r="C7" s="38" t="str">
        <f>+'[1]Finance'!B16</f>
        <v>Kaikohe Union</v>
      </c>
      <c r="D7" s="47"/>
      <c r="E7" s="38"/>
      <c r="F7" s="38"/>
      <c r="G7" s="38"/>
      <c r="H7" s="38">
        <f>+'[1]Finance'!C16</f>
      </c>
      <c r="I7" s="40">
        <f>+'[1]Finance'!$AB16</f>
        <v>27270</v>
      </c>
      <c r="J7" s="40">
        <f>+'[1]Finance'!$AC16</f>
        <v>0</v>
      </c>
      <c r="K7" s="40">
        <f>+'[1]Finance'!$AD16</f>
        <v>0</v>
      </c>
      <c r="L7" s="40">
        <v>0</v>
      </c>
      <c r="M7" s="40">
        <f>+'[1]Finance'!$X16+'[1]Finance'!$Y16</f>
        <v>0</v>
      </c>
      <c r="N7" s="40">
        <f>+'[1]Finance'!$AF16</f>
        <v>500</v>
      </c>
      <c r="O7" s="40">
        <f>+'[1]Finance'!$AI16</f>
        <v>19715</v>
      </c>
      <c r="P7" s="40">
        <f>+'[1]Finance'!$AG16+'[1]Finance'!$AH16</f>
        <v>267</v>
      </c>
      <c r="Q7" s="40">
        <f>+'[1]Finance'!$Z16</f>
        <v>0</v>
      </c>
      <c r="R7" s="40">
        <f>+'[1]Finance'!$AJ16</f>
        <v>25731</v>
      </c>
      <c r="S7" s="41">
        <f t="shared" si="0"/>
        <v>73483</v>
      </c>
      <c r="T7" s="42"/>
      <c r="U7" s="40">
        <f>+'[1]Finance'!$AO16</f>
        <v>27534</v>
      </c>
      <c r="V7" s="40">
        <f>+'[1]Finance'!$AQ16</f>
        <v>0</v>
      </c>
      <c r="W7" s="40">
        <f>+'[1]Finance'!$AP16+'[1]Finance'!$AR16</f>
        <v>895</v>
      </c>
      <c r="X7" s="40">
        <f>+'[1]Finance'!$AT16+'[1]Finance'!$AU16+'[1]Finance'!$AV16</f>
        <v>338</v>
      </c>
      <c r="Y7" s="40">
        <f>+'[1]Finance'!$BC16</f>
        <v>36121</v>
      </c>
      <c r="Z7" s="40">
        <f>+'[1]Finance'!$AY16+'[1]Finance'!$AZ16</f>
        <v>0</v>
      </c>
      <c r="AA7" s="43">
        <f>+'[1]Finance'!$AM16</f>
        <v>1533</v>
      </c>
      <c r="AB7" s="40">
        <f>+'[1]Finance'!$AN16</f>
        <v>0</v>
      </c>
      <c r="AC7" s="40">
        <f>+'[1]Finance'!$BA16+'[1]Finance'!$BB16+'[1]Finance'!$BL16+'[1]Finance'!$BM16</f>
        <v>5382</v>
      </c>
      <c r="AD7" s="44">
        <f t="shared" si="1"/>
        <v>71803</v>
      </c>
      <c r="AE7" s="45">
        <f t="shared" si="2"/>
        <v>1680</v>
      </c>
      <c r="AF7" s="46"/>
      <c r="AG7" s="40">
        <f>+'[1]Finance'!$I16+'[1]Finance'!$J16</f>
        <v>824000</v>
      </c>
      <c r="AH7" s="40">
        <f>+'[1]Finance'!$K16+'[1]Finance'!$L16</f>
        <v>1000</v>
      </c>
      <c r="AI7" s="40">
        <f>+'[1]Finance'!$E16+'[1]Finance'!$G16+'[1]Finance'!$M16</f>
        <v>37588</v>
      </c>
      <c r="AJ7" s="40">
        <f>+'[1]Finance'!$F16</f>
        <v>0</v>
      </c>
      <c r="AK7" s="41">
        <f t="shared" si="3"/>
        <v>862588</v>
      </c>
      <c r="AL7" s="40">
        <f>+'[1]Finance'!$R16</f>
        <v>0</v>
      </c>
      <c r="AM7" s="41">
        <f t="shared" si="4"/>
        <v>862588</v>
      </c>
      <c r="AN7" s="46"/>
    </row>
    <row r="8" spans="1:51" s="49" customFormat="1" ht="20.25" customHeight="1">
      <c r="A8" s="36">
        <f>+'[1]Finance'!A17</f>
        <v>4</v>
      </c>
      <c r="B8" s="37"/>
      <c r="C8" s="38" t="str">
        <f>+'[1]Finance'!B17</f>
        <v>Kaitaia Union Parish</v>
      </c>
      <c r="D8" s="48"/>
      <c r="E8" s="38"/>
      <c r="F8" s="38"/>
      <c r="G8" s="38"/>
      <c r="H8" s="38" t="str">
        <f>+'[1]Finance'!C17</f>
        <v>Presbyterian</v>
      </c>
      <c r="I8" s="40">
        <f>+'[1]Finance'!$AB17</f>
        <v>40079</v>
      </c>
      <c r="J8" s="40">
        <f>+'[1]Finance'!$AC17</f>
        <v>0</v>
      </c>
      <c r="K8" s="40">
        <f>+'[1]Finance'!$AD17</f>
        <v>0</v>
      </c>
      <c r="L8" s="40">
        <v>0</v>
      </c>
      <c r="M8" s="40">
        <f>+'[1]Finance'!$X17+'[1]Finance'!$Y17</f>
        <v>0</v>
      </c>
      <c r="N8" s="40">
        <f>+'[1]Finance'!$AF17</f>
        <v>10500</v>
      </c>
      <c r="O8" s="40">
        <f>+'[1]Finance'!$AI17</f>
        <v>14910</v>
      </c>
      <c r="P8" s="40">
        <f>+'[1]Finance'!$AG17+'[1]Finance'!$AH17</f>
        <v>21044</v>
      </c>
      <c r="Q8" s="40">
        <f>+'[1]Finance'!$Z17</f>
        <v>32980</v>
      </c>
      <c r="R8" s="40">
        <f>+'[1]Finance'!$AJ17</f>
        <v>2957</v>
      </c>
      <c r="S8" s="41">
        <f t="shared" si="0"/>
        <v>122470</v>
      </c>
      <c r="T8" s="42"/>
      <c r="U8" s="40">
        <f>+'[1]Finance'!$AO17</f>
        <v>57117</v>
      </c>
      <c r="V8" s="40">
        <f>+'[1]Finance'!$AQ17</f>
        <v>0</v>
      </c>
      <c r="W8" s="40">
        <f>+'[1]Finance'!$AP17+'[1]Finance'!$AR17</f>
        <v>4864</v>
      </c>
      <c r="X8" s="40">
        <f>+'[1]Finance'!$AT17+'[1]Finance'!$AU17+'[1]Finance'!$AV17</f>
        <v>2448</v>
      </c>
      <c r="Y8" s="40">
        <f>+'[1]Finance'!$BC17</f>
        <v>25539</v>
      </c>
      <c r="Z8" s="40">
        <f>+'[1]Finance'!$AY17+'[1]Finance'!$AZ17</f>
        <v>0</v>
      </c>
      <c r="AA8" s="43">
        <f>+'[1]Finance'!$AM17</f>
        <v>0</v>
      </c>
      <c r="AB8" s="40">
        <f>+'[1]Finance'!$AN17</f>
        <v>2400</v>
      </c>
      <c r="AC8" s="40">
        <f>+'[1]Finance'!$BA17+'[1]Finance'!$BB17+'[1]Finance'!$BL17+'[1]Finance'!$BM17</f>
        <v>14144</v>
      </c>
      <c r="AD8" s="44">
        <f t="shared" si="1"/>
        <v>106512</v>
      </c>
      <c r="AE8" s="45">
        <f t="shared" si="2"/>
        <v>15958</v>
      </c>
      <c r="AF8" s="46"/>
      <c r="AG8" s="40">
        <f>+'[1]Finance'!$I17+'[1]Finance'!$J17</f>
        <v>1347000</v>
      </c>
      <c r="AH8" s="40">
        <f>+'[1]Finance'!$K17+'[1]Finance'!$L17</f>
        <v>22340</v>
      </c>
      <c r="AI8" s="40">
        <f>+'[1]Finance'!$E17+'[1]Finance'!$G17+'[1]Finance'!$M17</f>
        <v>270945</v>
      </c>
      <c r="AJ8" s="40">
        <f>+'[1]Finance'!$F17</f>
        <v>0</v>
      </c>
      <c r="AK8" s="41">
        <f t="shared" si="3"/>
        <v>1640285</v>
      </c>
      <c r="AL8" s="40">
        <f>+'[1]Finance'!$R17</f>
        <v>0</v>
      </c>
      <c r="AM8" s="41">
        <f t="shared" si="4"/>
        <v>1640285</v>
      </c>
      <c r="AN8" s="46"/>
      <c r="AY8" s="7"/>
    </row>
    <row r="9" spans="1:40" s="24" customFormat="1" ht="20.25" customHeight="1">
      <c r="A9" s="36">
        <f>+'[1]Finance'!A18</f>
        <v>5</v>
      </c>
      <c r="B9" s="37"/>
      <c r="C9" s="38" t="str">
        <f>+'[1]Finance'!B18</f>
        <v>Bay of Islands Uniting Parish</v>
      </c>
      <c r="D9" s="47"/>
      <c r="E9" s="38"/>
      <c r="F9" s="38"/>
      <c r="G9" s="38"/>
      <c r="H9" s="38" t="str">
        <f>+'[1]Finance'!C18</f>
        <v>Presbyterian</v>
      </c>
      <c r="I9" s="40">
        <f>+'[1]Finance'!$AB18</f>
        <v>14199</v>
      </c>
      <c r="J9" s="40">
        <f>+'[1]Finance'!$AC18</f>
        <v>3909</v>
      </c>
      <c r="K9" s="40">
        <f>+'[1]Finance'!$AD18</f>
        <v>371</v>
      </c>
      <c r="L9" s="40">
        <v>0</v>
      </c>
      <c r="M9" s="40">
        <f>+'[1]Finance'!$X18+'[1]Finance'!$Y18</f>
        <v>0</v>
      </c>
      <c r="N9" s="40">
        <f>+'[1]Finance'!$AF18</f>
        <v>1371</v>
      </c>
      <c r="O9" s="40">
        <f>+'[1]Finance'!$AI18</f>
        <v>0</v>
      </c>
      <c r="P9" s="40">
        <f>+'[1]Finance'!$AG18+'[1]Finance'!$AH18</f>
        <v>3578</v>
      </c>
      <c r="Q9" s="40">
        <f>+'[1]Finance'!$Z18</f>
        <v>15569</v>
      </c>
      <c r="R9" s="40">
        <f>+'[1]Finance'!$AJ18</f>
        <v>0</v>
      </c>
      <c r="S9" s="41">
        <f t="shared" si="0"/>
        <v>38997</v>
      </c>
      <c r="T9" s="42"/>
      <c r="U9" s="40">
        <f>+'[1]Finance'!$AO18</f>
        <v>0</v>
      </c>
      <c r="V9" s="40">
        <f>+'[1]Finance'!$AQ18</f>
        <v>0</v>
      </c>
      <c r="W9" s="40">
        <f>+'[1]Finance'!$AP18+'[1]Finance'!$AR18</f>
        <v>3870</v>
      </c>
      <c r="X9" s="40">
        <f>+'[1]Finance'!$AT18+'[1]Finance'!$AU18+'[1]Finance'!$AV18</f>
        <v>3050</v>
      </c>
      <c r="Y9" s="40">
        <f>+'[1]Finance'!$BC18</f>
        <v>13807</v>
      </c>
      <c r="Z9" s="40">
        <f>+'[1]Finance'!$AY18+'[1]Finance'!$AZ18</f>
        <v>15104</v>
      </c>
      <c r="AA9" s="43">
        <f>+'[1]Finance'!$AM18</f>
        <v>5136</v>
      </c>
      <c r="AB9" s="40">
        <f>+'[1]Finance'!$AN18</f>
        <v>0</v>
      </c>
      <c r="AC9" s="40">
        <f>+'[1]Finance'!$BA18+'[1]Finance'!$BB18+'[1]Finance'!$BL18+'[1]Finance'!$BM18</f>
        <v>7837</v>
      </c>
      <c r="AD9" s="44">
        <f t="shared" si="1"/>
        <v>48804</v>
      </c>
      <c r="AE9" s="45">
        <f t="shared" si="2"/>
        <v>-9807</v>
      </c>
      <c r="AF9" s="46"/>
      <c r="AG9" s="40">
        <f>+'[1]Finance'!$I18+'[1]Finance'!$J18</f>
        <v>1077548</v>
      </c>
      <c r="AH9" s="40">
        <f>+'[1]Finance'!$K18+'[1]Finance'!$L18</f>
        <v>0</v>
      </c>
      <c r="AI9" s="40">
        <f>+'[1]Finance'!$E18+'[1]Finance'!$G18+'[1]Finance'!$M18</f>
        <v>83914</v>
      </c>
      <c r="AJ9" s="40">
        <f>+'[1]Finance'!$F18</f>
        <v>0</v>
      </c>
      <c r="AK9" s="41">
        <f t="shared" si="3"/>
        <v>1161462</v>
      </c>
      <c r="AL9" s="40">
        <f>+'[1]Finance'!$R18</f>
        <v>26517</v>
      </c>
      <c r="AM9" s="41">
        <f t="shared" si="4"/>
        <v>1134945</v>
      </c>
      <c r="AN9" s="46"/>
    </row>
    <row r="10" spans="1:40" s="24" customFormat="1" ht="20.25" customHeight="1">
      <c r="A10" s="36">
        <f>+'[1]Finance'!A19</f>
        <v>6</v>
      </c>
      <c r="B10" s="37"/>
      <c r="C10" s="38" t="str">
        <f>+'[1]Finance'!B19</f>
        <v>Otamatea</v>
      </c>
      <c r="D10" s="47"/>
      <c r="E10" s="38"/>
      <c r="F10" s="38"/>
      <c r="G10" s="38"/>
      <c r="H10" s="38" t="str">
        <f>+'[1]Finance'!C19</f>
        <v>Presbyterian</v>
      </c>
      <c r="I10" s="40">
        <f>+'[1]Finance'!$AB19</f>
        <v>58458</v>
      </c>
      <c r="J10" s="40">
        <f>+'[1]Finance'!$AC19</f>
        <v>805</v>
      </c>
      <c r="K10" s="40">
        <f>+'[1]Finance'!$AD19</f>
        <v>0</v>
      </c>
      <c r="L10" s="40">
        <v>0</v>
      </c>
      <c r="M10" s="40">
        <f>+'[1]Finance'!$X19+'[1]Finance'!$Y19</f>
        <v>0</v>
      </c>
      <c r="N10" s="40">
        <f>+'[1]Finance'!$AF19</f>
        <v>0</v>
      </c>
      <c r="O10" s="40">
        <f>+'[1]Finance'!$AI19</f>
        <v>0</v>
      </c>
      <c r="P10" s="40">
        <f>+'[1]Finance'!$AG19+'[1]Finance'!$AH19</f>
        <v>0</v>
      </c>
      <c r="Q10" s="40">
        <f>+'[1]Finance'!$Z19</f>
        <v>0</v>
      </c>
      <c r="R10" s="40">
        <f>+'[1]Finance'!$AJ19</f>
        <v>15131</v>
      </c>
      <c r="S10" s="41">
        <f t="shared" si="0"/>
        <v>74394</v>
      </c>
      <c r="T10" s="42"/>
      <c r="U10" s="40">
        <f>+'[1]Finance'!$AO19</f>
        <v>55923</v>
      </c>
      <c r="V10" s="40">
        <f>+'[1]Finance'!$AQ19</f>
        <v>0</v>
      </c>
      <c r="W10" s="40">
        <f>+'[1]Finance'!$AP19+'[1]Finance'!$AR19</f>
        <v>2916</v>
      </c>
      <c r="X10" s="40">
        <f>+'[1]Finance'!$AT19+'[1]Finance'!$AU19+'[1]Finance'!$AV19</f>
        <v>0</v>
      </c>
      <c r="Y10" s="40">
        <f>+'[1]Finance'!$BC19</f>
        <v>15608</v>
      </c>
      <c r="Z10" s="40">
        <f>+'[1]Finance'!$AY19+'[1]Finance'!$AZ19</f>
        <v>0</v>
      </c>
      <c r="AA10" s="43">
        <f>+'[1]Finance'!$AM19</f>
        <v>110</v>
      </c>
      <c r="AB10" s="40">
        <f>+'[1]Finance'!$AN19</f>
        <v>0</v>
      </c>
      <c r="AC10" s="40">
        <f>+'[1]Finance'!$BA19+'[1]Finance'!$BB19+'[1]Finance'!$BL19+'[1]Finance'!$BM19</f>
        <v>3130</v>
      </c>
      <c r="AD10" s="44">
        <f t="shared" si="1"/>
        <v>77687</v>
      </c>
      <c r="AE10" s="45">
        <f t="shared" si="2"/>
        <v>-3293</v>
      </c>
      <c r="AF10" s="46"/>
      <c r="AG10" s="40">
        <f>+'[1]Finance'!$I19+'[1]Finance'!$J19</f>
        <v>632000</v>
      </c>
      <c r="AH10" s="40">
        <f>+'[1]Finance'!$K19+'[1]Finance'!$L19</f>
        <v>3100</v>
      </c>
      <c r="AI10" s="40">
        <f>+'[1]Finance'!$E19+'[1]Finance'!$G19+'[1]Finance'!$M19</f>
        <v>5164</v>
      </c>
      <c r="AJ10" s="40">
        <f>+'[1]Finance'!$F19</f>
        <v>0</v>
      </c>
      <c r="AK10" s="41">
        <f t="shared" si="3"/>
        <v>640264</v>
      </c>
      <c r="AL10" s="40">
        <f>+'[1]Finance'!$R19</f>
        <v>0</v>
      </c>
      <c r="AM10" s="41">
        <f t="shared" si="4"/>
        <v>640264</v>
      </c>
      <c r="AN10" s="46"/>
    </row>
    <row r="11" spans="1:40" s="24" customFormat="1" ht="20.25" customHeight="1">
      <c r="A11" s="36">
        <f>+'[1]Finance'!A20</f>
        <v>7</v>
      </c>
      <c r="B11" s="37"/>
      <c r="C11" s="38" t="str">
        <f>+'[1]Finance'!B20</f>
        <v>Wellsford Cooperating Parish</v>
      </c>
      <c r="D11" s="47"/>
      <c r="E11" s="38"/>
      <c r="F11" s="38"/>
      <c r="G11" s="38"/>
      <c r="H11" s="38">
        <f>+'[1]Finance'!C20</f>
      </c>
      <c r="I11" s="40">
        <f>+'[1]Finance'!$AB20</f>
        <v>29622</v>
      </c>
      <c r="J11" s="40">
        <f>+'[1]Finance'!$AC20</f>
        <v>0</v>
      </c>
      <c r="K11" s="40">
        <f>+'[1]Finance'!$AD20</f>
        <v>0</v>
      </c>
      <c r="L11" s="40">
        <v>0</v>
      </c>
      <c r="M11" s="40">
        <f>+'[1]Finance'!$X20+'[1]Finance'!$Y20</f>
        <v>0</v>
      </c>
      <c r="N11" s="40">
        <f>+'[1]Finance'!$AF20</f>
        <v>0</v>
      </c>
      <c r="O11" s="40">
        <f>+'[1]Finance'!$AI20</f>
        <v>15600</v>
      </c>
      <c r="P11" s="40">
        <f>+'[1]Finance'!$AG20+'[1]Finance'!$AH20</f>
        <v>6938</v>
      </c>
      <c r="Q11" s="40">
        <f>+'[1]Finance'!$Z20</f>
        <v>14721</v>
      </c>
      <c r="R11" s="40">
        <f>+'[1]Finance'!$AJ20</f>
        <v>6868</v>
      </c>
      <c r="S11" s="41">
        <f t="shared" si="0"/>
        <v>73749</v>
      </c>
      <c r="T11" s="42"/>
      <c r="U11" s="40">
        <f>+'[1]Finance'!$AO20</f>
        <v>22104</v>
      </c>
      <c r="V11" s="40">
        <f>+'[1]Finance'!$AQ20</f>
        <v>10530</v>
      </c>
      <c r="W11" s="40">
        <f>+'[1]Finance'!$AP20+'[1]Finance'!$AR20</f>
        <v>12458</v>
      </c>
      <c r="X11" s="40">
        <f>+'[1]Finance'!$AT20+'[1]Finance'!$AU20+'[1]Finance'!$AV20</f>
        <v>100</v>
      </c>
      <c r="Y11" s="40">
        <f>+'[1]Finance'!$BC20</f>
        <v>14433</v>
      </c>
      <c r="Z11" s="40">
        <f>+'[1]Finance'!$AY20+'[1]Finance'!$AZ20</f>
        <v>0</v>
      </c>
      <c r="AA11" s="43">
        <f>+'[1]Finance'!$AM20</f>
        <v>0</v>
      </c>
      <c r="AB11" s="40">
        <f>+'[1]Finance'!$AN20</f>
        <v>0</v>
      </c>
      <c r="AC11" s="40">
        <f>+'[1]Finance'!$BA20+'[1]Finance'!$BB20+'[1]Finance'!$BL20+'[1]Finance'!$BM20</f>
        <v>8392</v>
      </c>
      <c r="AD11" s="44">
        <f t="shared" si="1"/>
        <v>68017</v>
      </c>
      <c r="AE11" s="45">
        <f t="shared" si="2"/>
        <v>5732</v>
      </c>
      <c r="AF11" s="46"/>
      <c r="AG11" s="40">
        <f>+'[1]Finance'!$I20+'[1]Finance'!$J20</f>
        <v>0</v>
      </c>
      <c r="AH11" s="40">
        <f>+'[1]Finance'!$K20+'[1]Finance'!$L20</f>
        <v>0</v>
      </c>
      <c r="AI11" s="40">
        <f>+'[1]Finance'!$E20+'[1]Finance'!$G20+'[1]Finance'!$M20</f>
        <v>162882</v>
      </c>
      <c r="AJ11" s="40">
        <f>+'[1]Finance'!$F20</f>
        <v>0</v>
      </c>
      <c r="AK11" s="41">
        <f t="shared" si="3"/>
        <v>162882</v>
      </c>
      <c r="AL11" s="40">
        <f>+'[1]Finance'!$R20</f>
        <v>723</v>
      </c>
      <c r="AM11" s="41">
        <f t="shared" si="4"/>
        <v>162159</v>
      </c>
      <c r="AN11" s="46"/>
    </row>
    <row r="12" spans="1:40" s="24" customFormat="1" ht="20.25" customHeight="1">
      <c r="A12" s="36">
        <f>+'[1]Finance'!A21</f>
        <v>8</v>
      </c>
      <c r="B12" s="37"/>
      <c r="C12" s="38" t="str">
        <f>+'[1]Finance'!B21</f>
        <v>St Paul's Co-operating Parish Kamo and Kaurihorore</v>
      </c>
      <c r="D12" s="47"/>
      <c r="E12" s="38"/>
      <c r="F12" s="38"/>
      <c r="G12" s="38"/>
      <c r="H12" s="38">
        <f>+'[1]Finance'!C21</f>
      </c>
      <c r="I12" s="40">
        <f>+'[1]Finance'!$AB21</f>
        <v>25000</v>
      </c>
      <c r="J12" s="40">
        <f>+'[1]Finance'!$AC21</f>
        <v>10900</v>
      </c>
      <c r="K12" s="40">
        <f>+'[1]Finance'!$AD21</f>
        <v>0</v>
      </c>
      <c r="L12" s="40">
        <v>0</v>
      </c>
      <c r="M12" s="40">
        <f>+'[1]Finance'!$X21+'[1]Finance'!$Y21</f>
        <v>0</v>
      </c>
      <c r="N12" s="40">
        <f>+'[1]Finance'!$AF21</f>
        <v>5814</v>
      </c>
      <c r="O12" s="40">
        <f>+'[1]Finance'!$AI21</f>
        <v>8687</v>
      </c>
      <c r="P12" s="40">
        <f>+'[1]Finance'!$AG21+'[1]Finance'!$AH21</f>
        <v>7176</v>
      </c>
      <c r="Q12" s="40">
        <f>+'[1]Finance'!$Z21</f>
        <v>0</v>
      </c>
      <c r="R12" s="40">
        <f>+'[1]Finance'!$AJ21</f>
        <v>3987</v>
      </c>
      <c r="S12" s="41">
        <f t="shared" si="0"/>
        <v>61564</v>
      </c>
      <c r="T12" s="42"/>
      <c r="U12" s="40">
        <f>+'[1]Finance'!$AO21</f>
        <v>44262</v>
      </c>
      <c r="V12" s="40">
        <f>+'[1]Finance'!$AQ21</f>
        <v>15080</v>
      </c>
      <c r="W12" s="40">
        <f>+'[1]Finance'!$AP21+'[1]Finance'!$AR21</f>
        <v>1708</v>
      </c>
      <c r="X12" s="40">
        <f>+'[1]Finance'!$AT21+'[1]Finance'!$AU21+'[1]Finance'!$AV21</f>
        <v>8903</v>
      </c>
      <c r="Y12" s="40">
        <f>+'[1]Finance'!$BC21</f>
        <v>27051</v>
      </c>
      <c r="Z12" s="40">
        <f>+'[1]Finance'!$AY21+'[1]Finance'!$AZ21</f>
        <v>0</v>
      </c>
      <c r="AA12" s="43">
        <f>+'[1]Finance'!$AM21</f>
        <v>0</v>
      </c>
      <c r="AB12" s="40">
        <f>+'[1]Finance'!$AN21</f>
        <v>0</v>
      </c>
      <c r="AC12" s="40">
        <f>+'[1]Finance'!$BA21+'[1]Finance'!$BB21+'[1]Finance'!$BL21+'[1]Finance'!$BM21</f>
        <v>12780</v>
      </c>
      <c r="AD12" s="44">
        <f t="shared" si="1"/>
        <v>109784</v>
      </c>
      <c r="AE12" s="45">
        <f t="shared" si="2"/>
        <v>-48220</v>
      </c>
      <c r="AF12" s="46"/>
      <c r="AG12" s="40">
        <f>+'[1]Finance'!$I21+'[1]Finance'!$J21</f>
        <v>744000</v>
      </c>
      <c r="AH12" s="40">
        <f>+'[1]Finance'!$K21+'[1]Finance'!$L21</f>
        <v>10000</v>
      </c>
      <c r="AI12" s="40">
        <f>+'[1]Finance'!$E21+'[1]Finance'!$G21+'[1]Finance'!$M21</f>
        <v>178945</v>
      </c>
      <c r="AJ12" s="40">
        <f>+'[1]Finance'!$F21</f>
        <v>0</v>
      </c>
      <c r="AK12" s="41">
        <f t="shared" si="3"/>
        <v>932945</v>
      </c>
      <c r="AL12" s="40">
        <f>+'[1]Finance'!$R21</f>
        <v>7509</v>
      </c>
      <c r="AM12" s="41">
        <f t="shared" si="4"/>
        <v>925436</v>
      </c>
      <c r="AN12" s="46"/>
    </row>
    <row r="13" spans="1:40" s="24" customFormat="1" ht="20.25" customHeight="1">
      <c r="A13" s="36">
        <f>+'[1]Finance'!A22</f>
        <v>9</v>
      </c>
      <c r="B13" s="37"/>
      <c r="C13" s="38" t="str">
        <f>+'[1]Finance'!B22</f>
        <v>St John's Golden Church</v>
      </c>
      <c r="D13" s="47"/>
      <c r="E13" s="38"/>
      <c r="F13" s="38"/>
      <c r="G13" s="38"/>
      <c r="H13" s="38" t="str">
        <f>+'[1]Finance'!C22</f>
        <v>methodist</v>
      </c>
      <c r="I13" s="40">
        <f>+'[1]Finance'!$AB22</f>
        <v>36074</v>
      </c>
      <c r="J13" s="40">
        <f>+'[1]Finance'!$AC22</f>
        <v>150</v>
      </c>
      <c r="K13" s="40">
        <f>+'[1]Finance'!$AD22</f>
        <v>0</v>
      </c>
      <c r="L13" s="40">
        <v>0</v>
      </c>
      <c r="M13" s="40">
        <f>+'[1]Finance'!$X22+'[1]Finance'!$Y22</f>
        <v>0</v>
      </c>
      <c r="N13" s="40">
        <f>+'[1]Finance'!$AF22</f>
        <v>0</v>
      </c>
      <c r="O13" s="40">
        <f>+'[1]Finance'!$AI22</f>
        <v>120581</v>
      </c>
      <c r="P13" s="40">
        <f>+'[1]Finance'!$AG22+'[1]Finance'!$AH22</f>
        <v>0</v>
      </c>
      <c r="Q13" s="40">
        <f>+'[1]Finance'!$Z22</f>
        <v>11714</v>
      </c>
      <c r="R13" s="40">
        <f>+'[1]Finance'!$AJ22</f>
        <v>13464</v>
      </c>
      <c r="S13" s="41">
        <f t="shared" si="0"/>
        <v>181983</v>
      </c>
      <c r="T13" s="42"/>
      <c r="U13" s="40">
        <f>+'[1]Finance'!$AO22</f>
        <v>53472</v>
      </c>
      <c r="V13" s="40">
        <f>+'[1]Finance'!$AQ22</f>
        <v>4007</v>
      </c>
      <c r="W13" s="40">
        <f>+'[1]Finance'!$AP22+'[1]Finance'!$AR22</f>
        <v>3235</v>
      </c>
      <c r="X13" s="40">
        <f>+'[1]Finance'!$AT22+'[1]Finance'!$AU22+'[1]Finance'!$AV22</f>
        <v>21443</v>
      </c>
      <c r="Y13" s="40">
        <f>+'[1]Finance'!$BC22</f>
        <v>49769</v>
      </c>
      <c r="Z13" s="40">
        <f>+'[1]Finance'!$AY22+'[1]Finance'!$AZ22</f>
        <v>16469</v>
      </c>
      <c r="AA13" s="43">
        <f>+'[1]Finance'!$AM22</f>
        <v>0</v>
      </c>
      <c r="AB13" s="40">
        <f>+'[1]Finance'!$AN22</f>
        <v>0</v>
      </c>
      <c r="AC13" s="40">
        <f>+'[1]Finance'!$BA22+'[1]Finance'!$BB22+'[1]Finance'!$BL22+'[1]Finance'!$BM22</f>
        <v>19382</v>
      </c>
      <c r="AD13" s="44">
        <f t="shared" si="1"/>
        <v>167777</v>
      </c>
      <c r="AE13" s="45">
        <f t="shared" si="2"/>
        <v>14206</v>
      </c>
      <c r="AF13" s="46"/>
      <c r="AG13" s="40">
        <f>+'[1]Finance'!$I22+'[1]Finance'!$J22</f>
        <v>1825000</v>
      </c>
      <c r="AH13" s="40">
        <f>+'[1]Finance'!$K22+'[1]Finance'!$L22</f>
        <v>9448</v>
      </c>
      <c r="AI13" s="40">
        <f>+'[1]Finance'!$E22+'[1]Finance'!$G22+'[1]Finance'!$M22</f>
        <v>315709</v>
      </c>
      <c r="AJ13" s="40">
        <f>+'[1]Finance'!$F22</f>
        <v>0</v>
      </c>
      <c r="AK13" s="41">
        <f t="shared" si="3"/>
        <v>2150157</v>
      </c>
      <c r="AL13" s="40">
        <f>+'[1]Finance'!$R22</f>
        <v>15223</v>
      </c>
      <c r="AM13" s="41">
        <f t="shared" si="4"/>
        <v>2134934</v>
      </c>
      <c r="AN13" s="46"/>
    </row>
    <row r="14" spans="1:40" ht="20.25" customHeight="1">
      <c r="A14" s="36">
        <f>+'[1]Finance'!A23</f>
        <v>10</v>
      </c>
      <c r="B14" s="37"/>
      <c r="C14" s="38" t="str">
        <f>+'[1]Finance'!B23</f>
        <v>Tutukaka Coast</v>
      </c>
      <c r="D14" s="39"/>
      <c r="E14" s="38"/>
      <c r="F14" s="38"/>
      <c r="G14" s="38"/>
      <c r="H14" s="38" t="str">
        <f>+'[1]Finance'!C23</f>
        <v>Methodist</v>
      </c>
      <c r="I14" s="40">
        <f>+'[1]Finance'!$AB23</f>
        <v>11795</v>
      </c>
      <c r="J14" s="40">
        <f>+'[1]Finance'!$AC23</f>
        <v>783</v>
      </c>
      <c r="K14" s="40">
        <f>+'[1]Finance'!$AD23</f>
        <v>0</v>
      </c>
      <c r="L14" s="40">
        <v>0</v>
      </c>
      <c r="M14" s="40">
        <f>+'[1]Finance'!$X23+'[1]Finance'!$Y23</f>
        <v>0</v>
      </c>
      <c r="N14" s="40">
        <f>+'[1]Finance'!$AF23</f>
        <v>0</v>
      </c>
      <c r="O14" s="40">
        <f>+'[1]Finance'!$AI23</f>
        <v>0</v>
      </c>
      <c r="P14" s="40">
        <f>+'[1]Finance'!$AG23+'[1]Finance'!$AH23</f>
        <v>1153</v>
      </c>
      <c r="Q14" s="40">
        <f>+'[1]Finance'!$Z23</f>
        <v>0</v>
      </c>
      <c r="R14" s="40">
        <f>+'[1]Finance'!$AJ23</f>
        <v>0</v>
      </c>
      <c r="S14" s="41">
        <f t="shared" si="0"/>
        <v>13731</v>
      </c>
      <c r="T14" s="42"/>
      <c r="U14" s="40">
        <f>+'[1]Finance'!$AO23</f>
        <v>0</v>
      </c>
      <c r="V14" s="40">
        <f>+'[1]Finance'!$AQ23</f>
        <v>0</v>
      </c>
      <c r="W14" s="40">
        <f>+'[1]Finance'!$AP23+'[1]Finance'!$AR23</f>
        <v>0</v>
      </c>
      <c r="X14" s="40">
        <f>+'[1]Finance'!$AT23+'[1]Finance'!$AU23+'[1]Finance'!$AV23</f>
        <v>1120</v>
      </c>
      <c r="Y14" s="40">
        <f>+'[1]Finance'!$BC23</f>
        <v>1166</v>
      </c>
      <c r="Z14" s="40">
        <f>+'[1]Finance'!$AY23+'[1]Finance'!$AZ23</f>
        <v>1500</v>
      </c>
      <c r="AA14" s="43">
        <f>+'[1]Finance'!$AM23</f>
        <v>1508</v>
      </c>
      <c r="AB14" s="40">
        <f>+'[1]Finance'!$AN23</f>
        <v>0</v>
      </c>
      <c r="AC14" s="40">
        <f>+'[1]Finance'!$BA23+'[1]Finance'!$BB23+'[1]Finance'!$BL23+'[1]Finance'!$BM23</f>
        <v>8875</v>
      </c>
      <c r="AD14" s="44">
        <f t="shared" si="1"/>
        <v>14169</v>
      </c>
      <c r="AE14" s="45">
        <f t="shared" si="2"/>
        <v>-438</v>
      </c>
      <c r="AF14" s="46"/>
      <c r="AG14" s="40">
        <f>+'[1]Finance'!$I23+'[1]Finance'!$J23</f>
        <v>0</v>
      </c>
      <c r="AH14" s="40">
        <f>+'[1]Finance'!$K23+'[1]Finance'!$L23</f>
        <v>16248</v>
      </c>
      <c r="AI14" s="40">
        <f>+'[1]Finance'!$E23+'[1]Finance'!$G23+'[1]Finance'!$M23</f>
        <v>28920</v>
      </c>
      <c r="AJ14" s="40">
        <f>+'[1]Finance'!$F23</f>
        <v>0</v>
      </c>
      <c r="AK14" s="41">
        <f t="shared" si="3"/>
        <v>45168</v>
      </c>
      <c r="AL14" s="40">
        <f>+'[1]Finance'!$R23</f>
        <v>0</v>
      </c>
      <c r="AM14" s="41">
        <f t="shared" si="4"/>
        <v>45168</v>
      </c>
      <c r="AN14" s="46"/>
    </row>
    <row r="15" spans="1:40" ht="20.25" customHeight="1">
      <c r="A15" s="36">
        <f>+'[1]Finance'!A24</f>
        <v>11</v>
      </c>
      <c r="B15" s="37"/>
      <c r="C15" s="38" t="str">
        <f>+'[1]Finance'!B24</f>
        <v>Te Atatu Union Church</v>
      </c>
      <c r="D15" s="39"/>
      <c r="E15" s="38"/>
      <c r="F15" s="38"/>
      <c r="G15" s="38"/>
      <c r="H15" s="38" t="str">
        <f>+'[1]Finance'!C24</f>
        <v>Presbyterian</v>
      </c>
      <c r="I15" s="40">
        <f>+'[1]Finance'!$AB24</f>
        <v>46010</v>
      </c>
      <c r="J15" s="40">
        <f>+'[1]Finance'!$AC24</f>
        <v>2702</v>
      </c>
      <c r="K15" s="40">
        <f>+'[1]Finance'!$AD24</f>
        <v>4350</v>
      </c>
      <c r="L15" s="40">
        <v>0</v>
      </c>
      <c r="M15" s="40">
        <f>+'[1]Finance'!$X24+'[1]Finance'!$Y24</f>
        <v>3000</v>
      </c>
      <c r="N15" s="40">
        <f>+'[1]Finance'!$AF24</f>
        <v>0</v>
      </c>
      <c r="O15" s="40">
        <f>+'[1]Finance'!$AI24</f>
        <v>7600</v>
      </c>
      <c r="P15" s="40">
        <f>+'[1]Finance'!$AG24+'[1]Finance'!$AH24</f>
        <v>125</v>
      </c>
      <c r="Q15" s="40">
        <f>+'[1]Finance'!$Z24</f>
        <v>39279</v>
      </c>
      <c r="R15" s="40">
        <f>+'[1]Finance'!$AJ24</f>
        <v>28459</v>
      </c>
      <c r="S15" s="41">
        <f t="shared" si="0"/>
        <v>131525</v>
      </c>
      <c r="T15" s="42"/>
      <c r="U15" s="40">
        <f>+'[1]Finance'!$AO24</f>
        <v>28980</v>
      </c>
      <c r="V15" s="40">
        <f>+'[1]Finance'!$AQ24</f>
        <v>2520</v>
      </c>
      <c r="W15" s="40">
        <f>+'[1]Finance'!$AP24+'[1]Finance'!$AR24</f>
        <v>3517</v>
      </c>
      <c r="X15" s="40">
        <f>+'[1]Finance'!$AT24+'[1]Finance'!$AU24+'[1]Finance'!$AV24</f>
        <v>0</v>
      </c>
      <c r="Y15" s="40">
        <f>+'[1]Finance'!$BC24</f>
        <v>17176</v>
      </c>
      <c r="Z15" s="40">
        <f>+'[1]Finance'!$AY24+'[1]Finance'!$AZ24</f>
        <v>34948</v>
      </c>
      <c r="AA15" s="43">
        <f>+'[1]Finance'!$AM24</f>
        <v>0</v>
      </c>
      <c r="AB15" s="40">
        <f>+'[1]Finance'!$AN24</f>
        <v>0</v>
      </c>
      <c r="AC15" s="40">
        <f>+'[1]Finance'!$BA24+'[1]Finance'!$BB24+'[1]Finance'!$BL24+'[1]Finance'!$BM24</f>
        <v>42998</v>
      </c>
      <c r="AD15" s="44">
        <f t="shared" si="1"/>
        <v>130139</v>
      </c>
      <c r="AE15" s="45">
        <f t="shared" si="2"/>
        <v>1386</v>
      </c>
      <c r="AF15" s="46"/>
      <c r="AG15" s="40">
        <f>+'[1]Finance'!$I24+'[1]Finance'!$J24</f>
        <v>1500176</v>
      </c>
      <c r="AH15" s="40">
        <f>+'[1]Finance'!$K24+'[1]Finance'!$L24</f>
        <v>0</v>
      </c>
      <c r="AI15" s="40">
        <f>+'[1]Finance'!$E24+'[1]Finance'!$G24+'[1]Finance'!$M24</f>
        <v>8739</v>
      </c>
      <c r="AJ15" s="40">
        <f>+'[1]Finance'!$F24</f>
        <v>0</v>
      </c>
      <c r="AK15" s="41">
        <f t="shared" si="3"/>
        <v>1508915</v>
      </c>
      <c r="AL15" s="40">
        <f>+'[1]Finance'!$R24</f>
        <v>58159</v>
      </c>
      <c r="AM15" s="41">
        <f t="shared" si="4"/>
        <v>1450756</v>
      </c>
      <c r="AN15" s="46"/>
    </row>
    <row r="16" spans="1:40" ht="20.25" customHeight="1">
      <c r="A16" s="36">
        <f>+'[1]Finance'!A25</f>
        <v>12</v>
      </c>
      <c r="B16" s="37"/>
      <c r="C16" s="38" t="str">
        <f>+'[1]Finance'!B25</f>
        <v>St Austell's Uniting Congregation New Lynn</v>
      </c>
      <c r="D16" s="39"/>
      <c r="E16" s="38"/>
      <c r="F16" s="38"/>
      <c r="G16" s="38"/>
      <c r="H16" s="38">
        <f>+'[1]Finance'!C25</f>
      </c>
      <c r="I16" s="40">
        <f>+'[1]Finance'!$AB25</f>
        <v>38440</v>
      </c>
      <c r="J16" s="40">
        <f>+'[1]Finance'!$AC25</f>
        <v>1270</v>
      </c>
      <c r="K16" s="40">
        <f>+'[1]Finance'!$AD25</f>
        <v>0</v>
      </c>
      <c r="L16" s="40">
        <v>0</v>
      </c>
      <c r="M16" s="40">
        <f>+'[1]Finance'!$X25+'[1]Finance'!$Y25</f>
        <v>0</v>
      </c>
      <c r="N16" s="40">
        <f>+'[1]Finance'!$AF25</f>
        <v>0</v>
      </c>
      <c r="O16" s="40">
        <f>+'[1]Finance'!$AI25</f>
        <v>31593</v>
      </c>
      <c r="P16" s="40">
        <f>+'[1]Finance'!$AG25+'[1]Finance'!$AH25</f>
        <v>3141</v>
      </c>
      <c r="Q16" s="40">
        <f>+'[1]Finance'!$Z25</f>
        <v>21246</v>
      </c>
      <c r="R16" s="40">
        <f>+'[1]Finance'!$AJ25</f>
        <v>3082</v>
      </c>
      <c r="S16" s="41">
        <f t="shared" si="0"/>
        <v>98772</v>
      </c>
      <c r="T16" s="42"/>
      <c r="U16" s="40">
        <f>+'[1]Finance'!$AO25</f>
        <v>50992</v>
      </c>
      <c r="V16" s="40">
        <f>+'[1]Finance'!$AQ25</f>
        <v>6720</v>
      </c>
      <c r="W16" s="40">
        <f>+'[1]Finance'!$AP25+'[1]Finance'!$AR25</f>
        <v>583</v>
      </c>
      <c r="X16" s="40">
        <f>+'[1]Finance'!$AT25+'[1]Finance'!$AU25+'[1]Finance'!$AV25</f>
        <v>2040</v>
      </c>
      <c r="Y16" s="40">
        <f>+'[1]Finance'!$BC25</f>
        <v>34399</v>
      </c>
      <c r="Z16" s="40">
        <f>+'[1]Finance'!$AY25+'[1]Finance'!$AZ25</f>
        <v>0</v>
      </c>
      <c r="AA16" s="43">
        <f>+'[1]Finance'!$AM25</f>
        <v>0</v>
      </c>
      <c r="AB16" s="40">
        <f>+'[1]Finance'!$AN25</f>
        <v>0</v>
      </c>
      <c r="AC16" s="40">
        <f>+'[1]Finance'!$BA25+'[1]Finance'!$BB25+'[1]Finance'!$BL25+'[1]Finance'!$BM25</f>
        <v>12551</v>
      </c>
      <c r="AD16" s="44">
        <f t="shared" si="1"/>
        <v>107285</v>
      </c>
      <c r="AE16" s="45">
        <f t="shared" si="2"/>
        <v>-8513</v>
      </c>
      <c r="AF16" s="46"/>
      <c r="AG16" s="40">
        <f>+'[1]Finance'!$I25+'[1]Finance'!$J25</f>
        <v>1695000</v>
      </c>
      <c r="AH16" s="40">
        <f>+'[1]Finance'!$K25+'[1]Finance'!$L25</f>
        <v>11000</v>
      </c>
      <c r="AI16" s="40">
        <f>+'[1]Finance'!$E25+'[1]Finance'!$G25+'[1]Finance'!$M25</f>
        <v>82659</v>
      </c>
      <c r="AJ16" s="40">
        <f>+'[1]Finance'!$F25</f>
        <v>0</v>
      </c>
      <c r="AK16" s="41">
        <f t="shared" si="3"/>
        <v>1788659</v>
      </c>
      <c r="AL16" s="40">
        <f>+'[1]Finance'!$R25</f>
        <v>0</v>
      </c>
      <c r="AM16" s="41">
        <f t="shared" si="4"/>
        <v>1788659</v>
      </c>
      <c r="AN16" s="46"/>
    </row>
    <row r="17" spans="1:40" ht="20.25" customHeight="1">
      <c r="A17" s="36">
        <f>+'[1]Finance'!A26</f>
        <v>13</v>
      </c>
      <c r="B17" s="37"/>
      <c r="C17" s="38" t="str">
        <f>+'[1]Finance'!B26</f>
        <v>Onehunga Co-operating Parish</v>
      </c>
      <c r="D17" s="39"/>
      <c r="E17" s="38"/>
      <c r="F17" s="38"/>
      <c r="G17" s="38"/>
      <c r="H17" s="38" t="str">
        <f>+'[1]Finance'!C26</f>
        <v>Presbyterian</v>
      </c>
      <c r="I17" s="40">
        <f>+'[1]Finance'!$AB26</f>
        <v>139885</v>
      </c>
      <c r="J17" s="40">
        <f>+'[1]Finance'!$AC26</f>
        <v>887</v>
      </c>
      <c r="K17" s="40">
        <f>+'[1]Finance'!$AD26</f>
        <v>43156</v>
      </c>
      <c r="L17" s="40">
        <v>0</v>
      </c>
      <c r="M17" s="40">
        <f>+'[1]Finance'!$X26+'[1]Finance'!$Y26</f>
        <v>9000</v>
      </c>
      <c r="N17" s="40">
        <f>+'[1]Finance'!$AF26</f>
        <v>0</v>
      </c>
      <c r="O17" s="40">
        <f>+'[1]Finance'!$AI26</f>
        <v>41112</v>
      </c>
      <c r="P17" s="40">
        <f>+'[1]Finance'!$AG26+'[1]Finance'!$AH26</f>
        <v>9517</v>
      </c>
      <c r="Q17" s="40">
        <f>+'[1]Finance'!$Z26</f>
        <v>0</v>
      </c>
      <c r="R17" s="40">
        <f>+'[1]Finance'!$AJ26</f>
        <v>42331</v>
      </c>
      <c r="S17" s="41">
        <f t="shared" si="0"/>
        <v>285888</v>
      </c>
      <c r="T17" s="42"/>
      <c r="U17" s="40">
        <f>+'[1]Finance'!$AO26</f>
        <v>64631</v>
      </c>
      <c r="V17" s="40">
        <f>+'[1]Finance'!$AQ26</f>
        <v>14799</v>
      </c>
      <c r="W17" s="40">
        <f>+'[1]Finance'!$AP26+'[1]Finance'!$AR26</f>
        <v>27884</v>
      </c>
      <c r="X17" s="40">
        <f>+'[1]Finance'!$AT26+'[1]Finance'!$AU26+'[1]Finance'!$AV26</f>
        <v>32142</v>
      </c>
      <c r="Y17" s="40">
        <f>+'[1]Finance'!$BC26</f>
        <v>106830</v>
      </c>
      <c r="Z17" s="40">
        <f>+'[1]Finance'!$AY26+'[1]Finance'!$AZ26</f>
        <v>806</v>
      </c>
      <c r="AA17" s="43">
        <f>+'[1]Finance'!$AM26</f>
        <v>0</v>
      </c>
      <c r="AB17" s="40">
        <f>+'[1]Finance'!$AN26</f>
        <v>0</v>
      </c>
      <c r="AC17" s="40">
        <f>+'[1]Finance'!$BA26+'[1]Finance'!$BB26+'[1]Finance'!$BL26+'[1]Finance'!$BM26</f>
        <v>25586</v>
      </c>
      <c r="AD17" s="44">
        <f t="shared" si="1"/>
        <v>272678</v>
      </c>
      <c r="AE17" s="45">
        <f t="shared" si="2"/>
        <v>13210</v>
      </c>
      <c r="AF17" s="46"/>
      <c r="AG17" s="40">
        <f>+'[1]Finance'!$I26+'[1]Finance'!$J26</f>
        <v>7763000</v>
      </c>
      <c r="AH17" s="40">
        <f>+'[1]Finance'!$K26+'[1]Finance'!$L26</f>
        <v>718000</v>
      </c>
      <c r="AI17" s="40">
        <f>+'[1]Finance'!$E26+'[1]Finance'!$G26+'[1]Finance'!$M26</f>
        <v>24350</v>
      </c>
      <c r="AJ17" s="40">
        <f>+'[1]Finance'!$F26</f>
        <v>0</v>
      </c>
      <c r="AK17" s="41">
        <f t="shared" si="3"/>
        <v>8505350</v>
      </c>
      <c r="AL17" s="40">
        <f>+'[1]Finance'!$R26</f>
        <v>16808</v>
      </c>
      <c r="AM17" s="41">
        <f t="shared" si="4"/>
        <v>8488542</v>
      </c>
      <c r="AN17" s="46"/>
    </row>
    <row r="18" spans="1:40" ht="20.25" customHeight="1">
      <c r="A18" s="36">
        <f>+'[1]Finance'!A27</f>
        <v>14</v>
      </c>
      <c r="B18" s="37"/>
      <c r="C18" s="38" t="str">
        <f>+'[1]Finance'!B27</f>
        <v>Point Chevalier Co-operating Parish (Homestead Community Church)</v>
      </c>
      <c r="D18" s="39"/>
      <c r="E18" s="38"/>
      <c r="F18" s="38"/>
      <c r="G18" s="38"/>
      <c r="H18" s="38" t="str">
        <f>+'[1]Finance'!C27</f>
        <v>Presbyterian</v>
      </c>
      <c r="I18" s="40">
        <f>+'[1]Finance'!$AB27</f>
        <v>27853</v>
      </c>
      <c r="J18" s="40">
        <f>+'[1]Finance'!$AC27</f>
        <v>0</v>
      </c>
      <c r="K18" s="40">
        <f>+'[1]Finance'!$AD27</f>
        <v>0</v>
      </c>
      <c r="L18" s="40">
        <v>0</v>
      </c>
      <c r="M18" s="40">
        <f>+'[1]Finance'!$X27+'[1]Finance'!$Y27</f>
        <v>0</v>
      </c>
      <c r="N18" s="40">
        <f>+'[1]Finance'!$AF27</f>
        <v>0</v>
      </c>
      <c r="O18" s="40">
        <f>+'[1]Finance'!$AI27</f>
        <v>0</v>
      </c>
      <c r="P18" s="40">
        <f>+'[1]Finance'!$AG27+'[1]Finance'!$AH27</f>
        <v>43260</v>
      </c>
      <c r="Q18" s="40">
        <f>+'[1]Finance'!$Z27</f>
        <v>26929</v>
      </c>
      <c r="R18" s="40">
        <f>+'[1]Finance'!$AJ27</f>
        <v>4498</v>
      </c>
      <c r="S18" s="41">
        <f t="shared" si="0"/>
        <v>102540</v>
      </c>
      <c r="T18" s="42"/>
      <c r="U18" s="40">
        <f>+'[1]Finance'!$AO27</f>
        <v>63117</v>
      </c>
      <c r="V18" s="40">
        <f>+'[1]Finance'!$AQ27</f>
        <v>0</v>
      </c>
      <c r="W18" s="40">
        <f>+'[1]Finance'!$AP27+'[1]Finance'!$AR27</f>
        <v>0</v>
      </c>
      <c r="X18" s="40">
        <f>+'[1]Finance'!$AT27+'[1]Finance'!$AU27+'[1]Finance'!$AV27</f>
        <v>0</v>
      </c>
      <c r="Y18" s="40">
        <f>+'[1]Finance'!$BC27</f>
        <v>17349</v>
      </c>
      <c r="Z18" s="40">
        <f>+'[1]Finance'!$AY27+'[1]Finance'!$AZ27</f>
        <v>0</v>
      </c>
      <c r="AA18" s="43">
        <f>+'[1]Finance'!$AM27</f>
        <v>0</v>
      </c>
      <c r="AB18" s="40">
        <f>+'[1]Finance'!$AN27</f>
        <v>0</v>
      </c>
      <c r="AC18" s="40">
        <f>+'[1]Finance'!$BA27+'[1]Finance'!$BB27+'[1]Finance'!$BL27+'[1]Finance'!$BM27</f>
        <v>17770</v>
      </c>
      <c r="AD18" s="44">
        <f t="shared" si="1"/>
        <v>98236</v>
      </c>
      <c r="AE18" s="45">
        <f t="shared" si="2"/>
        <v>4304</v>
      </c>
      <c r="AF18" s="46"/>
      <c r="AG18" s="40">
        <f>+'[1]Finance'!$I27+'[1]Finance'!$J27</f>
        <v>1110000</v>
      </c>
      <c r="AH18" s="40">
        <f>+'[1]Finance'!$K27+'[1]Finance'!$L27</f>
        <v>145000</v>
      </c>
      <c r="AI18" s="40">
        <f>+'[1]Finance'!$E27+'[1]Finance'!$G27+'[1]Finance'!$M27</f>
        <v>1357534</v>
      </c>
      <c r="AJ18" s="40">
        <f>+'[1]Finance'!$F27</f>
        <v>0</v>
      </c>
      <c r="AK18" s="41">
        <f t="shared" si="3"/>
        <v>2612534</v>
      </c>
      <c r="AL18" s="40">
        <f>+'[1]Finance'!$R27</f>
        <v>0</v>
      </c>
      <c r="AM18" s="41">
        <f t="shared" si="4"/>
        <v>2612534</v>
      </c>
      <c r="AN18" s="46"/>
    </row>
    <row r="19" spans="1:40" ht="20.25" customHeight="1">
      <c r="A19" s="36">
        <f>+'[1]Finance'!A28</f>
        <v>15</v>
      </c>
      <c r="B19" s="37"/>
      <c r="C19" s="38" t="str">
        <f>+'[1]Finance'!B28</f>
        <v>Tuakau Methodist Presbyterian Parish</v>
      </c>
      <c r="D19" s="39"/>
      <c r="E19" s="38"/>
      <c r="F19" s="38"/>
      <c r="G19" s="38"/>
      <c r="H19" s="38">
        <f>+'[1]Finance'!C28</f>
      </c>
      <c r="I19" s="40">
        <f>+'[1]Finance'!$AB28</f>
        <v>14508</v>
      </c>
      <c r="J19" s="40">
        <f>+'[1]Finance'!$AC28</f>
        <v>0</v>
      </c>
      <c r="K19" s="40">
        <f>+'[1]Finance'!$AD28</f>
        <v>0</v>
      </c>
      <c r="L19" s="40">
        <v>0</v>
      </c>
      <c r="M19" s="40">
        <f>+'[1]Finance'!$X28+'[1]Finance'!$Y28</f>
        <v>0</v>
      </c>
      <c r="N19" s="40">
        <f>+'[1]Finance'!$AF28</f>
        <v>0</v>
      </c>
      <c r="O19" s="40">
        <f>+'[1]Finance'!$AI28</f>
        <v>25977</v>
      </c>
      <c r="P19" s="40">
        <f>+'[1]Finance'!$AG28+'[1]Finance'!$AH28</f>
        <v>0</v>
      </c>
      <c r="Q19" s="40">
        <f>+'[1]Finance'!$Z28</f>
        <v>0</v>
      </c>
      <c r="R19" s="40">
        <f>+'[1]Finance'!$AJ28</f>
        <v>6827</v>
      </c>
      <c r="S19" s="41">
        <f t="shared" si="0"/>
        <v>47312</v>
      </c>
      <c r="T19" s="42"/>
      <c r="U19" s="40">
        <f>+'[1]Finance'!$AO28</f>
        <v>12202</v>
      </c>
      <c r="V19" s="40">
        <f>+'[1]Finance'!$AQ28</f>
        <v>0</v>
      </c>
      <c r="W19" s="40">
        <f>+'[1]Finance'!$AP28+'[1]Finance'!$AR28</f>
        <v>4321</v>
      </c>
      <c r="X19" s="40">
        <f>+'[1]Finance'!$AT28+'[1]Finance'!$AU28+'[1]Finance'!$AV28</f>
        <v>8545</v>
      </c>
      <c r="Y19" s="40">
        <f>+'[1]Finance'!$BC28</f>
        <v>31423</v>
      </c>
      <c r="Z19" s="40">
        <f>+'[1]Finance'!$AY28+'[1]Finance'!$AZ28</f>
        <v>0</v>
      </c>
      <c r="AA19" s="43">
        <f>+'[1]Finance'!$AM28</f>
        <v>0</v>
      </c>
      <c r="AB19" s="40">
        <f>+'[1]Finance'!$AN28</f>
        <v>0</v>
      </c>
      <c r="AC19" s="40">
        <f>+'[1]Finance'!$BA28+'[1]Finance'!$BB28+'[1]Finance'!$BL28+'[1]Finance'!$BM28</f>
        <v>3589</v>
      </c>
      <c r="AD19" s="44">
        <f t="shared" si="1"/>
        <v>60080</v>
      </c>
      <c r="AE19" s="45">
        <f t="shared" si="2"/>
        <v>-12768</v>
      </c>
      <c r="AF19" s="46"/>
      <c r="AG19" s="40">
        <f>+'[1]Finance'!$I28+'[1]Finance'!$J28</f>
        <v>944000</v>
      </c>
      <c r="AH19" s="40">
        <f>+'[1]Finance'!$K28+'[1]Finance'!$L28</f>
        <v>0</v>
      </c>
      <c r="AI19" s="40">
        <f>+'[1]Finance'!$E28+'[1]Finance'!$G28+'[1]Finance'!$M28</f>
        <v>77012</v>
      </c>
      <c r="AJ19" s="40">
        <f>+'[1]Finance'!$F28</f>
        <v>0</v>
      </c>
      <c r="AK19" s="41">
        <f t="shared" si="3"/>
        <v>1021012</v>
      </c>
      <c r="AL19" s="40">
        <f>+'[1]Finance'!$R28</f>
        <v>0</v>
      </c>
      <c r="AM19" s="41">
        <f t="shared" si="4"/>
        <v>1021012</v>
      </c>
      <c r="AN19" s="46"/>
    </row>
    <row r="20" spans="1:40" ht="20.25" customHeight="1">
      <c r="A20" s="36">
        <f>+'[1]Finance'!A29</f>
        <v>16</v>
      </c>
      <c r="B20" s="37"/>
      <c r="C20" s="38" t="str">
        <f>+'[1]Finance'!B29</f>
        <v>Bucklands Beach Co-operating Parish</v>
      </c>
      <c r="D20" s="39"/>
      <c r="E20" s="38"/>
      <c r="F20" s="38"/>
      <c r="G20" s="38"/>
      <c r="H20" s="38">
        <f>+'[1]Finance'!C29</f>
      </c>
      <c r="I20" s="40">
        <f>+'[1]Finance'!$AB29</f>
        <v>98120</v>
      </c>
      <c r="J20" s="40">
        <f>+'[1]Finance'!$AC29</f>
        <v>12253</v>
      </c>
      <c r="K20" s="40">
        <f>+'[1]Finance'!$AD29</f>
        <v>4938</v>
      </c>
      <c r="L20" s="40">
        <v>0</v>
      </c>
      <c r="M20" s="40">
        <f>+'[1]Finance'!$X29+'[1]Finance'!$Y29</f>
        <v>0</v>
      </c>
      <c r="N20" s="40">
        <f>+'[1]Finance'!$AF29</f>
        <v>0</v>
      </c>
      <c r="O20" s="40">
        <f>+'[1]Finance'!$AI29</f>
        <v>58489</v>
      </c>
      <c r="P20" s="40">
        <f>+'[1]Finance'!$AG29+'[1]Finance'!$AH29</f>
        <v>0</v>
      </c>
      <c r="Q20" s="40">
        <f>+'[1]Finance'!$Z29</f>
        <v>0</v>
      </c>
      <c r="R20" s="40">
        <f>+'[1]Finance'!$AJ29</f>
        <v>1628</v>
      </c>
      <c r="S20" s="41">
        <f t="shared" si="0"/>
        <v>175428</v>
      </c>
      <c r="T20" s="42"/>
      <c r="U20" s="40">
        <f>+'[1]Finance'!$AO29</f>
        <v>81155</v>
      </c>
      <c r="V20" s="40">
        <f>+'[1]Finance'!$AQ29</f>
        <v>0</v>
      </c>
      <c r="W20" s="40">
        <f>+'[1]Finance'!$AP29+'[1]Finance'!$AR29</f>
        <v>0</v>
      </c>
      <c r="X20" s="40">
        <f>+'[1]Finance'!$AT29+'[1]Finance'!$AU29+'[1]Finance'!$AV29</f>
        <v>26938</v>
      </c>
      <c r="Y20" s="40">
        <f>+'[1]Finance'!$BC29</f>
        <v>43452</v>
      </c>
      <c r="Z20" s="40">
        <f>+'[1]Finance'!$AY29+'[1]Finance'!$AZ29</f>
        <v>0</v>
      </c>
      <c r="AA20" s="43">
        <f>+'[1]Finance'!$AM29</f>
        <v>0</v>
      </c>
      <c r="AB20" s="40">
        <f>+'[1]Finance'!$AN29</f>
        <v>0</v>
      </c>
      <c r="AC20" s="40">
        <f>+'[1]Finance'!$BA29+'[1]Finance'!$BB29+'[1]Finance'!$BL29+'[1]Finance'!$BM29</f>
        <v>25598</v>
      </c>
      <c r="AD20" s="44">
        <f t="shared" si="1"/>
        <v>177143</v>
      </c>
      <c r="AE20" s="45">
        <f t="shared" si="2"/>
        <v>-1715</v>
      </c>
      <c r="AF20" s="46"/>
      <c r="AG20" s="40">
        <f>+'[1]Finance'!$I29+'[1]Finance'!$J29</f>
        <v>2705000</v>
      </c>
      <c r="AH20" s="40">
        <f>+'[1]Finance'!$K29+'[1]Finance'!$L29</f>
        <v>37895</v>
      </c>
      <c r="AI20" s="40">
        <f>+'[1]Finance'!$E29+'[1]Finance'!$G29+'[1]Finance'!$M29</f>
        <v>35821</v>
      </c>
      <c r="AJ20" s="40">
        <f>+'[1]Finance'!$F29</f>
        <v>0</v>
      </c>
      <c r="AK20" s="41">
        <f t="shared" si="3"/>
        <v>2778716</v>
      </c>
      <c r="AL20" s="40">
        <f>+'[1]Finance'!$R29</f>
        <v>2339</v>
      </c>
      <c r="AM20" s="41">
        <f t="shared" si="4"/>
        <v>2776377</v>
      </c>
      <c r="AN20" s="46"/>
    </row>
    <row r="21" spans="1:40" ht="20.25" customHeight="1">
      <c r="A21" s="36">
        <f>+'[1]Finance'!A30</f>
        <v>17</v>
      </c>
      <c r="B21" s="37"/>
      <c r="C21" s="38" t="str">
        <f>+'[1]Finance'!B30</f>
        <v>Waiuku and Districts Combined Churches</v>
      </c>
      <c r="D21" s="39"/>
      <c r="E21" s="38"/>
      <c r="F21" s="38"/>
      <c r="G21" s="38"/>
      <c r="H21" s="38" t="str">
        <f>+'[1]Finance'!C30</f>
        <v>Methodist</v>
      </c>
      <c r="I21" s="40">
        <f>+'[1]Finance'!$AB30</f>
        <v>99819</v>
      </c>
      <c r="J21" s="40">
        <f>+'[1]Finance'!$AC30</f>
        <v>0</v>
      </c>
      <c r="K21" s="40">
        <f>+'[1]Finance'!$AD30</f>
        <v>0</v>
      </c>
      <c r="L21" s="40">
        <v>0</v>
      </c>
      <c r="M21" s="40">
        <f>+'[1]Finance'!$X30+'[1]Finance'!$Y30</f>
        <v>1200</v>
      </c>
      <c r="N21" s="40">
        <f>+'[1]Finance'!$AF30</f>
        <v>1000</v>
      </c>
      <c r="O21" s="40">
        <f>+'[1]Finance'!$AI30</f>
        <v>47490</v>
      </c>
      <c r="P21" s="40">
        <f>+'[1]Finance'!$AG30+'[1]Finance'!$AH30</f>
        <v>9649</v>
      </c>
      <c r="Q21" s="40">
        <f>+'[1]Finance'!$Z30</f>
        <v>145000</v>
      </c>
      <c r="R21" s="40">
        <f>+'[1]Finance'!$AJ30</f>
        <v>3629</v>
      </c>
      <c r="S21" s="41">
        <f t="shared" si="0"/>
        <v>307787</v>
      </c>
      <c r="T21" s="42"/>
      <c r="U21" s="40">
        <f>+'[1]Finance'!$AO30</f>
        <v>102770</v>
      </c>
      <c r="V21" s="40">
        <f>+'[1]Finance'!$AQ30</f>
        <v>0</v>
      </c>
      <c r="W21" s="40">
        <f>+'[1]Finance'!$AP30+'[1]Finance'!$AR30</f>
        <v>15703</v>
      </c>
      <c r="X21" s="40">
        <f>+'[1]Finance'!$AT30+'[1]Finance'!$AU30+'[1]Finance'!$AV30</f>
        <v>26780</v>
      </c>
      <c r="Y21" s="40">
        <f>+'[1]Finance'!$BC30</f>
        <v>36914</v>
      </c>
      <c r="Z21" s="40">
        <f>+'[1]Finance'!$AY30+'[1]Finance'!$AZ30</f>
        <v>21254</v>
      </c>
      <c r="AA21" s="43">
        <f>+'[1]Finance'!$AM30</f>
        <v>0</v>
      </c>
      <c r="AB21" s="40">
        <f>+'[1]Finance'!$AN30</f>
        <v>0</v>
      </c>
      <c r="AC21" s="40">
        <f>+'[1]Finance'!$BA30+'[1]Finance'!$BB30+'[1]Finance'!$BL30+'[1]Finance'!$BM30</f>
        <v>56256</v>
      </c>
      <c r="AD21" s="44">
        <f t="shared" si="1"/>
        <v>259677</v>
      </c>
      <c r="AE21" s="45">
        <f t="shared" si="2"/>
        <v>48110</v>
      </c>
      <c r="AF21" s="46"/>
      <c r="AG21" s="40">
        <f>+'[1]Finance'!$I30+'[1]Finance'!$J30</f>
        <v>2860473</v>
      </c>
      <c r="AH21" s="40">
        <f>+'[1]Finance'!$K30+'[1]Finance'!$L30</f>
        <v>35129</v>
      </c>
      <c r="AI21" s="40">
        <f>+'[1]Finance'!$E30+'[1]Finance'!$G30+'[1]Finance'!$M30</f>
        <v>354473</v>
      </c>
      <c r="AJ21" s="40">
        <f>+'[1]Finance'!$F30</f>
        <v>0</v>
      </c>
      <c r="AK21" s="41">
        <f t="shared" si="3"/>
        <v>3250075</v>
      </c>
      <c r="AL21" s="40">
        <f>+'[1]Finance'!$R30</f>
        <v>133381</v>
      </c>
      <c r="AM21" s="41">
        <f t="shared" si="4"/>
        <v>3116694</v>
      </c>
      <c r="AN21" s="46"/>
    </row>
    <row r="22" spans="1:40" ht="20.25" customHeight="1">
      <c r="A22" s="36">
        <f>+'[1]Finance'!A31</f>
        <v>18</v>
      </c>
      <c r="B22" s="37"/>
      <c r="C22" s="38" t="str">
        <f>+'[1]Finance'!B31</f>
        <v>Union Parish of Cambridge</v>
      </c>
      <c r="D22" s="39"/>
      <c r="E22" s="38"/>
      <c r="F22" s="38"/>
      <c r="G22" s="38"/>
      <c r="H22" s="38">
        <f>+'[1]Finance'!C31</f>
      </c>
      <c r="I22" s="40">
        <f>+'[1]Finance'!$AB31</f>
        <v>83851</v>
      </c>
      <c r="J22" s="40">
        <f>+'[1]Finance'!$AC31</f>
        <v>324</v>
      </c>
      <c r="K22" s="40">
        <f>+'[1]Finance'!$AD31</f>
        <v>0</v>
      </c>
      <c r="L22" s="40">
        <v>0</v>
      </c>
      <c r="M22" s="40">
        <f>+'[1]Finance'!$X31+'[1]Finance'!$Y31</f>
        <v>6002</v>
      </c>
      <c r="N22" s="40">
        <f>+'[1]Finance'!$AF31</f>
        <v>1100</v>
      </c>
      <c r="O22" s="40">
        <f>+'[1]Finance'!$AI31</f>
        <v>32070</v>
      </c>
      <c r="P22" s="40">
        <f>+'[1]Finance'!$AG31+'[1]Finance'!$AH31</f>
        <v>58391</v>
      </c>
      <c r="Q22" s="40">
        <f>+'[1]Finance'!$Z31</f>
        <v>0</v>
      </c>
      <c r="R22" s="40">
        <f>+'[1]Finance'!$AJ31</f>
        <v>4554</v>
      </c>
      <c r="S22" s="41">
        <f t="shared" si="0"/>
        <v>186292</v>
      </c>
      <c r="T22" s="42"/>
      <c r="U22" s="40">
        <f>+'[1]Finance'!$AO31</f>
        <v>52213</v>
      </c>
      <c r="V22" s="40">
        <f>+'[1]Finance'!$AQ31</f>
        <v>15600</v>
      </c>
      <c r="W22" s="40">
        <f>+'[1]Finance'!$AP31+'[1]Finance'!$AR31</f>
        <v>3069</v>
      </c>
      <c r="X22" s="40">
        <f>+'[1]Finance'!$AT31+'[1]Finance'!$AU31+'[1]Finance'!$AV31</f>
        <v>24192</v>
      </c>
      <c r="Y22" s="40">
        <f>+'[1]Finance'!$BC31</f>
        <v>39251</v>
      </c>
      <c r="Z22" s="40">
        <f>+'[1]Finance'!$AY31+'[1]Finance'!$AZ31</f>
        <v>3699</v>
      </c>
      <c r="AA22" s="43">
        <f>+'[1]Finance'!$AM31</f>
        <v>0</v>
      </c>
      <c r="AB22" s="40">
        <f>+'[1]Finance'!$AN31</f>
        <v>0</v>
      </c>
      <c r="AC22" s="40">
        <f>+'[1]Finance'!$BA31+'[1]Finance'!$BB31+'[1]Finance'!$BL31+'[1]Finance'!$BM31</f>
        <v>33243</v>
      </c>
      <c r="AD22" s="44">
        <f t="shared" si="1"/>
        <v>171267</v>
      </c>
      <c r="AE22" s="45">
        <f t="shared" si="2"/>
        <v>15025</v>
      </c>
      <c r="AF22" s="46"/>
      <c r="AG22" s="40">
        <f>+'[1]Finance'!$I31+'[1]Finance'!$J31</f>
        <v>2122000</v>
      </c>
      <c r="AH22" s="40">
        <f>+'[1]Finance'!$K31+'[1]Finance'!$L31</f>
        <v>20013</v>
      </c>
      <c r="AI22" s="40">
        <f>+'[1]Finance'!$E31+'[1]Finance'!$G31+'[1]Finance'!$M31</f>
        <v>1385655</v>
      </c>
      <c r="AJ22" s="40">
        <f>+'[1]Finance'!$F31</f>
        <v>0</v>
      </c>
      <c r="AK22" s="41">
        <f t="shared" si="3"/>
        <v>3527668</v>
      </c>
      <c r="AL22" s="40">
        <f>+'[1]Finance'!$R31</f>
        <v>4291</v>
      </c>
      <c r="AM22" s="41">
        <f t="shared" si="4"/>
        <v>3523377</v>
      </c>
      <c r="AN22" s="46"/>
    </row>
    <row r="23" spans="1:40" ht="20.25" customHeight="1">
      <c r="A23" s="36">
        <f>+'[1]Finance'!A32</f>
        <v>19</v>
      </c>
      <c r="B23" s="37"/>
      <c r="C23" s="38" t="str">
        <f>+'[1]Finance'!B32</f>
        <v>Ngaruawahia Union Parish</v>
      </c>
      <c r="D23" s="39"/>
      <c r="E23" s="38"/>
      <c r="F23" s="38"/>
      <c r="G23" s="38"/>
      <c r="H23" s="38" t="str">
        <f>+'[1]Finance'!C32</f>
        <v>Presbyterian</v>
      </c>
      <c r="I23" s="40">
        <f>+'[1]Finance'!$AB32</f>
        <v>17183</v>
      </c>
      <c r="J23" s="40">
        <f>+'[1]Finance'!$AC32</f>
        <v>0</v>
      </c>
      <c r="K23" s="40">
        <f>+'[1]Finance'!$AD32</f>
        <v>0</v>
      </c>
      <c r="L23" s="40">
        <v>0</v>
      </c>
      <c r="M23" s="40">
        <f>+'[1]Finance'!$X32+'[1]Finance'!$Y32</f>
        <v>0</v>
      </c>
      <c r="N23" s="40">
        <f>+'[1]Finance'!$AF32</f>
        <v>0</v>
      </c>
      <c r="O23" s="40">
        <f>+'[1]Finance'!$AI32</f>
        <v>16640</v>
      </c>
      <c r="P23" s="40">
        <f>+'[1]Finance'!$AG32+'[1]Finance'!$AH32</f>
        <v>2207</v>
      </c>
      <c r="Q23" s="40">
        <f>+'[1]Finance'!$Z32</f>
        <v>71097</v>
      </c>
      <c r="R23" s="40">
        <f>+'[1]Finance'!$AJ32</f>
        <v>4394</v>
      </c>
      <c r="S23" s="41">
        <f t="shared" si="0"/>
        <v>111521</v>
      </c>
      <c r="T23" s="42"/>
      <c r="U23" s="40">
        <f>+'[1]Finance'!$AO32</f>
        <v>37097</v>
      </c>
      <c r="V23" s="40">
        <f>+'[1]Finance'!$AQ32</f>
        <v>0</v>
      </c>
      <c r="W23" s="40">
        <f>+'[1]Finance'!$AP32+'[1]Finance'!$AR32</f>
        <v>6768</v>
      </c>
      <c r="X23" s="40">
        <f>+'[1]Finance'!$AT32+'[1]Finance'!$AU32+'[1]Finance'!$AV32</f>
        <v>439</v>
      </c>
      <c r="Y23" s="40">
        <f>+'[1]Finance'!$BC32</f>
        <v>30456</v>
      </c>
      <c r="Z23" s="40">
        <f>+'[1]Finance'!$AY32+'[1]Finance'!$AZ32</f>
        <v>0</v>
      </c>
      <c r="AA23" s="43">
        <f>+'[1]Finance'!$AM32</f>
        <v>10460</v>
      </c>
      <c r="AB23" s="40">
        <f>+'[1]Finance'!$AN32</f>
        <v>1000</v>
      </c>
      <c r="AC23" s="40">
        <f>+'[1]Finance'!$BA32+'[1]Finance'!$BB32+'[1]Finance'!$BL32+'[1]Finance'!$BM32</f>
        <v>36877</v>
      </c>
      <c r="AD23" s="44">
        <f t="shared" si="1"/>
        <v>123097</v>
      </c>
      <c r="AE23" s="45">
        <f t="shared" si="2"/>
        <v>-11576</v>
      </c>
      <c r="AF23" s="46"/>
      <c r="AG23" s="40">
        <f>+'[1]Finance'!$I32+'[1]Finance'!$J32</f>
        <v>962000</v>
      </c>
      <c r="AH23" s="40">
        <f>+'[1]Finance'!$K32+'[1]Finance'!$L32</f>
        <v>10200</v>
      </c>
      <c r="AI23" s="40">
        <f>+'[1]Finance'!$E32+'[1]Finance'!$G32+'[1]Finance'!$M32</f>
        <v>64103</v>
      </c>
      <c r="AJ23" s="40">
        <f>+'[1]Finance'!$F32</f>
        <v>0</v>
      </c>
      <c r="AK23" s="41">
        <f t="shared" si="3"/>
        <v>1036303</v>
      </c>
      <c r="AL23" s="40">
        <f>+'[1]Finance'!$R32</f>
        <v>0</v>
      </c>
      <c r="AM23" s="41">
        <f t="shared" si="4"/>
        <v>1036303</v>
      </c>
      <c r="AN23" s="46"/>
    </row>
    <row r="24" spans="1:40" ht="20.25" customHeight="1">
      <c r="A24" s="36">
        <f>+'[1]Finance'!A33</f>
        <v>20</v>
      </c>
      <c r="B24" s="37"/>
      <c r="C24" s="38" t="str">
        <f>+'[1]Finance'!B33</f>
        <v>Raglan Union Church</v>
      </c>
      <c r="D24" s="39"/>
      <c r="E24" s="38"/>
      <c r="F24" s="38"/>
      <c r="G24" s="38"/>
      <c r="H24" s="38" t="str">
        <f>+'[1]Finance'!C33</f>
        <v>Congregational union</v>
      </c>
      <c r="I24" s="40">
        <f>+'[1]Finance'!$AB33</f>
        <v>53142</v>
      </c>
      <c r="J24" s="40">
        <f>+'[1]Finance'!$AC33</f>
        <v>0</v>
      </c>
      <c r="K24" s="40">
        <f>+'[1]Finance'!$AD33</f>
        <v>8326</v>
      </c>
      <c r="L24" s="40">
        <v>0</v>
      </c>
      <c r="M24" s="40">
        <f>+'[1]Finance'!$X33+'[1]Finance'!$Y33</f>
        <v>4217</v>
      </c>
      <c r="N24" s="40">
        <f>+'[1]Finance'!$AF33</f>
        <v>0</v>
      </c>
      <c r="O24" s="40">
        <f>+'[1]Finance'!$AI33</f>
        <v>14700</v>
      </c>
      <c r="P24" s="40">
        <f>+'[1]Finance'!$AG33+'[1]Finance'!$AH33</f>
        <v>4872</v>
      </c>
      <c r="Q24" s="40">
        <f>+'[1]Finance'!$Z33</f>
        <v>4483</v>
      </c>
      <c r="R24" s="40">
        <f>+'[1]Finance'!$AJ33</f>
        <v>753</v>
      </c>
      <c r="S24" s="41">
        <f t="shared" si="0"/>
        <v>90493</v>
      </c>
      <c r="T24" s="42"/>
      <c r="U24" s="40">
        <f>+'[1]Finance'!$AO33</f>
        <v>38548</v>
      </c>
      <c r="V24" s="40">
        <f>+'[1]Finance'!$AQ33</f>
        <v>0</v>
      </c>
      <c r="W24" s="40">
        <f>+'[1]Finance'!$AP33+'[1]Finance'!$AR33</f>
        <v>7483</v>
      </c>
      <c r="X24" s="40">
        <f>+'[1]Finance'!$AT33+'[1]Finance'!$AU33+'[1]Finance'!$AV33</f>
        <v>0</v>
      </c>
      <c r="Y24" s="40">
        <f>+'[1]Finance'!$BC33</f>
        <v>18045</v>
      </c>
      <c r="Z24" s="40">
        <f>+'[1]Finance'!$AY33+'[1]Finance'!$AZ33</f>
        <v>1487</v>
      </c>
      <c r="AA24" s="43">
        <f>+'[1]Finance'!$AM33</f>
        <v>3330</v>
      </c>
      <c r="AB24" s="40">
        <f>+'[1]Finance'!$AN33</f>
        <v>0</v>
      </c>
      <c r="AC24" s="40">
        <f>+'[1]Finance'!$BA33+'[1]Finance'!$BB33+'[1]Finance'!$BL33+'[1]Finance'!$BM33</f>
        <v>14733</v>
      </c>
      <c r="AD24" s="44">
        <f t="shared" si="1"/>
        <v>83626</v>
      </c>
      <c r="AE24" s="45">
        <f t="shared" si="2"/>
        <v>6867</v>
      </c>
      <c r="AF24" s="46"/>
      <c r="AG24" s="40">
        <f>+'[1]Finance'!$I33+'[1]Finance'!$J33</f>
        <v>1015000</v>
      </c>
      <c r="AH24" s="40">
        <f>+'[1]Finance'!$K33+'[1]Finance'!$L33</f>
        <v>57296</v>
      </c>
      <c r="AI24" s="40">
        <f>+'[1]Finance'!$E33+'[1]Finance'!$G33+'[1]Finance'!$M33</f>
        <v>134226</v>
      </c>
      <c r="AJ24" s="40">
        <f>+'[1]Finance'!$F33</f>
        <v>0</v>
      </c>
      <c r="AK24" s="41">
        <f t="shared" si="3"/>
        <v>1206522</v>
      </c>
      <c r="AL24" s="40">
        <f>+'[1]Finance'!$R33</f>
        <v>0</v>
      </c>
      <c r="AM24" s="41">
        <f t="shared" si="4"/>
        <v>1206522</v>
      </c>
      <c r="AN24" s="46"/>
    </row>
    <row r="25" spans="1:40" ht="20.25" customHeight="1">
      <c r="A25" s="36">
        <f>+'[1]Finance'!A34</f>
        <v>21</v>
      </c>
      <c r="B25" s="37"/>
      <c r="C25" s="38" t="str">
        <f>+'[1]Finance'!B34</f>
        <v>Thames Union Parish</v>
      </c>
      <c r="D25" s="39"/>
      <c r="E25" s="38"/>
      <c r="F25" s="38"/>
      <c r="G25" s="38"/>
      <c r="H25" s="38" t="str">
        <f>+'[1]Finance'!C34</f>
        <v>Presbyterian</v>
      </c>
      <c r="I25" s="40">
        <f>+'[1]Finance'!$AB34</f>
        <v>42297</v>
      </c>
      <c r="J25" s="40">
        <f>+'[1]Finance'!$AC34</f>
        <v>560</v>
      </c>
      <c r="K25" s="40">
        <f>+'[1]Finance'!$AD34</f>
        <v>0</v>
      </c>
      <c r="L25" s="40">
        <v>0</v>
      </c>
      <c r="M25" s="40">
        <f>+'[1]Finance'!$X34+'[1]Finance'!$Y34</f>
        <v>0</v>
      </c>
      <c r="N25" s="40">
        <f>+'[1]Finance'!$AF34</f>
        <v>0</v>
      </c>
      <c r="O25" s="40">
        <f>+'[1]Finance'!$AI34</f>
        <v>35697</v>
      </c>
      <c r="P25" s="40">
        <f>+'[1]Finance'!$AG34+'[1]Finance'!$AH34</f>
        <v>13017</v>
      </c>
      <c r="Q25" s="40">
        <f>+'[1]Finance'!$Z34</f>
        <v>0</v>
      </c>
      <c r="R25" s="40">
        <f>+'[1]Finance'!$AJ34</f>
        <v>3630</v>
      </c>
      <c r="S25" s="41">
        <f t="shared" si="0"/>
        <v>95201</v>
      </c>
      <c r="T25" s="42"/>
      <c r="U25" s="40">
        <f>+'[1]Finance'!$AO34</f>
        <v>0</v>
      </c>
      <c r="V25" s="40">
        <f>+'[1]Finance'!$AQ34</f>
        <v>0</v>
      </c>
      <c r="W25" s="40">
        <f>+'[1]Finance'!$AP34+'[1]Finance'!$AR34</f>
        <v>7452</v>
      </c>
      <c r="X25" s="40">
        <f>+'[1]Finance'!$AT34+'[1]Finance'!$AU34+'[1]Finance'!$AV34</f>
        <v>9384</v>
      </c>
      <c r="Y25" s="40">
        <f>+'[1]Finance'!$BC34</f>
        <v>43854</v>
      </c>
      <c r="Z25" s="40">
        <f>+'[1]Finance'!$AY34+'[1]Finance'!$AZ34</f>
        <v>0</v>
      </c>
      <c r="AA25" s="43">
        <f>+'[1]Finance'!$AM34</f>
        <v>760</v>
      </c>
      <c r="AB25" s="40">
        <f>+'[1]Finance'!$AN34</f>
        <v>0</v>
      </c>
      <c r="AC25" s="40">
        <f>+'[1]Finance'!$BA34+'[1]Finance'!$BB34+'[1]Finance'!$BL34+'[1]Finance'!$BM34</f>
        <v>12557</v>
      </c>
      <c r="AD25" s="44">
        <f t="shared" si="1"/>
        <v>74007</v>
      </c>
      <c r="AE25" s="45">
        <f t="shared" si="2"/>
        <v>21194</v>
      </c>
      <c r="AF25" s="46"/>
      <c r="AG25" s="40">
        <f>+'[1]Finance'!$I34+'[1]Finance'!$J34</f>
        <v>2521000</v>
      </c>
      <c r="AH25" s="40">
        <f>+'[1]Finance'!$K34+'[1]Finance'!$L34</f>
        <v>0</v>
      </c>
      <c r="AI25" s="40">
        <f>+'[1]Finance'!$E34+'[1]Finance'!$G34+'[1]Finance'!$M34</f>
        <v>314030</v>
      </c>
      <c r="AJ25" s="40">
        <f>+'[1]Finance'!$F34</f>
        <v>0</v>
      </c>
      <c r="AK25" s="41">
        <f t="shared" si="3"/>
        <v>2835030</v>
      </c>
      <c r="AL25" s="40">
        <f>+'[1]Finance'!$R34</f>
        <v>2520</v>
      </c>
      <c r="AM25" s="41">
        <f t="shared" si="4"/>
        <v>2832510</v>
      </c>
      <c r="AN25" s="46"/>
    </row>
    <row r="26" spans="1:40" ht="20.25" customHeight="1">
      <c r="A26" s="36">
        <f>+'[1]Finance'!A35</f>
        <v>22</v>
      </c>
      <c r="B26" s="37"/>
      <c r="C26" s="38" t="str">
        <f>+'[1]Finance'!B35</f>
        <v>Huntly Co-operating Parish</v>
      </c>
      <c r="D26" s="39"/>
      <c r="E26" s="38"/>
      <c r="F26" s="38"/>
      <c r="G26" s="38"/>
      <c r="H26" s="38">
        <f>+'[1]Finance'!C35</f>
      </c>
      <c r="I26" s="40">
        <f>+'[1]Finance'!$AB35</f>
        <v>0</v>
      </c>
      <c r="J26" s="40">
        <f>+'[1]Finance'!$AC35</f>
        <v>0</v>
      </c>
      <c r="K26" s="40">
        <f>+'[1]Finance'!$AD35</f>
        <v>0</v>
      </c>
      <c r="L26" s="40">
        <v>0</v>
      </c>
      <c r="M26" s="40">
        <f>+'[1]Finance'!$X35+'[1]Finance'!$Y35</f>
        <v>0</v>
      </c>
      <c r="N26" s="40">
        <f>+'[1]Finance'!$AF35</f>
        <v>0</v>
      </c>
      <c r="O26" s="40">
        <f>+'[1]Finance'!$AI35</f>
        <v>0</v>
      </c>
      <c r="P26" s="40">
        <f>+'[1]Finance'!$AG35+'[1]Finance'!$AH35</f>
        <v>0</v>
      </c>
      <c r="Q26" s="40">
        <f>+'[1]Finance'!$Z35</f>
        <v>0</v>
      </c>
      <c r="R26" s="40">
        <f>+'[1]Finance'!$AJ35</f>
        <v>0</v>
      </c>
      <c r="S26" s="41">
        <f t="shared" si="0"/>
        <v>0</v>
      </c>
      <c r="T26" s="42"/>
      <c r="U26" s="40">
        <f>+'[1]Finance'!$AO35</f>
        <v>0</v>
      </c>
      <c r="V26" s="40">
        <f>+'[1]Finance'!$AQ35</f>
        <v>0</v>
      </c>
      <c r="W26" s="40">
        <f>+'[1]Finance'!$AP35+'[1]Finance'!$AR35</f>
        <v>0</v>
      </c>
      <c r="X26" s="40">
        <f>+'[1]Finance'!$AT35+'[1]Finance'!$AU35+'[1]Finance'!$AV35</f>
        <v>0</v>
      </c>
      <c r="Y26" s="40">
        <f>+'[1]Finance'!$BC35</f>
        <v>0</v>
      </c>
      <c r="Z26" s="40">
        <f>+'[1]Finance'!$AY35+'[1]Finance'!$AZ35</f>
        <v>0</v>
      </c>
      <c r="AA26" s="43">
        <f>+'[1]Finance'!$AM35</f>
        <v>0</v>
      </c>
      <c r="AB26" s="40">
        <f>+'[1]Finance'!$AN35</f>
        <v>0</v>
      </c>
      <c r="AC26" s="40">
        <f>+'[1]Finance'!$BA35+'[1]Finance'!$BB35+'[1]Finance'!$BL35+'[1]Finance'!$BM35</f>
        <v>0</v>
      </c>
      <c r="AD26" s="44">
        <f t="shared" si="1"/>
        <v>0</v>
      </c>
      <c r="AE26" s="45">
        <f t="shared" si="2"/>
        <v>0</v>
      </c>
      <c r="AF26" s="46"/>
      <c r="AG26" s="40">
        <f>+'[1]Finance'!$I35+'[1]Finance'!$J35</f>
        <v>0</v>
      </c>
      <c r="AH26" s="40">
        <f>+'[1]Finance'!$K35+'[1]Finance'!$L35</f>
        <v>0</v>
      </c>
      <c r="AI26" s="40">
        <f>+'[1]Finance'!$E35+'[1]Finance'!$G35+'[1]Finance'!$M35</f>
        <v>0</v>
      </c>
      <c r="AJ26" s="40">
        <f>+'[1]Finance'!$F35</f>
        <v>0</v>
      </c>
      <c r="AK26" s="41">
        <f t="shared" si="3"/>
        <v>0</v>
      </c>
      <c r="AL26" s="40">
        <f>+'[1]Finance'!$R35</f>
        <v>0</v>
      </c>
      <c r="AM26" s="41">
        <f t="shared" si="4"/>
        <v>0</v>
      </c>
      <c r="AN26" s="46"/>
    </row>
    <row r="27" spans="1:40" ht="20.25" customHeight="1">
      <c r="A27" s="36">
        <f>+'[1]Finance'!A36</f>
        <v>23</v>
      </c>
      <c r="B27" s="37"/>
      <c r="C27" s="38" t="str">
        <f>+'[1]Finance'!B36</f>
        <v>Chartwell Co-operating Parish</v>
      </c>
      <c r="D27" s="39"/>
      <c r="E27" s="38"/>
      <c r="F27" s="38"/>
      <c r="G27" s="38"/>
      <c r="H27" s="38">
        <f>+'[1]Finance'!C36</f>
      </c>
      <c r="I27" s="40">
        <f>+'[1]Finance'!$AB36</f>
        <v>202479</v>
      </c>
      <c r="J27" s="40">
        <f>+'[1]Finance'!$AC36</f>
        <v>10462</v>
      </c>
      <c r="K27" s="40">
        <f>+'[1]Finance'!$AD36</f>
        <v>3250</v>
      </c>
      <c r="L27" s="40">
        <v>0</v>
      </c>
      <c r="M27" s="40">
        <f>+'[1]Finance'!$X36+'[1]Finance'!$Y36</f>
        <v>7782</v>
      </c>
      <c r="N27" s="40">
        <f>+'[1]Finance'!$AF36</f>
        <v>10000</v>
      </c>
      <c r="O27" s="40">
        <f>+'[1]Finance'!$AI36</f>
        <v>32627</v>
      </c>
      <c r="P27" s="40">
        <f>+'[1]Finance'!$AG36+'[1]Finance'!$AH36</f>
        <v>6980</v>
      </c>
      <c r="Q27" s="40">
        <f>+'[1]Finance'!$Z36</f>
        <v>41819</v>
      </c>
      <c r="R27" s="40">
        <f>+'[1]Finance'!$AJ36</f>
        <v>26547</v>
      </c>
      <c r="S27" s="41">
        <f t="shared" si="0"/>
        <v>341946</v>
      </c>
      <c r="T27" s="42"/>
      <c r="U27" s="40">
        <f>+'[1]Finance'!$AO36</f>
        <v>101150</v>
      </c>
      <c r="V27" s="40">
        <f>+'[1]Finance'!$AQ36</f>
        <v>34000</v>
      </c>
      <c r="W27" s="40">
        <f>+'[1]Finance'!$AP36+'[1]Finance'!$AR36</f>
        <v>9553</v>
      </c>
      <c r="X27" s="40">
        <f>+'[1]Finance'!$AT36+'[1]Finance'!$AU36+'[1]Finance'!$AV36</f>
        <v>85102</v>
      </c>
      <c r="Y27" s="40">
        <f>+'[1]Finance'!$BC36</f>
        <v>37418</v>
      </c>
      <c r="Z27" s="40">
        <f>+'[1]Finance'!$AY36+'[1]Finance'!$AZ36</f>
        <v>4364</v>
      </c>
      <c r="AA27" s="43">
        <f>+'[1]Finance'!$AM36</f>
        <v>1200</v>
      </c>
      <c r="AB27" s="40">
        <f>+'[1]Finance'!$AN36</f>
        <v>11413</v>
      </c>
      <c r="AC27" s="40">
        <f>+'[1]Finance'!$BA36+'[1]Finance'!$BB36+'[1]Finance'!$BL36+'[1]Finance'!$BM36</f>
        <v>52994</v>
      </c>
      <c r="AD27" s="44">
        <f t="shared" si="1"/>
        <v>337194</v>
      </c>
      <c r="AE27" s="45">
        <f t="shared" si="2"/>
        <v>4752</v>
      </c>
      <c r="AF27" s="46"/>
      <c r="AG27" s="40">
        <f>+'[1]Finance'!$I36+'[1]Finance'!$J36</f>
        <v>1890000</v>
      </c>
      <c r="AH27" s="40">
        <f>+'[1]Finance'!$K36+'[1]Finance'!$L36</f>
        <v>189425</v>
      </c>
      <c r="AI27" s="40">
        <f>+'[1]Finance'!$E36+'[1]Finance'!$G36+'[1]Finance'!$M36</f>
        <v>187122</v>
      </c>
      <c r="AJ27" s="40">
        <f>+'[1]Finance'!$F36</f>
        <v>0</v>
      </c>
      <c r="AK27" s="41">
        <f t="shared" si="3"/>
        <v>2266547</v>
      </c>
      <c r="AL27" s="40">
        <f>+'[1]Finance'!$R36</f>
        <v>14290</v>
      </c>
      <c r="AM27" s="41">
        <f t="shared" si="4"/>
        <v>2252257</v>
      </c>
      <c r="AN27" s="46"/>
    </row>
    <row r="28" spans="1:40" ht="20.25" customHeight="1">
      <c r="A28" s="36">
        <f>+'[1]Finance'!A37</f>
        <v>24</v>
      </c>
      <c r="B28" s="37"/>
      <c r="C28" s="38" t="str">
        <f>+'[1]Finance'!B37</f>
        <v>St Francis Church - Hillcrest</v>
      </c>
      <c r="D28" s="39"/>
      <c r="E28" s="38"/>
      <c r="F28" s="38"/>
      <c r="G28" s="38"/>
      <c r="H28" s="38">
        <f>+'[1]Finance'!C37</f>
      </c>
      <c r="I28" s="40">
        <f>+'[1]Finance'!$AB37</f>
        <v>140376</v>
      </c>
      <c r="J28" s="40">
        <f>+'[1]Finance'!$AC37</f>
        <v>0</v>
      </c>
      <c r="K28" s="40">
        <f>+'[1]Finance'!$AD37</f>
        <v>0</v>
      </c>
      <c r="L28" s="40">
        <v>0</v>
      </c>
      <c r="M28" s="40">
        <f>+'[1]Finance'!$X37+'[1]Finance'!$Y37</f>
        <v>10750</v>
      </c>
      <c r="N28" s="40">
        <f>+'[1]Finance'!$AF37</f>
        <v>5223</v>
      </c>
      <c r="O28" s="40">
        <f>+'[1]Finance'!$AI37</f>
        <v>34065</v>
      </c>
      <c r="P28" s="40">
        <f>+'[1]Finance'!$AG37+'[1]Finance'!$AH37</f>
        <v>15145</v>
      </c>
      <c r="Q28" s="40">
        <f>+'[1]Finance'!$Z37</f>
        <v>35957</v>
      </c>
      <c r="R28" s="40">
        <f>+'[1]Finance'!$AJ37</f>
        <v>15583</v>
      </c>
      <c r="S28" s="41">
        <f t="shared" si="0"/>
        <v>257099</v>
      </c>
      <c r="T28" s="42"/>
      <c r="U28" s="40">
        <f>+'[1]Finance'!$AO37</f>
        <v>52776</v>
      </c>
      <c r="V28" s="40">
        <f>+'[1]Finance'!$AQ37</f>
        <v>8528</v>
      </c>
      <c r="W28" s="40">
        <f>+'[1]Finance'!$AP37+'[1]Finance'!$AR37</f>
        <v>4783</v>
      </c>
      <c r="X28" s="40">
        <f>+'[1]Finance'!$AT37+'[1]Finance'!$AU37+'[1]Finance'!$AV37</f>
        <v>40385</v>
      </c>
      <c r="Y28" s="40">
        <f>+'[1]Finance'!$BC37</f>
        <v>33992</v>
      </c>
      <c r="Z28" s="40">
        <f>+'[1]Finance'!$AY37+'[1]Finance'!$AZ37</f>
        <v>0</v>
      </c>
      <c r="AA28" s="43">
        <f>+'[1]Finance'!$AM37</f>
        <v>0</v>
      </c>
      <c r="AB28" s="40">
        <f>+'[1]Finance'!$AN37</f>
        <v>0</v>
      </c>
      <c r="AC28" s="40">
        <f>+'[1]Finance'!$BA37+'[1]Finance'!$BB37+'[1]Finance'!$BL37+'[1]Finance'!$BM37</f>
        <v>141267</v>
      </c>
      <c r="AD28" s="44">
        <f t="shared" si="1"/>
        <v>281731</v>
      </c>
      <c r="AE28" s="45">
        <f t="shared" si="2"/>
        <v>-24632</v>
      </c>
      <c r="AF28" s="46"/>
      <c r="AG28" s="40">
        <f>+'[1]Finance'!$I37+'[1]Finance'!$J37</f>
        <v>745000</v>
      </c>
      <c r="AH28" s="40">
        <f>+'[1]Finance'!$K37+'[1]Finance'!$L37</f>
        <v>19537</v>
      </c>
      <c r="AI28" s="40">
        <f>+'[1]Finance'!$E37+'[1]Finance'!$G37+'[1]Finance'!$M37</f>
        <v>395717</v>
      </c>
      <c r="AJ28" s="40">
        <f>+'[1]Finance'!$F37</f>
        <v>0</v>
      </c>
      <c r="AK28" s="41">
        <f t="shared" si="3"/>
        <v>1160254</v>
      </c>
      <c r="AL28" s="40">
        <f>+'[1]Finance'!$R37</f>
        <v>30105</v>
      </c>
      <c r="AM28" s="41">
        <f t="shared" si="4"/>
        <v>1130149</v>
      </c>
      <c r="AN28" s="46"/>
    </row>
    <row r="29" spans="1:40" ht="20.25" customHeight="1">
      <c r="A29" s="36">
        <f>+'[1]Finance'!A38</f>
        <v>25</v>
      </c>
      <c r="B29" s="37"/>
      <c r="C29" s="38" t="str">
        <f>+'[1]Finance'!B38</f>
        <v>Hauraki Plains Co-operating Parish</v>
      </c>
      <c r="D29" s="39"/>
      <c r="E29" s="38"/>
      <c r="F29" s="38"/>
      <c r="G29" s="38"/>
      <c r="H29" s="38" t="str">
        <f>+'[1]Finance'!C38</f>
        <v>Presbyterian</v>
      </c>
      <c r="I29" s="40">
        <f>+'[1]Finance'!$AB38</f>
        <v>57805</v>
      </c>
      <c r="J29" s="40">
        <f>+'[1]Finance'!$AC38</f>
        <v>6196</v>
      </c>
      <c r="K29" s="40">
        <f>+'[1]Finance'!$AD38</f>
        <v>138</v>
      </c>
      <c r="L29" s="40">
        <v>0</v>
      </c>
      <c r="M29" s="40">
        <f>+'[1]Finance'!$X38+'[1]Finance'!$Y38</f>
        <v>5100</v>
      </c>
      <c r="N29" s="40">
        <f>+'[1]Finance'!$AF38</f>
        <v>0</v>
      </c>
      <c r="O29" s="40">
        <f>+'[1]Finance'!$AI38</f>
        <v>42763</v>
      </c>
      <c r="P29" s="40">
        <f>+'[1]Finance'!$AG38+'[1]Finance'!$AH38</f>
        <v>1160</v>
      </c>
      <c r="Q29" s="40">
        <f>+'[1]Finance'!$Z38</f>
        <v>0</v>
      </c>
      <c r="R29" s="40">
        <f>+'[1]Finance'!$AJ38</f>
        <v>1721</v>
      </c>
      <c r="S29" s="41">
        <f t="shared" si="0"/>
        <v>114883</v>
      </c>
      <c r="T29" s="42"/>
      <c r="U29" s="40">
        <f>+'[1]Finance'!$AO38</f>
        <v>35423</v>
      </c>
      <c r="V29" s="40">
        <f>+'[1]Finance'!$AQ38</f>
        <v>8287</v>
      </c>
      <c r="W29" s="40">
        <f>+'[1]Finance'!$AP38+'[1]Finance'!$AR38</f>
        <v>3853</v>
      </c>
      <c r="X29" s="40">
        <f>+'[1]Finance'!$AT38+'[1]Finance'!$AU38+'[1]Finance'!$AV38</f>
        <v>0</v>
      </c>
      <c r="Y29" s="40">
        <f>+'[1]Finance'!$BC38</f>
        <v>31323</v>
      </c>
      <c r="Z29" s="40">
        <f>+'[1]Finance'!$AY38+'[1]Finance'!$AZ38</f>
        <v>2611</v>
      </c>
      <c r="AA29" s="43">
        <f>+'[1]Finance'!$AM38</f>
        <v>0</v>
      </c>
      <c r="AB29" s="40">
        <f>+'[1]Finance'!$AN38</f>
        <v>0</v>
      </c>
      <c r="AC29" s="40">
        <f>+'[1]Finance'!$BA38+'[1]Finance'!$BB38+'[1]Finance'!$BL38+'[1]Finance'!$BM38</f>
        <v>26808</v>
      </c>
      <c r="AD29" s="44">
        <f t="shared" si="1"/>
        <v>108305</v>
      </c>
      <c r="AE29" s="45">
        <f t="shared" si="2"/>
        <v>6578</v>
      </c>
      <c r="AF29" s="46"/>
      <c r="AG29" s="40">
        <f>+'[1]Finance'!$I38+'[1]Finance'!$J38</f>
        <v>1475000</v>
      </c>
      <c r="AH29" s="40">
        <f>+'[1]Finance'!$K38+'[1]Finance'!$L38</f>
        <v>0</v>
      </c>
      <c r="AI29" s="40">
        <f>+'[1]Finance'!$E38+'[1]Finance'!$G38+'[1]Finance'!$M38</f>
        <v>56074</v>
      </c>
      <c r="AJ29" s="40">
        <f>+'[1]Finance'!$F38</f>
        <v>0</v>
      </c>
      <c r="AK29" s="41">
        <f t="shared" si="3"/>
        <v>1531074</v>
      </c>
      <c r="AL29" s="40">
        <f>+'[1]Finance'!$R38</f>
        <v>44402</v>
      </c>
      <c r="AM29" s="41">
        <f t="shared" si="4"/>
        <v>1486672</v>
      </c>
      <c r="AN29" s="46"/>
    </row>
    <row r="30" spans="1:40" ht="20.25" customHeight="1">
      <c r="A30" s="36">
        <f>+'[1]Finance'!A39</f>
        <v>26</v>
      </c>
      <c r="B30" s="37"/>
      <c r="C30" s="38" t="str">
        <f>+'[1]Finance'!B39</f>
        <v>Te Aroha Co-operating Parish</v>
      </c>
      <c r="D30" s="39"/>
      <c r="E30" s="38"/>
      <c r="F30" s="38"/>
      <c r="G30" s="38"/>
      <c r="H30" s="38">
        <f>+'[1]Finance'!C39</f>
      </c>
      <c r="I30" s="40">
        <f>+'[1]Finance'!$AB39</f>
        <v>72691</v>
      </c>
      <c r="J30" s="40">
        <f>+'[1]Finance'!$AC39</f>
        <v>1077</v>
      </c>
      <c r="K30" s="40">
        <f>+'[1]Finance'!$AD39</f>
        <v>0</v>
      </c>
      <c r="L30" s="40">
        <v>0</v>
      </c>
      <c r="M30" s="40">
        <f>+'[1]Finance'!$X39+'[1]Finance'!$Y39</f>
        <v>0</v>
      </c>
      <c r="N30" s="40">
        <f>+'[1]Finance'!$AF39</f>
        <v>0</v>
      </c>
      <c r="O30" s="40">
        <f>+'[1]Finance'!$AI39</f>
        <v>16208</v>
      </c>
      <c r="P30" s="40">
        <f>+'[1]Finance'!$AG39+'[1]Finance'!$AH39</f>
        <v>2697</v>
      </c>
      <c r="Q30" s="40">
        <f>+'[1]Finance'!$Z39</f>
        <v>0</v>
      </c>
      <c r="R30" s="40">
        <f>+'[1]Finance'!$AJ39</f>
        <v>892</v>
      </c>
      <c r="S30" s="41">
        <f t="shared" si="0"/>
        <v>93565</v>
      </c>
      <c r="T30" s="42"/>
      <c r="U30" s="40">
        <f>+'[1]Finance'!$AO39</f>
        <v>29155</v>
      </c>
      <c r="V30" s="40">
        <f>+'[1]Finance'!$AQ39</f>
        <v>0</v>
      </c>
      <c r="W30" s="40">
        <f>+'[1]Finance'!$AP39+'[1]Finance'!$AR39</f>
        <v>7331</v>
      </c>
      <c r="X30" s="40">
        <f>+'[1]Finance'!$AT39+'[1]Finance'!$AU39+'[1]Finance'!$AV39</f>
        <v>8677</v>
      </c>
      <c r="Y30" s="40">
        <f>+'[1]Finance'!$BC39</f>
        <v>17902</v>
      </c>
      <c r="Z30" s="40">
        <f>+'[1]Finance'!$AY39+'[1]Finance'!$AZ39</f>
        <v>0</v>
      </c>
      <c r="AA30" s="43">
        <f>+'[1]Finance'!$AM39</f>
        <v>1801</v>
      </c>
      <c r="AB30" s="40">
        <f>+'[1]Finance'!$AN39</f>
        <v>0</v>
      </c>
      <c r="AC30" s="40">
        <f>+'[1]Finance'!$BA39+'[1]Finance'!$BB39+'[1]Finance'!$BL39+'[1]Finance'!$BM39</f>
        <v>12335</v>
      </c>
      <c r="AD30" s="44">
        <f t="shared" si="1"/>
        <v>77201</v>
      </c>
      <c r="AE30" s="45">
        <f t="shared" si="2"/>
        <v>16364</v>
      </c>
      <c r="AF30" s="46"/>
      <c r="AG30" s="40">
        <f>+'[1]Finance'!$I39+'[1]Finance'!$J39</f>
        <v>898000</v>
      </c>
      <c r="AH30" s="40">
        <f>+'[1]Finance'!$K39+'[1]Finance'!$L39</f>
        <v>36000</v>
      </c>
      <c r="AI30" s="40">
        <f>+'[1]Finance'!$E39+'[1]Finance'!$G39+'[1]Finance'!$M39</f>
        <v>76389</v>
      </c>
      <c r="AJ30" s="40">
        <f>+'[1]Finance'!$F39</f>
        <v>0</v>
      </c>
      <c r="AK30" s="41">
        <f t="shared" si="3"/>
        <v>1010389</v>
      </c>
      <c r="AL30" s="40">
        <f>+'[1]Finance'!$R39</f>
        <v>0</v>
      </c>
      <c r="AM30" s="41">
        <f t="shared" si="4"/>
        <v>1010389</v>
      </c>
      <c r="AN30" s="46"/>
    </row>
    <row r="31" spans="1:40" ht="20.25" customHeight="1">
      <c r="A31" s="36">
        <f>+'[1]Finance'!A40</f>
        <v>27</v>
      </c>
      <c r="B31" s="37"/>
      <c r="C31" s="38" t="str">
        <f>+'[1]Finance'!B40</f>
        <v>Tirau Co-operating Parish</v>
      </c>
      <c r="D31" s="39"/>
      <c r="E31" s="38"/>
      <c r="F31" s="38"/>
      <c r="G31" s="38"/>
      <c r="H31" s="38" t="str">
        <f>+'[1]Finance'!C40</f>
        <v>Presbyterian</v>
      </c>
      <c r="I31" s="40">
        <f>+'[1]Finance'!$AB40</f>
        <v>141994</v>
      </c>
      <c r="J31" s="40">
        <f>+'[1]Finance'!$AC40</f>
        <v>2170</v>
      </c>
      <c r="K31" s="40">
        <f>+'[1]Finance'!$AD40</f>
        <v>0</v>
      </c>
      <c r="L31" s="40">
        <v>0</v>
      </c>
      <c r="M31" s="40">
        <f>+'[1]Finance'!$X40+'[1]Finance'!$Y40</f>
        <v>0</v>
      </c>
      <c r="N31" s="40">
        <f>+'[1]Finance'!$AF40</f>
        <v>0</v>
      </c>
      <c r="O31" s="40">
        <f>+'[1]Finance'!$AI40</f>
        <v>5118</v>
      </c>
      <c r="P31" s="40">
        <f>+'[1]Finance'!$AG40+'[1]Finance'!$AH40</f>
        <v>520</v>
      </c>
      <c r="Q31" s="40">
        <f>+'[1]Finance'!$Z40</f>
        <v>0</v>
      </c>
      <c r="R31" s="40">
        <f>+'[1]Finance'!$AJ40</f>
        <v>2169</v>
      </c>
      <c r="S31" s="41">
        <f t="shared" si="0"/>
        <v>151971</v>
      </c>
      <c r="T31" s="42"/>
      <c r="U31" s="40">
        <f>+'[1]Finance'!$AO40</f>
        <v>4046</v>
      </c>
      <c r="V31" s="40">
        <f>+'[1]Finance'!$AQ40</f>
        <v>0</v>
      </c>
      <c r="W31" s="40">
        <f>+'[1]Finance'!$AP40+'[1]Finance'!$AR40</f>
        <v>1327</v>
      </c>
      <c r="X31" s="40">
        <f>+'[1]Finance'!$AT40+'[1]Finance'!$AU40+'[1]Finance'!$AV40</f>
        <v>20041</v>
      </c>
      <c r="Y31" s="40">
        <f>+'[1]Finance'!$BC40</f>
        <v>10648</v>
      </c>
      <c r="Z31" s="40">
        <f>+'[1]Finance'!$AY40+'[1]Finance'!$AZ40</f>
        <v>9575</v>
      </c>
      <c r="AA31" s="43">
        <f>+'[1]Finance'!$AM40</f>
        <v>0</v>
      </c>
      <c r="AB31" s="40">
        <f>+'[1]Finance'!$AN40</f>
        <v>0</v>
      </c>
      <c r="AC31" s="40">
        <f>+'[1]Finance'!$BA40+'[1]Finance'!$BB40+'[1]Finance'!$BL40+'[1]Finance'!$BM40</f>
        <v>41210</v>
      </c>
      <c r="AD31" s="44">
        <f t="shared" si="1"/>
        <v>86847</v>
      </c>
      <c r="AE31" s="45">
        <f t="shared" si="2"/>
        <v>65124</v>
      </c>
      <c r="AF31" s="46"/>
      <c r="AG31" s="40">
        <f>+'[1]Finance'!$I40+'[1]Finance'!$J40</f>
        <v>423682</v>
      </c>
      <c r="AH31" s="40">
        <f>+'[1]Finance'!$K40+'[1]Finance'!$L40</f>
        <v>11863</v>
      </c>
      <c r="AI31" s="40">
        <f>+'[1]Finance'!$E40+'[1]Finance'!$G40+'[1]Finance'!$M40</f>
        <v>47527</v>
      </c>
      <c r="AJ31" s="40">
        <f>+'[1]Finance'!$F40</f>
        <v>0</v>
      </c>
      <c r="AK31" s="41">
        <f t="shared" si="3"/>
        <v>483072</v>
      </c>
      <c r="AL31" s="40">
        <f>+'[1]Finance'!$R40</f>
        <v>94732</v>
      </c>
      <c r="AM31" s="41">
        <f t="shared" si="4"/>
        <v>388340</v>
      </c>
      <c r="AN31" s="46"/>
    </row>
    <row r="32" spans="1:40" ht="20.25" customHeight="1">
      <c r="A32" s="36">
        <f>+'[1]Finance'!A41</f>
        <v>28</v>
      </c>
      <c r="B32" s="37"/>
      <c r="C32" s="38" t="str">
        <f>+'[1]Finance'!B41</f>
        <v>The Co-operating Parish of St Clare</v>
      </c>
      <c r="D32" s="39"/>
      <c r="E32" s="38"/>
      <c r="F32" s="38"/>
      <c r="G32" s="38"/>
      <c r="H32" s="38">
        <f>+'[1]Finance'!C41</f>
      </c>
      <c r="I32" s="40">
        <f>+'[1]Finance'!$AB41</f>
        <v>45849</v>
      </c>
      <c r="J32" s="40">
        <f>+'[1]Finance'!$AC41</f>
        <v>210</v>
      </c>
      <c r="K32" s="40">
        <f>+'[1]Finance'!$AD41</f>
        <v>10067</v>
      </c>
      <c r="L32" s="40">
        <v>0</v>
      </c>
      <c r="M32" s="40">
        <f>+'[1]Finance'!$X41+'[1]Finance'!$Y41</f>
        <v>3000</v>
      </c>
      <c r="N32" s="40">
        <f>+'[1]Finance'!$AF41</f>
        <v>0</v>
      </c>
      <c r="O32" s="40">
        <f>+'[1]Finance'!$AI41</f>
        <v>6020</v>
      </c>
      <c r="P32" s="40">
        <f>+'[1]Finance'!$AG41+'[1]Finance'!$AH41</f>
        <v>1452</v>
      </c>
      <c r="Q32" s="40">
        <f>+'[1]Finance'!$Z41</f>
        <v>300</v>
      </c>
      <c r="R32" s="40">
        <f>+'[1]Finance'!$AJ41</f>
        <v>300</v>
      </c>
      <c r="S32" s="41">
        <f t="shared" si="0"/>
        <v>67198</v>
      </c>
      <c r="T32" s="42"/>
      <c r="U32" s="40">
        <f>+'[1]Finance'!$AO41</f>
        <v>25547</v>
      </c>
      <c r="V32" s="40">
        <f>+'[1]Finance'!$AQ41</f>
        <v>0</v>
      </c>
      <c r="W32" s="40">
        <f>+'[1]Finance'!$AP41+'[1]Finance'!$AR41</f>
        <v>13733</v>
      </c>
      <c r="X32" s="40">
        <f>+'[1]Finance'!$AT41+'[1]Finance'!$AU41+'[1]Finance'!$AV41</f>
        <v>0</v>
      </c>
      <c r="Y32" s="40">
        <f>+'[1]Finance'!$BC41</f>
        <v>13518</v>
      </c>
      <c r="Z32" s="40">
        <f>+'[1]Finance'!$AY41+'[1]Finance'!$AZ41</f>
        <v>0</v>
      </c>
      <c r="AA32" s="43">
        <f>+'[1]Finance'!$AM41</f>
        <v>210</v>
      </c>
      <c r="AB32" s="40">
        <f>+'[1]Finance'!$AN41</f>
        <v>0</v>
      </c>
      <c r="AC32" s="40">
        <f>+'[1]Finance'!$BA41+'[1]Finance'!$BB41+'[1]Finance'!$BL41+'[1]Finance'!$BM41</f>
        <v>3798</v>
      </c>
      <c r="AD32" s="44">
        <f t="shared" si="1"/>
        <v>56806</v>
      </c>
      <c r="AE32" s="45">
        <f t="shared" si="2"/>
        <v>10392</v>
      </c>
      <c r="AF32" s="46"/>
      <c r="AG32" s="40">
        <f>+'[1]Finance'!$I41+'[1]Finance'!$J41</f>
        <v>1150000</v>
      </c>
      <c r="AH32" s="40">
        <f>+'[1]Finance'!$K41+'[1]Finance'!$L41</f>
        <v>9642</v>
      </c>
      <c r="AI32" s="40">
        <f>+'[1]Finance'!$E41+'[1]Finance'!$G41+'[1]Finance'!$M41</f>
        <v>45541</v>
      </c>
      <c r="AJ32" s="40">
        <f>+'[1]Finance'!$F41</f>
        <v>0</v>
      </c>
      <c r="AK32" s="41">
        <f t="shared" si="3"/>
        <v>1205183</v>
      </c>
      <c r="AL32" s="40">
        <f>+'[1]Finance'!$R41</f>
        <v>0</v>
      </c>
      <c r="AM32" s="41">
        <f t="shared" si="4"/>
        <v>1205183</v>
      </c>
      <c r="AN32" s="46"/>
    </row>
    <row r="33" spans="1:40" ht="20.25" customHeight="1">
      <c r="A33" s="36">
        <f>+'[1]Finance'!A42</f>
        <v>29</v>
      </c>
      <c r="B33" s="37"/>
      <c r="C33" s="38" t="str">
        <f>+'[1]Finance'!B42</f>
        <v>St Paul's Co-operating Parish Taumarunui</v>
      </c>
      <c r="D33" s="39"/>
      <c r="E33" s="38"/>
      <c r="F33" s="38"/>
      <c r="G33" s="38"/>
      <c r="H33" s="38" t="str">
        <f>+'[1]Finance'!C42</f>
        <v>Methodists</v>
      </c>
      <c r="I33" s="40">
        <f>+'[1]Finance'!$AB42</f>
        <v>13323</v>
      </c>
      <c r="J33" s="40">
        <f>+'[1]Finance'!$AC42</f>
        <v>822</v>
      </c>
      <c r="K33" s="40">
        <f>+'[1]Finance'!$AD42</f>
        <v>0</v>
      </c>
      <c r="L33" s="40">
        <v>0</v>
      </c>
      <c r="M33" s="40">
        <f>+'[1]Finance'!$X42+'[1]Finance'!$Y42</f>
        <v>0</v>
      </c>
      <c r="N33" s="40">
        <f>+'[1]Finance'!$AF42</f>
        <v>5000</v>
      </c>
      <c r="O33" s="40">
        <f>+'[1]Finance'!$AI42</f>
        <v>0</v>
      </c>
      <c r="P33" s="40">
        <f>+'[1]Finance'!$AG42+'[1]Finance'!$AH42</f>
        <v>19268</v>
      </c>
      <c r="Q33" s="40">
        <f>+'[1]Finance'!$Z42</f>
        <v>0</v>
      </c>
      <c r="R33" s="40">
        <f>+'[1]Finance'!$AJ42</f>
        <v>1916</v>
      </c>
      <c r="S33" s="41">
        <f t="shared" si="0"/>
        <v>40329</v>
      </c>
      <c r="T33" s="42"/>
      <c r="U33" s="40">
        <f>+'[1]Finance'!$AO42</f>
        <v>1368</v>
      </c>
      <c r="V33" s="40">
        <f>+'[1]Finance'!$AQ42</f>
        <v>0</v>
      </c>
      <c r="W33" s="40">
        <f>+'[1]Finance'!$AP42+'[1]Finance'!$AR42</f>
        <v>6970</v>
      </c>
      <c r="X33" s="40">
        <f>+'[1]Finance'!$AT42+'[1]Finance'!$AU42+'[1]Finance'!$AV42</f>
        <v>0</v>
      </c>
      <c r="Y33" s="40">
        <f>+'[1]Finance'!$BC42</f>
        <v>7960</v>
      </c>
      <c r="Z33" s="40">
        <f>+'[1]Finance'!$AY42+'[1]Finance'!$AZ42</f>
        <v>0</v>
      </c>
      <c r="AA33" s="43">
        <f>+'[1]Finance'!$AM42</f>
        <v>0</v>
      </c>
      <c r="AB33" s="40">
        <f>+'[1]Finance'!$AN42</f>
        <v>0</v>
      </c>
      <c r="AC33" s="40">
        <f>+'[1]Finance'!$BA42+'[1]Finance'!$BB42+'[1]Finance'!$BL42+'[1]Finance'!$BM42</f>
        <v>6128</v>
      </c>
      <c r="AD33" s="44">
        <f t="shared" si="1"/>
        <v>22426</v>
      </c>
      <c r="AE33" s="45">
        <f t="shared" si="2"/>
        <v>17903</v>
      </c>
      <c r="AF33" s="46"/>
      <c r="AG33" s="40">
        <f>+'[1]Finance'!$I42+'[1]Finance'!$J42</f>
        <v>307396</v>
      </c>
      <c r="AH33" s="40">
        <f>+'[1]Finance'!$K42+'[1]Finance'!$L42</f>
        <v>96</v>
      </c>
      <c r="AI33" s="40">
        <f>+'[1]Finance'!$E42+'[1]Finance'!$G42+'[1]Finance'!$M42</f>
        <v>454470</v>
      </c>
      <c r="AJ33" s="40">
        <f>+'[1]Finance'!$F42</f>
        <v>0</v>
      </c>
      <c r="AK33" s="41">
        <f t="shared" si="3"/>
        <v>761962</v>
      </c>
      <c r="AL33" s="40">
        <f>+'[1]Finance'!$R42</f>
        <v>0</v>
      </c>
      <c r="AM33" s="41">
        <f t="shared" si="4"/>
        <v>761962</v>
      </c>
      <c r="AN33" s="46"/>
    </row>
    <row r="34" spans="1:40" ht="20.25" customHeight="1">
      <c r="A34" s="36">
        <f>+'[1]Finance'!A43</f>
        <v>30</v>
      </c>
      <c r="B34" s="37"/>
      <c r="C34" s="38" t="str">
        <f>+'[1]Finance'!B43</f>
        <v>St James Union Parish Church Greerton</v>
      </c>
      <c r="D34" s="39"/>
      <c r="E34" s="38"/>
      <c r="F34" s="38"/>
      <c r="G34" s="38"/>
      <c r="H34" s="38" t="str">
        <f>+'[1]Finance'!C43</f>
        <v>Presbyterian</v>
      </c>
      <c r="I34" s="40">
        <f>+'[1]Finance'!$AB43</f>
        <v>35674</v>
      </c>
      <c r="J34" s="40">
        <f>+'[1]Finance'!$AC43</f>
        <v>0</v>
      </c>
      <c r="K34" s="40">
        <f>+'[1]Finance'!$AD43</f>
        <v>0</v>
      </c>
      <c r="L34" s="40">
        <v>0</v>
      </c>
      <c r="M34" s="40">
        <f>+'[1]Finance'!$X43+'[1]Finance'!$Y43</f>
        <v>0</v>
      </c>
      <c r="N34" s="40">
        <f>+'[1]Finance'!$AF43</f>
        <v>0</v>
      </c>
      <c r="O34" s="40">
        <f>+'[1]Finance'!$AI43</f>
        <v>15094</v>
      </c>
      <c r="P34" s="40">
        <f>+'[1]Finance'!$AG43+'[1]Finance'!$AH43</f>
        <v>4808</v>
      </c>
      <c r="Q34" s="40">
        <f>+'[1]Finance'!$Z43</f>
        <v>17900</v>
      </c>
      <c r="R34" s="40">
        <f>+'[1]Finance'!$AJ43</f>
        <v>29791</v>
      </c>
      <c r="S34" s="41">
        <f t="shared" si="0"/>
        <v>103267</v>
      </c>
      <c r="T34" s="42"/>
      <c r="U34" s="40">
        <f>+'[1]Finance'!$AO43</f>
        <v>53637</v>
      </c>
      <c r="V34" s="40">
        <f>+'[1]Finance'!$AQ43</f>
        <v>0</v>
      </c>
      <c r="W34" s="40">
        <f>+'[1]Finance'!$AP43+'[1]Finance'!$AR43</f>
        <v>862</v>
      </c>
      <c r="X34" s="40">
        <f>+'[1]Finance'!$AT43+'[1]Finance'!$AU43+'[1]Finance'!$AV43</f>
        <v>996</v>
      </c>
      <c r="Y34" s="40">
        <f>+'[1]Finance'!$BC43</f>
        <v>8513</v>
      </c>
      <c r="Z34" s="40">
        <f>+'[1]Finance'!$AY43+'[1]Finance'!$AZ43</f>
        <v>11907</v>
      </c>
      <c r="AA34" s="43">
        <f>+'[1]Finance'!$AM43</f>
        <v>0</v>
      </c>
      <c r="AB34" s="40">
        <f>+'[1]Finance'!$AN43</f>
        <v>0</v>
      </c>
      <c r="AC34" s="40">
        <f>+'[1]Finance'!$BA43+'[1]Finance'!$BB43+'[1]Finance'!$BL43+'[1]Finance'!$BM43</f>
        <v>19886</v>
      </c>
      <c r="AD34" s="44">
        <f t="shared" si="1"/>
        <v>95801</v>
      </c>
      <c r="AE34" s="45">
        <f t="shared" si="2"/>
        <v>7466</v>
      </c>
      <c r="AF34" s="46"/>
      <c r="AG34" s="40">
        <f>+'[1]Finance'!$I43+'[1]Finance'!$J43</f>
        <v>1136061</v>
      </c>
      <c r="AH34" s="40">
        <f>+'[1]Finance'!$K43+'[1]Finance'!$L43</f>
        <v>20094</v>
      </c>
      <c r="AI34" s="40">
        <f>+'[1]Finance'!$E43+'[1]Finance'!$G43+'[1]Finance'!$M43</f>
        <v>105972</v>
      </c>
      <c r="AJ34" s="40">
        <f>+'[1]Finance'!$F43</f>
        <v>0</v>
      </c>
      <c r="AK34" s="41">
        <f t="shared" si="3"/>
        <v>1262127</v>
      </c>
      <c r="AL34" s="40">
        <f>+'[1]Finance'!$R43</f>
        <v>0</v>
      </c>
      <c r="AM34" s="41">
        <f t="shared" si="4"/>
        <v>1262127</v>
      </c>
      <c r="AN34" s="46"/>
    </row>
    <row r="35" spans="1:40" ht="20.25" customHeight="1">
      <c r="A35" s="36">
        <f>+'[1]Finance'!A44</f>
        <v>31</v>
      </c>
      <c r="B35" s="37"/>
      <c r="C35" s="38" t="str">
        <f>+'[1]Finance'!B44</f>
        <v>St John's Union Parish Opotiki</v>
      </c>
      <c r="D35" s="39"/>
      <c r="E35" s="38"/>
      <c r="F35" s="38"/>
      <c r="G35" s="38"/>
      <c r="H35" s="38" t="str">
        <f>+'[1]Finance'!C44</f>
        <v>Presbyterian</v>
      </c>
      <c r="I35" s="40">
        <f>+'[1]Finance'!$AB44</f>
        <v>41726</v>
      </c>
      <c r="J35" s="40">
        <f>+'[1]Finance'!$AC44</f>
        <v>888</v>
      </c>
      <c r="K35" s="40">
        <f>+'[1]Finance'!$AD44</f>
        <v>0</v>
      </c>
      <c r="L35" s="40">
        <v>0</v>
      </c>
      <c r="M35" s="40">
        <f>+'[1]Finance'!$X44+'[1]Finance'!$Y44</f>
        <v>0</v>
      </c>
      <c r="N35" s="40">
        <f>+'[1]Finance'!$AF44</f>
        <v>0</v>
      </c>
      <c r="O35" s="40">
        <f>+'[1]Finance'!$AI44</f>
        <v>12105</v>
      </c>
      <c r="P35" s="40">
        <f>+'[1]Finance'!$AG44+'[1]Finance'!$AH44</f>
        <v>2400</v>
      </c>
      <c r="Q35" s="40">
        <f>+'[1]Finance'!$Z44</f>
        <v>870</v>
      </c>
      <c r="R35" s="40">
        <f>+'[1]Finance'!$AJ44</f>
        <v>0</v>
      </c>
      <c r="S35" s="41">
        <f t="shared" si="0"/>
        <v>57989</v>
      </c>
      <c r="T35" s="42"/>
      <c r="U35" s="40">
        <f>+'[1]Finance'!$AO44</f>
        <v>4780</v>
      </c>
      <c r="V35" s="40">
        <f>+'[1]Finance'!$AQ44</f>
        <v>0</v>
      </c>
      <c r="W35" s="40">
        <f>+'[1]Finance'!$AP44+'[1]Finance'!$AR44</f>
        <v>2743</v>
      </c>
      <c r="X35" s="40">
        <f>+'[1]Finance'!$AT44+'[1]Finance'!$AU44+'[1]Finance'!$AV44</f>
        <v>7737</v>
      </c>
      <c r="Y35" s="40">
        <f>+'[1]Finance'!$BC44</f>
        <v>28751</v>
      </c>
      <c r="Z35" s="40">
        <f>+'[1]Finance'!$AY44+'[1]Finance'!$AZ44</f>
        <v>0</v>
      </c>
      <c r="AA35" s="43">
        <f>+'[1]Finance'!$AM44</f>
        <v>1338</v>
      </c>
      <c r="AB35" s="40">
        <f>+'[1]Finance'!$AN44</f>
        <v>0</v>
      </c>
      <c r="AC35" s="40">
        <f>+'[1]Finance'!$BA44+'[1]Finance'!$BB44+'[1]Finance'!$BL44+'[1]Finance'!$BM44</f>
        <v>7995</v>
      </c>
      <c r="AD35" s="44">
        <f t="shared" si="1"/>
        <v>53344</v>
      </c>
      <c r="AE35" s="45">
        <f t="shared" si="2"/>
        <v>4645</v>
      </c>
      <c r="AF35" s="46"/>
      <c r="AG35" s="40">
        <f>+'[1]Finance'!$I44+'[1]Finance'!$J44</f>
        <v>765041</v>
      </c>
      <c r="AH35" s="40">
        <f>+'[1]Finance'!$K44+'[1]Finance'!$L44</f>
        <v>0</v>
      </c>
      <c r="AI35" s="40">
        <f>+'[1]Finance'!$E44+'[1]Finance'!$G44+'[1]Finance'!$M44</f>
        <v>73503</v>
      </c>
      <c r="AJ35" s="40">
        <f>+'[1]Finance'!$F44</f>
        <v>0</v>
      </c>
      <c r="AK35" s="41">
        <f t="shared" si="3"/>
        <v>838544</v>
      </c>
      <c r="AL35" s="40">
        <f>+'[1]Finance'!$R44</f>
        <v>813</v>
      </c>
      <c r="AM35" s="41">
        <f t="shared" si="4"/>
        <v>837731</v>
      </c>
      <c r="AN35" s="46"/>
    </row>
    <row r="36" spans="1:40" ht="20.25" customHeight="1">
      <c r="A36" s="36">
        <f>+'[1]Finance'!A45</f>
        <v>32</v>
      </c>
      <c r="B36" s="37"/>
      <c r="C36" s="38" t="str">
        <f>+'[1]Finance'!B45</f>
        <v>St Pauls Union Church Taupo</v>
      </c>
      <c r="D36" s="39"/>
      <c r="E36" s="38"/>
      <c r="F36" s="38"/>
      <c r="G36" s="38"/>
      <c r="H36" s="38" t="str">
        <f>+'[1]Finance'!C45</f>
        <v>Presbyterian</v>
      </c>
      <c r="I36" s="40">
        <f>+'[1]Finance'!$AB45</f>
        <v>85783</v>
      </c>
      <c r="J36" s="40">
        <f>+'[1]Finance'!$AC45</f>
        <v>3080</v>
      </c>
      <c r="K36" s="40">
        <f>+'[1]Finance'!$AD45</f>
        <v>559</v>
      </c>
      <c r="L36" s="40">
        <v>0</v>
      </c>
      <c r="M36" s="40">
        <f>+'[1]Finance'!$X45+'[1]Finance'!$Y45</f>
        <v>3100</v>
      </c>
      <c r="N36" s="40">
        <f>+'[1]Finance'!$AF45</f>
        <v>0</v>
      </c>
      <c r="O36" s="40">
        <f>+'[1]Finance'!$AI45</f>
        <v>13604</v>
      </c>
      <c r="P36" s="40">
        <f>+'[1]Finance'!$AG45+'[1]Finance'!$AH45</f>
        <v>555</v>
      </c>
      <c r="Q36" s="40">
        <f>+'[1]Finance'!$Z45</f>
        <v>619</v>
      </c>
      <c r="R36" s="40">
        <f>+'[1]Finance'!$AJ45</f>
        <v>14953</v>
      </c>
      <c r="S36" s="41">
        <f t="shared" si="0"/>
        <v>122253</v>
      </c>
      <c r="T36" s="42"/>
      <c r="U36" s="40">
        <f>+'[1]Finance'!$AO45</f>
        <v>52297</v>
      </c>
      <c r="V36" s="40">
        <f>+'[1]Finance'!$AQ45</f>
        <v>3757</v>
      </c>
      <c r="W36" s="40">
        <f>+'[1]Finance'!$AP45+'[1]Finance'!$AR45</f>
        <v>10594</v>
      </c>
      <c r="X36" s="40">
        <f>+'[1]Finance'!$AT45+'[1]Finance'!$AU45+'[1]Finance'!$AV45</f>
        <v>18720</v>
      </c>
      <c r="Y36" s="40">
        <f>+'[1]Finance'!$BC45</f>
        <v>22477</v>
      </c>
      <c r="Z36" s="40">
        <f>+'[1]Finance'!$AY45+'[1]Finance'!$AZ45</f>
        <v>6879</v>
      </c>
      <c r="AA36" s="43">
        <f>+'[1]Finance'!$AM45</f>
        <v>1259</v>
      </c>
      <c r="AB36" s="40">
        <f>+'[1]Finance'!$AN45</f>
        <v>3080</v>
      </c>
      <c r="AC36" s="40">
        <f>+'[1]Finance'!$BA45+'[1]Finance'!$BB45+'[1]Finance'!$BL45+'[1]Finance'!$BM45</f>
        <v>21290</v>
      </c>
      <c r="AD36" s="44">
        <f t="shared" si="1"/>
        <v>140353</v>
      </c>
      <c r="AE36" s="45">
        <f t="shared" si="2"/>
        <v>-18100</v>
      </c>
      <c r="AF36" s="46"/>
      <c r="AG36" s="40">
        <f>+'[1]Finance'!$I45+'[1]Finance'!$J45</f>
        <v>1672000</v>
      </c>
      <c r="AH36" s="40">
        <f>+'[1]Finance'!$K45+'[1]Finance'!$L45</f>
        <v>9566</v>
      </c>
      <c r="AI36" s="40">
        <f>+'[1]Finance'!$E45+'[1]Finance'!$G45+'[1]Finance'!$M45</f>
        <v>19356</v>
      </c>
      <c r="AJ36" s="40">
        <f>+'[1]Finance'!$F45</f>
        <v>6512</v>
      </c>
      <c r="AK36" s="41">
        <f t="shared" si="3"/>
        <v>1707434</v>
      </c>
      <c r="AL36" s="40">
        <f>+'[1]Finance'!$R45</f>
        <v>10349</v>
      </c>
      <c r="AM36" s="41">
        <f t="shared" si="4"/>
        <v>1697085</v>
      </c>
      <c r="AN36" s="46"/>
    </row>
    <row r="37" spans="1:40" ht="20.25" customHeight="1">
      <c r="A37" s="36">
        <f>+'[1]Finance'!A46</f>
        <v>33</v>
      </c>
      <c r="B37" s="37"/>
      <c r="C37" s="38" t="str">
        <f>+'[1]Finance'!B46</f>
        <v>St Paul's Co-operating Church Papamoa</v>
      </c>
      <c r="D37" s="39"/>
      <c r="E37" s="38"/>
      <c r="F37" s="38"/>
      <c r="G37" s="38"/>
      <c r="H37" s="38" t="str">
        <f>+'[1]Finance'!C46</f>
        <v>Anglican</v>
      </c>
      <c r="I37" s="40">
        <f>+'[1]Finance'!$AB46</f>
        <v>40090</v>
      </c>
      <c r="J37" s="40">
        <f>+'[1]Finance'!$AC46</f>
        <v>3120</v>
      </c>
      <c r="K37" s="40">
        <f>+'[1]Finance'!$AD46</f>
        <v>2566</v>
      </c>
      <c r="L37" s="40">
        <v>0</v>
      </c>
      <c r="M37" s="40">
        <f>+'[1]Finance'!$X46+'[1]Finance'!$Y46</f>
        <v>3496</v>
      </c>
      <c r="N37" s="40">
        <f>+'[1]Finance'!$AF46</f>
        <v>0</v>
      </c>
      <c r="O37" s="40">
        <f>+'[1]Finance'!$AI46</f>
        <v>18044</v>
      </c>
      <c r="P37" s="40">
        <f>+'[1]Finance'!$AG46+'[1]Finance'!$AH46</f>
        <v>2303</v>
      </c>
      <c r="Q37" s="40">
        <f>+'[1]Finance'!$Z46</f>
        <v>0</v>
      </c>
      <c r="R37" s="40">
        <f>+'[1]Finance'!$AJ46</f>
        <v>7625</v>
      </c>
      <c r="S37" s="41">
        <f t="shared" si="0"/>
        <v>77244</v>
      </c>
      <c r="T37" s="42"/>
      <c r="U37" s="40">
        <f>+'[1]Finance'!$AO46</f>
        <v>30069</v>
      </c>
      <c r="V37" s="40">
        <f>+'[1]Finance'!$AQ46</f>
        <v>10400</v>
      </c>
      <c r="W37" s="40">
        <f>+'[1]Finance'!$AP46+'[1]Finance'!$AR46</f>
        <v>5566</v>
      </c>
      <c r="X37" s="40">
        <f>+'[1]Finance'!$AT46+'[1]Finance'!$AU46+'[1]Finance'!$AV46</f>
        <v>0</v>
      </c>
      <c r="Y37" s="40">
        <f>+'[1]Finance'!$BC46</f>
        <v>12939</v>
      </c>
      <c r="Z37" s="40">
        <f>+'[1]Finance'!$AY46+'[1]Finance'!$AZ46</f>
        <v>1728</v>
      </c>
      <c r="AA37" s="43">
        <f>+'[1]Finance'!$AM46</f>
        <v>0</v>
      </c>
      <c r="AB37" s="40">
        <f>+'[1]Finance'!$AN46</f>
        <v>0</v>
      </c>
      <c r="AC37" s="40">
        <f>+'[1]Finance'!$BA46+'[1]Finance'!$BB46+'[1]Finance'!$BL46+'[1]Finance'!$BM46</f>
        <v>8614</v>
      </c>
      <c r="AD37" s="44">
        <f t="shared" si="1"/>
        <v>69316</v>
      </c>
      <c r="AE37" s="45">
        <f t="shared" si="2"/>
        <v>7928</v>
      </c>
      <c r="AF37" s="46"/>
      <c r="AG37" s="40">
        <f>+'[1]Finance'!$I46+'[1]Finance'!$J46</f>
        <v>645000</v>
      </c>
      <c r="AH37" s="40">
        <f>+'[1]Finance'!$K46+'[1]Finance'!$L46</f>
        <v>11346</v>
      </c>
      <c r="AI37" s="40">
        <f>+'[1]Finance'!$E46+'[1]Finance'!$G46+'[1]Finance'!$M46</f>
        <v>39451</v>
      </c>
      <c r="AJ37" s="40">
        <f>+'[1]Finance'!$F46</f>
        <v>50</v>
      </c>
      <c r="AK37" s="41">
        <f t="shared" si="3"/>
        <v>695847</v>
      </c>
      <c r="AL37" s="40">
        <f>+'[1]Finance'!$R46</f>
        <v>2495</v>
      </c>
      <c r="AM37" s="41">
        <f t="shared" si="4"/>
        <v>693352</v>
      </c>
      <c r="AN37" s="46"/>
    </row>
    <row r="38" spans="1:40" ht="20.25" customHeight="1">
      <c r="A38" s="36">
        <f>+'[1]Finance'!A47</f>
        <v>34</v>
      </c>
      <c r="B38" s="37"/>
      <c r="C38" s="38" t="str">
        <f>+'[1]Finance'!B47</f>
        <v>Inglewood United Church</v>
      </c>
      <c r="D38" s="39"/>
      <c r="E38" s="38"/>
      <c r="F38" s="38"/>
      <c r="G38" s="38"/>
      <c r="H38" s="38" t="str">
        <f>+'[1]Finance'!C47</f>
        <v>Presbyterian</v>
      </c>
      <c r="I38" s="40">
        <f>+'[1]Finance'!$AB47</f>
        <v>63267</v>
      </c>
      <c r="J38" s="40">
        <f>+'[1]Finance'!$AC47</f>
        <v>0</v>
      </c>
      <c r="K38" s="40">
        <f>+'[1]Finance'!$AD47</f>
        <v>0</v>
      </c>
      <c r="L38" s="40">
        <v>0</v>
      </c>
      <c r="M38" s="40">
        <f>+'[1]Finance'!$X47+'[1]Finance'!$Y47</f>
        <v>1595</v>
      </c>
      <c r="N38" s="40">
        <f>+'[1]Finance'!$AF47</f>
        <v>0</v>
      </c>
      <c r="O38" s="40">
        <f>+'[1]Finance'!$AI47</f>
        <v>3000</v>
      </c>
      <c r="P38" s="40">
        <f>+'[1]Finance'!$AG47+'[1]Finance'!$AH47</f>
        <v>16</v>
      </c>
      <c r="Q38" s="40">
        <f>+'[1]Finance'!$Z47</f>
        <v>2217</v>
      </c>
      <c r="R38" s="40">
        <f>+'[1]Finance'!$AJ47</f>
        <v>5570</v>
      </c>
      <c r="S38" s="41">
        <f t="shared" si="0"/>
        <v>75665</v>
      </c>
      <c r="T38" s="42"/>
      <c r="U38" s="40">
        <f>+'[1]Finance'!$AO47</f>
        <v>52865</v>
      </c>
      <c r="V38" s="40">
        <f>+'[1]Finance'!$AQ47</f>
        <v>3000</v>
      </c>
      <c r="W38" s="40">
        <f>+'[1]Finance'!$AP47+'[1]Finance'!$AR47</f>
        <v>3100</v>
      </c>
      <c r="X38" s="40">
        <f>+'[1]Finance'!$AT47+'[1]Finance'!$AU47+'[1]Finance'!$AV47</f>
        <v>0</v>
      </c>
      <c r="Y38" s="40">
        <f>+'[1]Finance'!$BC47</f>
        <v>10020</v>
      </c>
      <c r="Z38" s="40">
        <f>+'[1]Finance'!$AY47+'[1]Finance'!$AZ47</f>
        <v>0</v>
      </c>
      <c r="AA38" s="43">
        <f>+'[1]Finance'!$AM47</f>
        <v>0</v>
      </c>
      <c r="AB38" s="40">
        <f>+'[1]Finance'!$AN47</f>
        <v>0</v>
      </c>
      <c r="AC38" s="40">
        <f>+'[1]Finance'!$BA47+'[1]Finance'!$BB47+'[1]Finance'!$BL47+'[1]Finance'!$BM47</f>
        <v>10381</v>
      </c>
      <c r="AD38" s="44">
        <f t="shared" si="1"/>
        <v>79366</v>
      </c>
      <c r="AE38" s="45">
        <f t="shared" si="2"/>
        <v>-3701</v>
      </c>
      <c r="AF38" s="46"/>
      <c r="AG38" s="40">
        <f>+'[1]Finance'!$I47+'[1]Finance'!$J47</f>
        <v>661600</v>
      </c>
      <c r="AH38" s="40">
        <f>+'[1]Finance'!$K47+'[1]Finance'!$L47</f>
        <v>60000</v>
      </c>
      <c r="AI38" s="40">
        <f>+'[1]Finance'!$E47+'[1]Finance'!$G47+'[1]Finance'!$M47</f>
        <v>11560</v>
      </c>
      <c r="AJ38" s="40">
        <f>+'[1]Finance'!$F47</f>
        <v>0</v>
      </c>
      <c r="AK38" s="41">
        <f t="shared" si="3"/>
        <v>733160</v>
      </c>
      <c r="AL38" s="40">
        <f>+'[1]Finance'!$R47</f>
        <v>0</v>
      </c>
      <c r="AM38" s="41">
        <f t="shared" si="4"/>
        <v>733160</v>
      </c>
      <c r="AN38" s="46"/>
    </row>
    <row r="39" spans="1:40" ht="20.25" customHeight="1">
      <c r="A39" s="36">
        <f>+'[1]Finance'!A48</f>
        <v>35</v>
      </c>
      <c r="B39" s="37"/>
      <c r="C39" s="38" t="str">
        <f>+'[1]Finance'!B48</f>
        <v>Manaia Union Parish</v>
      </c>
      <c r="D39" s="39"/>
      <c r="E39" s="38"/>
      <c r="F39" s="38"/>
      <c r="G39" s="38"/>
      <c r="H39" s="38" t="str">
        <f>+'[1]Finance'!C48</f>
        <v>Methodist</v>
      </c>
      <c r="I39" s="40">
        <f>+'[1]Finance'!$AB48</f>
        <v>0</v>
      </c>
      <c r="J39" s="40">
        <f>+'[1]Finance'!$AC48</f>
        <v>0</v>
      </c>
      <c r="K39" s="40">
        <f>+'[1]Finance'!$AD48</f>
        <v>0</v>
      </c>
      <c r="L39" s="40">
        <v>0</v>
      </c>
      <c r="M39" s="40">
        <f>+'[1]Finance'!$X48+'[1]Finance'!$Y48</f>
        <v>0</v>
      </c>
      <c r="N39" s="40">
        <f>+'[1]Finance'!$AF48</f>
        <v>0</v>
      </c>
      <c r="O39" s="40">
        <f>+'[1]Finance'!$AI48</f>
        <v>0</v>
      </c>
      <c r="P39" s="40">
        <f>+'[1]Finance'!$AG48+'[1]Finance'!$AH48</f>
        <v>0</v>
      </c>
      <c r="Q39" s="40">
        <f>+'[1]Finance'!$Z48</f>
        <v>0</v>
      </c>
      <c r="R39" s="40">
        <f>+'[1]Finance'!$AJ48</f>
        <v>0</v>
      </c>
      <c r="S39" s="41">
        <f t="shared" si="0"/>
        <v>0</v>
      </c>
      <c r="T39" s="42"/>
      <c r="U39" s="40">
        <f>+'[1]Finance'!$AO48</f>
        <v>0</v>
      </c>
      <c r="V39" s="40">
        <f>+'[1]Finance'!$AQ48</f>
        <v>0</v>
      </c>
      <c r="W39" s="40">
        <f>+'[1]Finance'!$AP48+'[1]Finance'!$AR48</f>
        <v>0</v>
      </c>
      <c r="X39" s="40">
        <f>+'[1]Finance'!$AT48+'[1]Finance'!$AU48+'[1]Finance'!$AV48</f>
        <v>0</v>
      </c>
      <c r="Y39" s="40">
        <f>+'[1]Finance'!$BC48</f>
        <v>0</v>
      </c>
      <c r="Z39" s="40">
        <f>+'[1]Finance'!$AY48+'[1]Finance'!$AZ48</f>
        <v>0</v>
      </c>
      <c r="AA39" s="43">
        <f>+'[1]Finance'!$AM48</f>
        <v>0</v>
      </c>
      <c r="AB39" s="40">
        <f>+'[1]Finance'!$AN48</f>
        <v>0</v>
      </c>
      <c r="AC39" s="40">
        <f>+'[1]Finance'!$BA48+'[1]Finance'!$BB48+'[1]Finance'!$BL48+'[1]Finance'!$BM48</f>
        <v>0</v>
      </c>
      <c r="AD39" s="44">
        <f t="shared" si="1"/>
        <v>0</v>
      </c>
      <c r="AE39" s="45">
        <f t="shared" si="2"/>
        <v>0</v>
      </c>
      <c r="AF39" s="46"/>
      <c r="AG39" s="40">
        <f>+'[1]Finance'!$I48+'[1]Finance'!$J48</f>
        <v>0</v>
      </c>
      <c r="AH39" s="40">
        <f>+'[1]Finance'!$K48+'[1]Finance'!$L48</f>
        <v>0</v>
      </c>
      <c r="AI39" s="40">
        <f>+'[1]Finance'!$E48+'[1]Finance'!$G48+'[1]Finance'!$M48</f>
        <v>0</v>
      </c>
      <c r="AJ39" s="40">
        <f>+'[1]Finance'!$F48</f>
        <v>0</v>
      </c>
      <c r="AK39" s="41">
        <f t="shared" si="3"/>
        <v>0</v>
      </c>
      <c r="AL39" s="40">
        <f>+'[1]Finance'!$R48</f>
        <v>0</v>
      </c>
      <c r="AM39" s="41">
        <f t="shared" si="4"/>
        <v>0</v>
      </c>
      <c r="AN39" s="46"/>
    </row>
    <row r="40" spans="1:40" ht="20.25" customHeight="1">
      <c r="A40" s="36">
        <f>+'[1]Finance'!A49</f>
        <v>36</v>
      </c>
      <c r="B40" s="37"/>
      <c r="C40" s="38" t="str">
        <f>+'[1]Finance'!B49</f>
        <v>Waverley-Waitotara Co-operating Parish</v>
      </c>
      <c r="D40" s="39"/>
      <c r="E40" s="38"/>
      <c r="F40" s="38"/>
      <c r="G40" s="38"/>
      <c r="H40" s="38" t="str">
        <f>+'[1]Finance'!C49</f>
        <v>Presbyterian</v>
      </c>
      <c r="I40" s="40">
        <f>+'[1]Finance'!$AB49</f>
        <v>14802</v>
      </c>
      <c r="J40" s="40">
        <f>+'[1]Finance'!$AC49</f>
        <v>0</v>
      </c>
      <c r="K40" s="40">
        <f>+'[1]Finance'!$AD49</f>
        <v>0</v>
      </c>
      <c r="L40" s="40">
        <v>0</v>
      </c>
      <c r="M40" s="40">
        <f>+'[1]Finance'!$X49+'[1]Finance'!$Y49</f>
        <v>0</v>
      </c>
      <c r="N40" s="40">
        <f>+'[1]Finance'!$AF49</f>
        <v>0</v>
      </c>
      <c r="O40" s="40">
        <f>+'[1]Finance'!$AI49</f>
        <v>765</v>
      </c>
      <c r="P40" s="40">
        <f>+'[1]Finance'!$AG49+'[1]Finance'!$AH49</f>
        <v>65</v>
      </c>
      <c r="Q40" s="40">
        <f>+'[1]Finance'!$Z49</f>
        <v>0</v>
      </c>
      <c r="R40" s="40">
        <f>+'[1]Finance'!$AJ49</f>
        <v>522</v>
      </c>
      <c r="S40" s="41">
        <f t="shared" si="0"/>
        <v>16154</v>
      </c>
      <c r="T40" s="42"/>
      <c r="U40" s="40">
        <f>+'[1]Finance'!$AO49</f>
        <v>0</v>
      </c>
      <c r="V40" s="40">
        <f>+'[1]Finance'!$AQ49</f>
        <v>0</v>
      </c>
      <c r="W40" s="40">
        <f>+'[1]Finance'!$AP49+'[1]Finance'!$AR49</f>
        <v>10790</v>
      </c>
      <c r="X40" s="40">
        <f>+'[1]Finance'!$AT49+'[1]Finance'!$AU49+'[1]Finance'!$AV49</f>
        <v>0</v>
      </c>
      <c r="Y40" s="40">
        <f>+'[1]Finance'!$BC49</f>
        <v>12704</v>
      </c>
      <c r="Z40" s="40">
        <f>+'[1]Finance'!$AY49+'[1]Finance'!$AZ49</f>
        <v>0</v>
      </c>
      <c r="AA40" s="43">
        <f>+'[1]Finance'!$AM49</f>
        <v>0</v>
      </c>
      <c r="AB40" s="40">
        <f>+'[1]Finance'!$AN49</f>
        <v>0</v>
      </c>
      <c r="AC40" s="40">
        <f>+'[1]Finance'!$BA49+'[1]Finance'!$BB49+'[1]Finance'!$BL49+'[1]Finance'!$BM49</f>
        <v>4756</v>
      </c>
      <c r="AD40" s="44">
        <f t="shared" si="1"/>
        <v>28250</v>
      </c>
      <c r="AE40" s="45">
        <f t="shared" si="2"/>
        <v>-12096</v>
      </c>
      <c r="AF40" s="46"/>
      <c r="AG40" s="40">
        <f>+'[1]Finance'!$I49+'[1]Finance'!$J49</f>
        <v>364000</v>
      </c>
      <c r="AH40" s="40">
        <f>+'[1]Finance'!$K49+'[1]Finance'!$L49</f>
        <v>0</v>
      </c>
      <c r="AI40" s="40">
        <f>+'[1]Finance'!$E49+'[1]Finance'!$G49+'[1]Finance'!$M49</f>
        <v>129949</v>
      </c>
      <c r="AJ40" s="40">
        <f>+'[1]Finance'!$F49</f>
        <v>0</v>
      </c>
      <c r="AK40" s="41">
        <f t="shared" si="3"/>
        <v>493949</v>
      </c>
      <c r="AL40" s="40">
        <f>+'[1]Finance'!$R49</f>
        <v>0</v>
      </c>
      <c r="AM40" s="41">
        <f t="shared" si="4"/>
        <v>493949</v>
      </c>
      <c r="AN40" s="46"/>
    </row>
    <row r="41" spans="1:40" ht="20.25" customHeight="1">
      <c r="A41" s="36">
        <f>+'[1]Finance'!A50</f>
        <v>37</v>
      </c>
      <c r="B41" s="37"/>
      <c r="C41" s="38" t="str">
        <f>+'[1]Finance'!B50</f>
        <v>Brooklands Co-operating Parish</v>
      </c>
      <c r="D41" s="39"/>
      <c r="E41" s="38"/>
      <c r="F41" s="38"/>
      <c r="G41" s="38"/>
      <c r="H41" s="38" t="str">
        <f>+'[1]Finance'!C50</f>
        <v>Anglican</v>
      </c>
      <c r="I41" s="40">
        <f>+'[1]Finance'!$AB50</f>
        <v>76480</v>
      </c>
      <c r="J41" s="40">
        <f>+'[1]Finance'!$AC50</f>
        <v>0</v>
      </c>
      <c r="K41" s="40">
        <f>+'[1]Finance'!$AD50</f>
        <v>350</v>
      </c>
      <c r="L41" s="40">
        <v>0</v>
      </c>
      <c r="M41" s="40">
        <f>+'[1]Finance'!$X50+'[1]Finance'!$Y50</f>
        <v>0</v>
      </c>
      <c r="N41" s="40">
        <f>+'[1]Finance'!$AF50</f>
        <v>6188</v>
      </c>
      <c r="O41" s="40">
        <f>+'[1]Finance'!$AI50</f>
        <v>17166</v>
      </c>
      <c r="P41" s="40">
        <f>+'[1]Finance'!$AG50+'[1]Finance'!$AH50</f>
        <v>0</v>
      </c>
      <c r="Q41" s="40">
        <f>+'[1]Finance'!$Z50</f>
        <v>0</v>
      </c>
      <c r="R41" s="40">
        <f>+'[1]Finance'!$AJ50</f>
        <v>5582</v>
      </c>
      <c r="S41" s="41">
        <f t="shared" si="0"/>
        <v>105766</v>
      </c>
      <c r="T41" s="42"/>
      <c r="U41" s="40">
        <f>+'[1]Finance'!$AO50</f>
        <v>51449</v>
      </c>
      <c r="V41" s="40">
        <f>+'[1]Finance'!$AQ50</f>
        <v>0</v>
      </c>
      <c r="W41" s="40">
        <f>+'[1]Finance'!$AP50+'[1]Finance'!$AR50</f>
        <v>4233</v>
      </c>
      <c r="X41" s="40">
        <f>+'[1]Finance'!$AT50+'[1]Finance'!$AU50+'[1]Finance'!$AV50</f>
        <v>8948</v>
      </c>
      <c r="Y41" s="40">
        <f>+'[1]Finance'!$BC50</f>
        <v>19053</v>
      </c>
      <c r="Z41" s="40">
        <f>+'[1]Finance'!$AY50+'[1]Finance'!$AZ50</f>
        <v>4980</v>
      </c>
      <c r="AA41" s="43">
        <f>+'[1]Finance'!$AM50</f>
        <v>0</v>
      </c>
      <c r="AB41" s="40">
        <f>+'[1]Finance'!$AN50</f>
        <v>0</v>
      </c>
      <c r="AC41" s="40">
        <f>+'[1]Finance'!$BA50+'[1]Finance'!$BB50+'[1]Finance'!$BL50+'[1]Finance'!$BM50</f>
        <v>19192</v>
      </c>
      <c r="AD41" s="44">
        <f t="shared" si="1"/>
        <v>107855</v>
      </c>
      <c r="AE41" s="45">
        <f t="shared" si="2"/>
        <v>-2089</v>
      </c>
      <c r="AF41" s="46"/>
      <c r="AG41" s="40">
        <f>+'[1]Finance'!$I50+'[1]Finance'!$J50</f>
        <v>1465000</v>
      </c>
      <c r="AH41" s="40">
        <f>+'[1]Finance'!$K50+'[1]Finance'!$L50</f>
        <v>28879</v>
      </c>
      <c r="AI41" s="40">
        <f>+'[1]Finance'!$E50+'[1]Finance'!$G50+'[1]Finance'!$M50</f>
        <v>107841</v>
      </c>
      <c r="AJ41" s="40">
        <f>+'[1]Finance'!$F50</f>
        <v>0</v>
      </c>
      <c r="AK41" s="41">
        <f t="shared" si="3"/>
        <v>1601720</v>
      </c>
      <c r="AL41" s="40">
        <f>+'[1]Finance'!$R50</f>
        <v>0</v>
      </c>
      <c r="AM41" s="41">
        <f t="shared" si="4"/>
        <v>1601720</v>
      </c>
      <c r="AN41" s="46"/>
    </row>
    <row r="42" spans="1:40" ht="20.25" customHeight="1">
      <c r="A42" s="36">
        <f>+'[1]Finance'!A51</f>
        <v>38</v>
      </c>
      <c r="B42" s="37"/>
      <c r="C42" s="38" t="str">
        <f>+'[1]Finance'!B51</f>
        <v>Opunake Co-operating Parish</v>
      </c>
      <c r="D42" s="39"/>
      <c r="E42" s="38"/>
      <c r="F42" s="38"/>
      <c r="G42" s="38"/>
      <c r="H42" s="38" t="str">
        <f>+'[1]Finance'!C51</f>
        <v>Presbyterian</v>
      </c>
      <c r="I42" s="40">
        <f>+'[1]Finance'!$AB51</f>
        <v>33378</v>
      </c>
      <c r="J42" s="40">
        <f>+'[1]Finance'!$AC51</f>
        <v>0</v>
      </c>
      <c r="K42" s="40">
        <f>+'[1]Finance'!$AD51</f>
        <v>0</v>
      </c>
      <c r="L42" s="40">
        <v>0</v>
      </c>
      <c r="M42" s="40">
        <f>+'[1]Finance'!$X51+'[1]Finance'!$Y51</f>
        <v>2228</v>
      </c>
      <c r="N42" s="40">
        <f>+'[1]Finance'!$AF51</f>
        <v>0</v>
      </c>
      <c r="O42" s="40">
        <f>+'[1]Finance'!$AI51</f>
        <v>4200</v>
      </c>
      <c r="P42" s="40">
        <f>+'[1]Finance'!$AG51+'[1]Finance'!$AH51</f>
        <v>1643</v>
      </c>
      <c r="Q42" s="40">
        <f>+'[1]Finance'!$Z51</f>
        <v>0</v>
      </c>
      <c r="R42" s="40">
        <f>+'[1]Finance'!$AJ51</f>
        <v>5996</v>
      </c>
      <c r="S42" s="41">
        <f t="shared" si="0"/>
        <v>47445</v>
      </c>
      <c r="T42" s="42"/>
      <c r="U42" s="40">
        <f>+'[1]Finance'!$AO51</f>
        <v>4169</v>
      </c>
      <c r="V42" s="40">
        <f>+'[1]Finance'!$AQ51</f>
        <v>0</v>
      </c>
      <c r="W42" s="40">
        <f>+'[1]Finance'!$AP51+'[1]Finance'!$AR51</f>
        <v>4573</v>
      </c>
      <c r="X42" s="40">
        <f>+'[1]Finance'!$AT51+'[1]Finance'!$AU51+'[1]Finance'!$AV51</f>
        <v>3150</v>
      </c>
      <c r="Y42" s="40">
        <f>+'[1]Finance'!$BC51</f>
        <v>4175</v>
      </c>
      <c r="Z42" s="40">
        <f>+'[1]Finance'!$AY51+'[1]Finance'!$AZ51</f>
        <v>0</v>
      </c>
      <c r="AA42" s="43">
        <f>+'[1]Finance'!$AM51</f>
        <v>2937</v>
      </c>
      <c r="AB42" s="40">
        <f>+'[1]Finance'!$AN51</f>
        <v>0</v>
      </c>
      <c r="AC42" s="40">
        <f>+'[1]Finance'!$BA51+'[1]Finance'!$BB51+'[1]Finance'!$BL51+'[1]Finance'!$BM51</f>
        <v>30105</v>
      </c>
      <c r="AD42" s="44">
        <f t="shared" si="1"/>
        <v>49109</v>
      </c>
      <c r="AE42" s="45">
        <f t="shared" si="2"/>
        <v>-1664</v>
      </c>
      <c r="AF42" s="46"/>
      <c r="AG42" s="40">
        <f>+'[1]Finance'!$I51+'[1]Finance'!$J51</f>
        <v>703000</v>
      </c>
      <c r="AH42" s="40">
        <f>+'[1]Finance'!$K51+'[1]Finance'!$L51</f>
        <v>2000</v>
      </c>
      <c r="AI42" s="40">
        <f>+'[1]Finance'!$E51+'[1]Finance'!$G51+'[1]Finance'!$M51</f>
        <v>66660</v>
      </c>
      <c r="AJ42" s="40">
        <f>+'[1]Finance'!$F51</f>
        <v>0</v>
      </c>
      <c r="AK42" s="41">
        <f t="shared" si="3"/>
        <v>771660</v>
      </c>
      <c r="AL42" s="40">
        <f>+'[1]Finance'!$R51</f>
        <v>703000</v>
      </c>
      <c r="AM42" s="41">
        <f t="shared" si="4"/>
        <v>68660</v>
      </c>
      <c r="AN42" s="46"/>
    </row>
    <row r="43" spans="1:40" ht="20.25" customHeight="1">
      <c r="A43" s="36">
        <f>+'[1]Finance'!A52</f>
        <v>39</v>
      </c>
      <c r="B43" s="37"/>
      <c r="C43" s="38" t="str">
        <f>+'[1]Finance'!B52</f>
        <v>Okato Co-operating Parish</v>
      </c>
      <c r="D43" s="39"/>
      <c r="E43" s="38"/>
      <c r="F43" s="38"/>
      <c r="G43" s="38"/>
      <c r="H43" s="38" t="str">
        <f>+'[1]Finance'!C52</f>
        <v>Anglican</v>
      </c>
      <c r="I43" s="40">
        <f>+'[1]Finance'!$AB52</f>
        <v>0</v>
      </c>
      <c r="J43" s="40">
        <f>+'[1]Finance'!$AC52</f>
        <v>0</v>
      </c>
      <c r="K43" s="40">
        <f>+'[1]Finance'!$AD52</f>
        <v>0</v>
      </c>
      <c r="L43" s="40">
        <v>0</v>
      </c>
      <c r="M43" s="40">
        <f>+'[1]Finance'!$X52+'[1]Finance'!$Y52</f>
        <v>0</v>
      </c>
      <c r="N43" s="40">
        <f>+'[1]Finance'!$AF52</f>
        <v>0</v>
      </c>
      <c r="O43" s="40">
        <f>+'[1]Finance'!$AI52</f>
        <v>0</v>
      </c>
      <c r="P43" s="40">
        <f>+'[1]Finance'!$AG52+'[1]Finance'!$AH52</f>
        <v>0</v>
      </c>
      <c r="Q43" s="40">
        <f>+'[1]Finance'!$Z52</f>
        <v>0</v>
      </c>
      <c r="R43" s="40">
        <f>+'[1]Finance'!$AJ52</f>
        <v>0</v>
      </c>
      <c r="S43" s="41">
        <f t="shared" si="0"/>
        <v>0</v>
      </c>
      <c r="T43" s="42"/>
      <c r="U43" s="40">
        <f>+'[1]Finance'!$AO52</f>
        <v>0</v>
      </c>
      <c r="V43" s="40">
        <f>+'[1]Finance'!$AQ52</f>
        <v>0</v>
      </c>
      <c r="W43" s="40">
        <f>+'[1]Finance'!$AP52+'[1]Finance'!$AR52</f>
        <v>0</v>
      </c>
      <c r="X43" s="40">
        <f>+'[1]Finance'!$AT52+'[1]Finance'!$AU52+'[1]Finance'!$AV52</f>
        <v>0</v>
      </c>
      <c r="Y43" s="40">
        <f>+'[1]Finance'!$BC52</f>
        <v>0</v>
      </c>
      <c r="Z43" s="40">
        <f>+'[1]Finance'!$AY52+'[1]Finance'!$AZ52</f>
        <v>0</v>
      </c>
      <c r="AA43" s="43">
        <f>+'[1]Finance'!$AM52</f>
        <v>0</v>
      </c>
      <c r="AB43" s="40">
        <f>+'[1]Finance'!$AN52</f>
        <v>0</v>
      </c>
      <c r="AC43" s="40">
        <f>+'[1]Finance'!$BA52+'[1]Finance'!$BB52+'[1]Finance'!$BL52+'[1]Finance'!$BM52</f>
        <v>0</v>
      </c>
      <c r="AD43" s="44">
        <f t="shared" si="1"/>
        <v>0</v>
      </c>
      <c r="AE43" s="45">
        <f t="shared" si="2"/>
        <v>0</v>
      </c>
      <c r="AF43" s="46"/>
      <c r="AG43" s="40">
        <f>+'[1]Finance'!$I52+'[1]Finance'!$J52</f>
        <v>0</v>
      </c>
      <c r="AH43" s="40">
        <f>+'[1]Finance'!$K52+'[1]Finance'!$L52</f>
        <v>0</v>
      </c>
      <c r="AI43" s="40">
        <f>+'[1]Finance'!$E52+'[1]Finance'!$G52+'[1]Finance'!$M52</f>
        <v>0</v>
      </c>
      <c r="AJ43" s="40">
        <f>+'[1]Finance'!$F52</f>
        <v>0</v>
      </c>
      <c r="AK43" s="41">
        <f t="shared" si="3"/>
        <v>0</v>
      </c>
      <c r="AL43" s="40">
        <f>+'[1]Finance'!$R52</f>
        <v>0</v>
      </c>
      <c r="AM43" s="41">
        <f t="shared" si="4"/>
        <v>0</v>
      </c>
      <c r="AN43" s="46"/>
    </row>
    <row r="44" spans="1:40" ht="20.25" customHeight="1">
      <c r="A44" s="36">
        <f>+'[1]Finance'!A53</f>
        <v>40</v>
      </c>
      <c r="B44" s="37"/>
      <c r="C44" s="38" t="str">
        <f>+'[1]Finance'!B53</f>
        <v>Patea Co-operating Parish</v>
      </c>
      <c r="D44" s="39"/>
      <c r="E44" s="38"/>
      <c r="F44" s="38"/>
      <c r="G44" s="38"/>
      <c r="H44" s="38" t="str">
        <f>+'[1]Finance'!C53</f>
        <v>Methodist</v>
      </c>
      <c r="I44" s="40">
        <f>+'[1]Finance'!$AB53</f>
        <v>6406</v>
      </c>
      <c r="J44" s="40">
        <f>+'[1]Finance'!$AC53</f>
        <v>0</v>
      </c>
      <c r="K44" s="40">
        <f>+'[1]Finance'!$AD53</f>
        <v>0</v>
      </c>
      <c r="L44" s="40">
        <v>0</v>
      </c>
      <c r="M44" s="40">
        <f>+'[1]Finance'!$X53+'[1]Finance'!$Y53</f>
        <v>0</v>
      </c>
      <c r="N44" s="40">
        <f>+'[1]Finance'!$AF53</f>
        <v>0</v>
      </c>
      <c r="O44" s="40">
        <f>+'[1]Finance'!$AI53</f>
        <v>5120</v>
      </c>
      <c r="P44" s="40">
        <f>+'[1]Finance'!$AG53+'[1]Finance'!$AH53</f>
        <v>6751</v>
      </c>
      <c r="Q44" s="40">
        <f>+'[1]Finance'!$Z53</f>
        <v>0</v>
      </c>
      <c r="R44" s="40">
        <f>+'[1]Finance'!$AJ53</f>
        <v>9238</v>
      </c>
      <c r="S44" s="41">
        <f t="shared" si="0"/>
        <v>27515</v>
      </c>
      <c r="T44" s="42"/>
      <c r="U44" s="40">
        <f>+'[1]Finance'!$AO53</f>
        <v>9745</v>
      </c>
      <c r="V44" s="40">
        <f>+'[1]Finance'!$AQ53</f>
        <v>0</v>
      </c>
      <c r="W44" s="40">
        <f>+'[1]Finance'!$AP53+'[1]Finance'!$AR53</f>
        <v>1094</v>
      </c>
      <c r="X44" s="40">
        <f>+'[1]Finance'!$AT53+'[1]Finance'!$AU53+'[1]Finance'!$AV53</f>
        <v>480</v>
      </c>
      <c r="Y44" s="40">
        <f>+'[1]Finance'!$BC53</f>
        <v>3268</v>
      </c>
      <c r="Z44" s="40">
        <f>+'[1]Finance'!$AY53+'[1]Finance'!$AZ53</f>
        <v>0</v>
      </c>
      <c r="AA44" s="43">
        <f>+'[1]Finance'!$AM53</f>
        <v>0</v>
      </c>
      <c r="AB44" s="40">
        <f>+'[1]Finance'!$AN53</f>
        <v>0</v>
      </c>
      <c r="AC44" s="40">
        <f>+'[1]Finance'!$BA53+'[1]Finance'!$BB53+'[1]Finance'!$BL53+'[1]Finance'!$BM53</f>
        <v>8736</v>
      </c>
      <c r="AD44" s="44">
        <f t="shared" si="1"/>
        <v>23323</v>
      </c>
      <c r="AE44" s="45">
        <f t="shared" si="2"/>
        <v>4192</v>
      </c>
      <c r="AF44" s="46"/>
      <c r="AG44" s="40">
        <f>+'[1]Finance'!$I53+'[1]Finance'!$J53</f>
        <v>156000</v>
      </c>
      <c r="AH44" s="40">
        <f>+'[1]Finance'!$K53+'[1]Finance'!$L53</f>
        <v>4000</v>
      </c>
      <c r="AI44" s="40">
        <f>+'[1]Finance'!$E53+'[1]Finance'!$G53+'[1]Finance'!$M53</f>
        <v>49175</v>
      </c>
      <c r="AJ44" s="40">
        <f>+'[1]Finance'!$F53</f>
        <v>0</v>
      </c>
      <c r="AK44" s="41">
        <f t="shared" si="3"/>
        <v>209175</v>
      </c>
      <c r="AL44" s="40">
        <f>+'[1]Finance'!$R53</f>
        <v>0</v>
      </c>
      <c r="AM44" s="41">
        <f t="shared" si="4"/>
        <v>209175</v>
      </c>
      <c r="AN44" s="46"/>
    </row>
    <row r="45" spans="1:40" ht="20.25" customHeight="1">
      <c r="A45" s="36">
        <f>+'[1]Finance'!A54</f>
        <v>41</v>
      </c>
      <c r="B45" s="37"/>
      <c r="C45" s="38" t="str">
        <f>+'[1]Finance'!B54</f>
        <v>Foxton Shannon Co-operating Parish</v>
      </c>
      <c r="D45" s="39"/>
      <c r="E45" s="38"/>
      <c r="F45" s="38"/>
      <c r="G45" s="38"/>
      <c r="H45" s="38">
        <f>+'[1]Finance'!C54</f>
      </c>
      <c r="I45" s="40">
        <f>+'[1]Finance'!$AB54</f>
        <v>0</v>
      </c>
      <c r="J45" s="40">
        <f>+'[1]Finance'!$AC54</f>
        <v>0</v>
      </c>
      <c r="K45" s="40">
        <f>+'[1]Finance'!$AD54</f>
        <v>0</v>
      </c>
      <c r="L45" s="40">
        <v>0</v>
      </c>
      <c r="M45" s="40">
        <f>+'[1]Finance'!$X54+'[1]Finance'!$Y54</f>
        <v>0</v>
      </c>
      <c r="N45" s="40">
        <f>+'[1]Finance'!$AF54</f>
        <v>0</v>
      </c>
      <c r="O45" s="40">
        <f>+'[1]Finance'!$AI54</f>
        <v>0</v>
      </c>
      <c r="P45" s="40">
        <f>+'[1]Finance'!$AG54+'[1]Finance'!$AH54</f>
        <v>0</v>
      </c>
      <c r="Q45" s="40">
        <f>+'[1]Finance'!$Z54</f>
        <v>0</v>
      </c>
      <c r="R45" s="40">
        <f>+'[1]Finance'!$AJ54</f>
        <v>0</v>
      </c>
      <c r="S45" s="41">
        <f t="shared" si="0"/>
        <v>0</v>
      </c>
      <c r="T45" s="42"/>
      <c r="U45" s="40">
        <f>+'[1]Finance'!$AO54</f>
        <v>0</v>
      </c>
      <c r="V45" s="40">
        <f>+'[1]Finance'!$AQ54</f>
        <v>0</v>
      </c>
      <c r="W45" s="40">
        <f>+'[1]Finance'!$AP54+'[1]Finance'!$AR54</f>
        <v>0</v>
      </c>
      <c r="X45" s="40">
        <f>+'[1]Finance'!$AT54+'[1]Finance'!$AU54+'[1]Finance'!$AV54</f>
        <v>0</v>
      </c>
      <c r="Y45" s="40">
        <f>+'[1]Finance'!$BC54</f>
        <v>0</v>
      </c>
      <c r="Z45" s="40">
        <f>+'[1]Finance'!$AY54+'[1]Finance'!$AZ54</f>
        <v>0</v>
      </c>
      <c r="AA45" s="43">
        <f>+'[1]Finance'!$AM54</f>
        <v>0</v>
      </c>
      <c r="AB45" s="40">
        <f>+'[1]Finance'!$AN54</f>
        <v>0</v>
      </c>
      <c r="AC45" s="40">
        <f>+'[1]Finance'!$BA54+'[1]Finance'!$BB54+'[1]Finance'!$BL54+'[1]Finance'!$BM54</f>
        <v>0</v>
      </c>
      <c r="AD45" s="44">
        <f t="shared" si="1"/>
        <v>0</v>
      </c>
      <c r="AE45" s="45">
        <f t="shared" si="2"/>
        <v>0</v>
      </c>
      <c r="AF45" s="46"/>
      <c r="AG45" s="40">
        <f>+'[1]Finance'!$I54+'[1]Finance'!$J54</f>
        <v>833871</v>
      </c>
      <c r="AH45" s="40">
        <f>+'[1]Finance'!$K54+'[1]Finance'!$L54</f>
        <v>48472</v>
      </c>
      <c r="AI45" s="40">
        <f>+'[1]Finance'!$E54+'[1]Finance'!$G54+'[1]Finance'!$M54</f>
        <v>193470</v>
      </c>
      <c r="AJ45" s="40">
        <f>+'[1]Finance'!$F54</f>
        <v>0</v>
      </c>
      <c r="AK45" s="41">
        <f t="shared" si="3"/>
        <v>1075813</v>
      </c>
      <c r="AL45" s="40">
        <f>+'[1]Finance'!$R54</f>
        <v>0</v>
      </c>
      <c r="AM45" s="41">
        <f t="shared" si="4"/>
        <v>1075813</v>
      </c>
      <c r="AN45" s="46"/>
    </row>
    <row r="46" spans="1:40" ht="20.25" customHeight="1">
      <c r="A46" s="36">
        <f>+'[1]Finance'!A55</f>
        <v>42</v>
      </c>
      <c r="B46" s="37"/>
      <c r="C46" s="38" t="str">
        <f>+'[1]Finance'!B55</f>
        <v>St James Union Parish - Woodville</v>
      </c>
      <c r="D46" s="39"/>
      <c r="E46" s="38"/>
      <c r="F46" s="38"/>
      <c r="G46" s="38"/>
      <c r="H46" s="38" t="str">
        <f>+'[1]Finance'!C55</f>
        <v>Presbyterian</v>
      </c>
      <c r="I46" s="40">
        <f>+'[1]Finance'!$AB55</f>
        <v>0</v>
      </c>
      <c r="J46" s="40">
        <f>+'[1]Finance'!$AC55</f>
        <v>0</v>
      </c>
      <c r="K46" s="40">
        <f>+'[1]Finance'!$AD55</f>
        <v>0</v>
      </c>
      <c r="L46" s="40">
        <v>0</v>
      </c>
      <c r="M46" s="40">
        <f>+'[1]Finance'!$X55+'[1]Finance'!$Y55</f>
        <v>0</v>
      </c>
      <c r="N46" s="40">
        <f>+'[1]Finance'!$AF55</f>
        <v>0</v>
      </c>
      <c r="O46" s="40">
        <f>+'[1]Finance'!$AI55</f>
        <v>0</v>
      </c>
      <c r="P46" s="40">
        <f>+'[1]Finance'!$AG55+'[1]Finance'!$AH55</f>
        <v>0</v>
      </c>
      <c r="Q46" s="40">
        <f>+'[1]Finance'!$Z55</f>
        <v>0</v>
      </c>
      <c r="R46" s="40">
        <f>+'[1]Finance'!$AJ55</f>
        <v>0</v>
      </c>
      <c r="S46" s="41">
        <f t="shared" si="0"/>
        <v>0</v>
      </c>
      <c r="T46" s="42"/>
      <c r="U46" s="40">
        <f>+'[1]Finance'!$AO55</f>
        <v>0</v>
      </c>
      <c r="V46" s="40">
        <f>+'[1]Finance'!$AQ55</f>
        <v>0</v>
      </c>
      <c r="W46" s="40">
        <f>+'[1]Finance'!$AP55+'[1]Finance'!$AR55</f>
        <v>0</v>
      </c>
      <c r="X46" s="40">
        <f>+'[1]Finance'!$AT55+'[1]Finance'!$AU55+'[1]Finance'!$AV55</f>
        <v>0</v>
      </c>
      <c r="Y46" s="40">
        <f>+'[1]Finance'!$BC55</f>
        <v>0</v>
      </c>
      <c r="Z46" s="40">
        <f>+'[1]Finance'!$AY55+'[1]Finance'!$AZ55</f>
        <v>0</v>
      </c>
      <c r="AA46" s="43">
        <f>+'[1]Finance'!$AM55</f>
        <v>0</v>
      </c>
      <c r="AB46" s="40">
        <f>+'[1]Finance'!$AN55</f>
        <v>0</v>
      </c>
      <c r="AC46" s="40">
        <f>+'[1]Finance'!$BA55+'[1]Finance'!$BB55+'[1]Finance'!$BL55+'[1]Finance'!$BM55</f>
        <v>0</v>
      </c>
      <c r="AD46" s="44">
        <f t="shared" si="1"/>
        <v>0</v>
      </c>
      <c r="AE46" s="45">
        <f t="shared" si="2"/>
        <v>0</v>
      </c>
      <c r="AF46" s="46"/>
      <c r="AG46" s="40">
        <f>+'[1]Finance'!$I55+'[1]Finance'!$J55</f>
        <v>0</v>
      </c>
      <c r="AH46" s="40">
        <f>+'[1]Finance'!$K55+'[1]Finance'!$L55</f>
        <v>0</v>
      </c>
      <c r="AI46" s="40">
        <f>+'[1]Finance'!$E55+'[1]Finance'!$G55+'[1]Finance'!$M55</f>
        <v>0</v>
      </c>
      <c r="AJ46" s="40">
        <f>+'[1]Finance'!$F55</f>
        <v>0</v>
      </c>
      <c r="AK46" s="41">
        <f t="shared" si="3"/>
        <v>0</v>
      </c>
      <c r="AL46" s="40">
        <f>+'[1]Finance'!$R55</f>
        <v>0</v>
      </c>
      <c r="AM46" s="41">
        <f t="shared" si="4"/>
        <v>0</v>
      </c>
      <c r="AN46" s="46"/>
    </row>
    <row r="47" spans="1:40" ht="20.25" customHeight="1">
      <c r="A47" s="36">
        <f>+'[1]Finance'!A56</f>
        <v>43</v>
      </c>
      <c r="B47" s="37"/>
      <c r="C47" s="38" t="str">
        <f>+'[1]Finance'!B56</f>
        <v>Levin Uniting Parish</v>
      </c>
      <c r="D47" s="39"/>
      <c r="E47" s="38"/>
      <c r="F47" s="38"/>
      <c r="G47" s="38"/>
      <c r="H47" s="38" t="str">
        <f>+'[1]Finance'!C56</f>
        <v>Presbyterian</v>
      </c>
      <c r="I47" s="40">
        <f>+'[1]Finance'!$AB56</f>
        <v>71661</v>
      </c>
      <c r="J47" s="40">
        <f>+'[1]Finance'!$AC56</f>
        <v>14535</v>
      </c>
      <c r="K47" s="40">
        <f>+'[1]Finance'!$AD56</f>
        <v>0</v>
      </c>
      <c r="L47" s="40">
        <v>0</v>
      </c>
      <c r="M47" s="40">
        <f>+'[1]Finance'!$X56+'[1]Finance'!$Y56</f>
        <v>7985</v>
      </c>
      <c r="N47" s="40">
        <f>+'[1]Finance'!$AF56</f>
        <v>0</v>
      </c>
      <c r="O47" s="40">
        <f>+'[1]Finance'!$AI56</f>
        <v>36239</v>
      </c>
      <c r="P47" s="40">
        <f>+'[1]Finance'!$AG56+'[1]Finance'!$AH56</f>
        <v>33250</v>
      </c>
      <c r="Q47" s="40">
        <f>+'[1]Finance'!$Z56</f>
        <v>0</v>
      </c>
      <c r="R47" s="40">
        <f>+'[1]Finance'!$AJ56</f>
        <v>7511</v>
      </c>
      <c r="S47" s="41">
        <f t="shared" si="0"/>
        <v>171181</v>
      </c>
      <c r="T47" s="42"/>
      <c r="U47" s="40">
        <f>+'[1]Finance'!$AO56</f>
        <v>69944</v>
      </c>
      <c r="V47" s="40">
        <f>+'[1]Finance'!$AQ56</f>
        <v>0</v>
      </c>
      <c r="W47" s="40">
        <f>+'[1]Finance'!$AP56+'[1]Finance'!$AR56</f>
        <v>7909</v>
      </c>
      <c r="X47" s="40">
        <f>+'[1]Finance'!$AT56+'[1]Finance'!$AU56+'[1]Finance'!$AV56</f>
        <v>24657</v>
      </c>
      <c r="Y47" s="40">
        <f>+'[1]Finance'!$BC56</f>
        <v>32260</v>
      </c>
      <c r="Z47" s="40">
        <f>+'[1]Finance'!$AY56+'[1]Finance'!$AZ56</f>
        <v>1563</v>
      </c>
      <c r="AA47" s="43">
        <f>+'[1]Finance'!$AM56</f>
        <v>0</v>
      </c>
      <c r="AB47" s="40">
        <f>+'[1]Finance'!$AN56</f>
        <v>0</v>
      </c>
      <c r="AC47" s="40">
        <f>+'[1]Finance'!$BA56+'[1]Finance'!$BB56+'[1]Finance'!$BL56+'[1]Finance'!$BM56</f>
        <v>36068</v>
      </c>
      <c r="AD47" s="44">
        <f t="shared" si="1"/>
        <v>172401</v>
      </c>
      <c r="AE47" s="45">
        <f t="shared" si="2"/>
        <v>-1220</v>
      </c>
      <c r="AF47" s="46"/>
      <c r="AG47" s="40">
        <f>+'[1]Finance'!$I56+'[1]Finance'!$J56</f>
        <v>2545000</v>
      </c>
      <c r="AH47" s="40">
        <f>+'[1]Finance'!$K56+'[1]Finance'!$L56</f>
        <v>6998</v>
      </c>
      <c r="AI47" s="40">
        <f>+'[1]Finance'!$E56+'[1]Finance'!$G56+'[1]Finance'!$M56</f>
        <v>798148</v>
      </c>
      <c r="AJ47" s="40">
        <f>+'[1]Finance'!$F56</f>
        <v>0</v>
      </c>
      <c r="AK47" s="41">
        <f t="shared" si="3"/>
        <v>3350146</v>
      </c>
      <c r="AL47" s="40">
        <f>+'[1]Finance'!$R56</f>
        <v>3358</v>
      </c>
      <c r="AM47" s="41">
        <f t="shared" si="4"/>
        <v>3346788</v>
      </c>
      <c r="AN47" s="46"/>
    </row>
    <row r="48" spans="1:40" ht="20.25" customHeight="1">
      <c r="A48" s="36">
        <f>+'[1]Finance'!A57</f>
        <v>44</v>
      </c>
      <c r="B48" s="37"/>
      <c r="C48" s="38" t="str">
        <f>+'[1]Finance'!B57</f>
        <v>Rongotea Uniting Parish</v>
      </c>
      <c r="D48" s="39"/>
      <c r="E48" s="38"/>
      <c r="F48" s="38"/>
      <c r="G48" s="38"/>
      <c r="H48" s="38" t="str">
        <f>+'[1]Finance'!C57</f>
        <v>Presbyterian</v>
      </c>
      <c r="I48" s="40">
        <f>+'[1]Finance'!$AB57</f>
        <v>32498</v>
      </c>
      <c r="J48" s="40">
        <f>+'[1]Finance'!$AC57</f>
        <v>755</v>
      </c>
      <c r="K48" s="40">
        <f>+'[1]Finance'!$AD57</f>
        <v>0</v>
      </c>
      <c r="L48" s="40">
        <v>0</v>
      </c>
      <c r="M48" s="40">
        <f>+'[1]Finance'!$X57+'[1]Finance'!$Y57</f>
        <v>1652</v>
      </c>
      <c r="N48" s="40">
        <f>+'[1]Finance'!$AF57</f>
        <v>0</v>
      </c>
      <c r="O48" s="40">
        <f>+'[1]Finance'!$AI57</f>
        <v>10617</v>
      </c>
      <c r="P48" s="40">
        <f>+'[1]Finance'!$AG57+'[1]Finance'!$AH57</f>
        <v>2952</v>
      </c>
      <c r="Q48" s="40">
        <f>+'[1]Finance'!$Z57</f>
        <v>0</v>
      </c>
      <c r="R48" s="40">
        <f>+'[1]Finance'!$AJ57</f>
        <v>11175</v>
      </c>
      <c r="S48" s="41">
        <f t="shared" si="0"/>
        <v>59649</v>
      </c>
      <c r="T48" s="42"/>
      <c r="U48" s="40">
        <f>+'[1]Finance'!$AO57</f>
        <v>29585</v>
      </c>
      <c r="V48" s="40">
        <f>+'[1]Finance'!$AQ57</f>
        <v>0</v>
      </c>
      <c r="W48" s="40">
        <f>+'[1]Finance'!$AP57+'[1]Finance'!$AR57</f>
        <v>8612</v>
      </c>
      <c r="X48" s="40">
        <f>+'[1]Finance'!$AT57+'[1]Finance'!$AU57+'[1]Finance'!$AV57</f>
        <v>0</v>
      </c>
      <c r="Y48" s="40">
        <f>+'[1]Finance'!$BC57</f>
        <v>12461</v>
      </c>
      <c r="Z48" s="40">
        <f>+'[1]Finance'!$AY57+'[1]Finance'!$AZ57</f>
        <v>1546</v>
      </c>
      <c r="AA48" s="43">
        <f>+'[1]Finance'!$AM57</f>
        <v>4955</v>
      </c>
      <c r="AB48" s="40">
        <f>+'[1]Finance'!$AN57</f>
        <v>0</v>
      </c>
      <c r="AC48" s="40">
        <f>+'[1]Finance'!$BA57+'[1]Finance'!$BB57+'[1]Finance'!$BL57+'[1]Finance'!$BM57</f>
        <v>9474</v>
      </c>
      <c r="AD48" s="44">
        <f t="shared" si="1"/>
        <v>66633</v>
      </c>
      <c r="AE48" s="45">
        <f t="shared" si="2"/>
        <v>-6984</v>
      </c>
      <c r="AF48" s="46"/>
      <c r="AG48" s="40">
        <f>+'[1]Finance'!$I57+'[1]Finance'!$J57</f>
        <v>715000</v>
      </c>
      <c r="AH48" s="40">
        <f>+'[1]Finance'!$K57+'[1]Finance'!$L57</f>
        <v>5079</v>
      </c>
      <c r="AI48" s="40">
        <f>+'[1]Finance'!$E57+'[1]Finance'!$G57+'[1]Finance'!$M57</f>
        <v>201003</v>
      </c>
      <c r="AJ48" s="40">
        <f>+'[1]Finance'!$F57</f>
        <v>0</v>
      </c>
      <c r="AK48" s="41">
        <f t="shared" si="3"/>
        <v>921082</v>
      </c>
      <c r="AL48" s="40">
        <f>+'[1]Finance'!$R57</f>
        <v>71</v>
      </c>
      <c r="AM48" s="41">
        <f t="shared" si="4"/>
        <v>921011</v>
      </c>
      <c r="AN48" s="46"/>
    </row>
    <row r="49" spans="1:40" ht="20.25" customHeight="1">
      <c r="A49" s="36">
        <f>+'[1]Finance'!A58</f>
        <v>45</v>
      </c>
      <c r="B49" s="37"/>
      <c r="C49" s="38" t="str">
        <f>+'[1]Finance'!B58</f>
        <v>Milson Combined Church</v>
      </c>
      <c r="D49" s="39"/>
      <c r="E49" s="38"/>
      <c r="F49" s="38"/>
      <c r="G49" s="38"/>
      <c r="H49" s="38" t="str">
        <f>+'[1]Finance'!C58</f>
        <v>Presbyterian</v>
      </c>
      <c r="I49" s="40">
        <f>+'[1]Finance'!$AB58</f>
        <v>31170</v>
      </c>
      <c r="J49" s="40">
        <f>+'[1]Finance'!$AC58</f>
        <v>8662</v>
      </c>
      <c r="K49" s="40">
        <f>+'[1]Finance'!$AD58</f>
        <v>866</v>
      </c>
      <c r="L49" s="40">
        <v>0</v>
      </c>
      <c r="M49" s="40">
        <f>+'[1]Finance'!$X58+'[1]Finance'!$Y58</f>
        <v>4500</v>
      </c>
      <c r="N49" s="40">
        <f>+'[1]Finance'!$AF58</f>
        <v>0</v>
      </c>
      <c r="O49" s="40">
        <f>+'[1]Finance'!$AI58</f>
        <v>0</v>
      </c>
      <c r="P49" s="40">
        <f>+'[1]Finance'!$AG58+'[1]Finance'!$AH58</f>
        <v>4038</v>
      </c>
      <c r="Q49" s="40">
        <f>+'[1]Finance'!$Z58</f>
        <v>0</v>
      </c>
      <c r="R49" s="40">
        <f>+'[1]Finance'!$AJ58</f>
        <v>0</v>
      </c>
      <c r="S49" s="41">
        <f t="shared" si="0"/>
        <v>49236</v>
      </c>
      <c r="T49" s="42"/>
      <c r="U49" s="40">
        <f>+'[1]Finance'!$AO58</f>
        <v>25405</v>
      </c>
      <c r="V49" s="40">
        <f>+'[1]Finance'!$AQ58</f>
        <v>0</v>
      </c>
      <c r="W49" s="40">
        <f>+'[1]Finance'!$AP58+'[1]Finance'!$AR58</f>
        <v>4329</v>
      </c>
      <c r="X49" s="40">
        <f>+'[1]Finance'!$AT58+'[1]Finance'!$AU58+'[1]Finance'!$AV58</f>
        <v>0</v>
      </c>
      <c r="Y49" s="40">
        <f>+'[1]Finance'!$BC58</f>
        <v>7544</v>
      </c>
      <c r="Z49" s="40">
        <f>+'[1]Finance'!$AY58+'[1]Finance'!$AZ58</f>
        <v>5</v>
      </c>
      <c r="AA49" s="43">
        <f>+'[1]Finance'!$AM58</f>
        <v>0</v>
      </c>
      <c r="AB49" s="40">
        <f>+'[1]Finance'!$AN58</f>
        <v>356</v>
      </c>
      <c r="AC49" s="40">
        <f>+'[1]Finance'!$BA58+'[1]Finance'!$BB58+'[1]Finance'!$BL58+'[1]Finance'!$BM58</f>
        <v>11397</v>
      </c>
      <c r="AD49" s="44">
        <f t="shared" si="1"/>
        <v>49036</v>
      </c>
      <c r="AE49" s="45">
        <f t="shared" si="2"/>
        <v>200</v>
      </c>
      <c r="AF49" s="46"/>
      <c r="AG49" s="40">
        <f>+'[1]Finance'!$I58+'[1]Finance'!$J58</f>
        <v>750000</v>
      </c>
      <c r="AH49" s="40">
        <f>+'[1]Finance'!$K58+'[1]Finance'!$L58</f>
        <v>3535</v>
      </c>
      <c r="AI49" s="40">
        <f>+'[1]Finance'!$E58+'[1]Finance'!$G58+'[1]Finance'!$M58</f>
        <v>85164</v>
      </c>
      <c r="AJ49" s="40">
        <f>+'[1]Finance'!$F58</f>
        <v>0</v>
      </c>
      <c r="AK49" s="41">
        <f t="shared" si="3"/>
        <v>838699</v>
      </c>
      <c r="AL49" s="40">
        <f>+'[1]Finance'!$R58</f>
        <v>0</v>
      </c>
      <c r="AM49" s="41">
        <f t="shared" si="4"/>
        <v>838699</v>
      </c>
      <c r="AN49" s="46"/>
    </row>
    <row r="50" spans="1:40" ht="20.25" customHeight="1">
      <c r="A50" s="36">
        <f>+'[1]Finance'!A59</f>
        <v>46</v>
      </c>
      <c r="B50" s="37"/>
      <c r="C50" s="38" t="str">
        <f>+'[1]Finance'!B59</f>
        <v>Mangapapa Union Parish</v>
      </c>
      <c r="D50" s="39"/>
      <c r="E50" s="38"/>
      <c r="F50" s="38"/>
      <c r="G50" s="38"/>
      <c r="H50" s="38">
        <f>+'[1]Finance'!C59</f>
      </c>
      <c r="I50" s="40">
        <f>+'[1]Finance'!$AB59</f>
        <v>192333</v>
      </c>
      <c r="J50" s="40">
        <f>+'[1]Finance'!$AC59</f>
        <v>0</v>
      </c>
      <c r="K50" s="40">
        <f>+'[1]Finance'!$AD59</f>
        <v>2850</v>
      </c>
      <c r="L50" s="40">
        <v>0</v>
      </c>
      <c r="M50" s="40">
        <f>+'[1]Finance'!$X59+'[1]Finance'!$Y59</f>
        <v>7000</v>
      </c>
      <c r="N50" s="40">
        <f>+'[1]Finance'!$AF59</f>
        <v>0</v>
      </c>
      <c r="O50" s="40">
        <f>+'[1]Finance'!$AI59</f>
        <v>11950</v>
      </c>
      <c r="P50" s="40">
        <f>+'[1]Finance'!$AG59+'[1]Finance'!$AH59</f>
        <v>13370</v>
      </c>
      <c r="Q50" s="40">
        <f>+'[1]Finance'!$Z59</f>
        <v>0</v>
      </c>
      <c r="R50" s="40">
        <f>+'[1]Finance'!$AJ59</f>
        <v>17108</v>
      </c>
      <c r="S50" s="41">
        <f t="shared" si="0"/>
        <v>244611</v>
      </c>
      <c r="T50" s="42"/>
      <c r="U50" s="40">
        <f>+'[1]Finance'!$AO59</f>
        <v>44234</v>
      </c>
      <c r="V50" s="40">
        <f>+'[1]Finance'!$AQ59</f>
        <v>8109</v>
      </c>
      <c r="W50" s="40">
        <f>+'[1]Finance'!$AP59+'[1]Finance'!$AR59</f>
        <v>12131</v>
      </c>
      <c r="X50" s="40">
        <f>+'[1]Finance'!$AT59+'[1]Finance'!$AU59+'[1]Finance'!$AV59</f>
        <v>29535</v>
      </c>
      <c r="Y50" s="40">
        <f>+'[1]Finance'!$BC59</f>
        <v>27877</v>
      </c>
      <c r="Z50" s="40">
        <f>+'[1]Finance'!$AY59+'[1]Finance'!$AZ59</f>
        <v>5634</v>
      </c>
      <c r="AA50" s="43">
        <f>+'[1]Finance'!$AM59</f>
        <v>0</v>
      </c>
      <c r="AB50" s="40">
        <f>+'[1]Finance'!$AN59</f>
        <v>19552</v>
      </c>
      <c r="AC50" s="40">
        <f>+'[1]Finance'!$BA59+'[1]Finance'!$BB59+'[1]Finance'!$BL59+'[1]Finance'!$BM59</f>
        <v>76095</v>
      </c>
      <c r="AD50" s="44">
        <f t="shared" si="1"/>
        <v>223167</v>
      </c>
      <c r="AE50" s="45">
        <f t="shared" si="2"/>
        <v>21444</v>
      </c>
      <c r="AF50" s="46"/>
      <c r="AG50" s="40">
        <f>+'[1]Finance'!$I59+'[1]Finance'!$J59</f>
        <v>1303425</v>
      </c>
      <c r="AH50" s="40">
        <f>+'[1]Finance'!$K59+'[1]Finance'!$L59</f>
        <v>12736</v>
      </c>
      <c r="AI50" s="40">
        <f>+'[1]Finance'!$E59+'[1]Finance'!$G59+'[1]Finance'!$M59</f>
        <v>294580</v>
      </c>
      <c r="AJ50" s="40">
        <f>+'[1]Finance'!$F59</f>
        <v>0</v>
      </c>
      <c r="AK50" s="41">
        <f t="shared" si="3"/>
        <v>1610741</v>
      </c>
      <c r="AL50" s="40">
        <f>+'[1]Finance'!$R59</f>
        <v>11719</v>
      </c>
      <c r="AM50" s="41">
        <f t="shared" si="4"/>
        <v>1599022</v>
      </c>
      <c r="AN50" s="46"/>
    </row>
    <row r="51" spans="1:40" ht="20.25" customHeight="1">
      <c r="A51" s="36">
        <f>+'[1]Finance'!A60</f>
        <v>47</v>
      </c>
      <c r="B51" s="37"/>
      <c r="C51" s="38" t="str">
        <f>+'[1]Finance'!B60</f>
        <v>Presbyterian Methodist Parish of Wairoa</v>
      </c>
      <c r="D51" s="39"/>
      <c r="E51" s="38"/>
      <c r="F51" s="38"/>
      <c r="G51" s="38"/>
      <c r="H51" s="38">
        <f>+'[1]Finance'!C60</f>
      </c>
      <c r="I51" s="40">
        <f>+'[1]Finance'!$AB60</f>
        <v>19103</v>
      </c>
      <c r="J51" s="40">
        <f>+'[1]Finance'!$AC60</f>
        <v>0</v>
      </c>
      <c r="K51" s="40">
        <f>+'[1]Finance'!$AD60</f>
        <v>0</v>
      </c>
      <c r="L51" s="40">
        <v>0</v>
      </c>
      <c r="M51" s="40">
        <f>+'[1]Finance'!$X60+'[1]Finance'!$Y60</f>
        <v>0</v>
      </c>
      <c r="N51" s="40">
        <f>+'[1]Finance'!$AF60</f>
        <v>0</v>
      </c>
      <c r="O51" s="40">
        <f>+'[1]Finance'!$AI60</f>
        <v>14696</v>
      </c>
      <c r="P51" s="40">
        <f>+'[1]Finance'!$AG60+'[1]Finance'!$AH60</f>
        <v>153</v>
      </c>
      <c r="Q51" s="40">
        <f>+'[1]Finance'!$Z60</f>
        <v>0</v>
      </c>
      <c r="R51" s="40">
        <f>+'[1]Finance'!$AJ60</f>
        <v>0</v>
      </c>
      <c r="S51" s="41">
        <f t="shared" si="0"/>
        <v>33952</v>
      </c>
      <c r="T51" s="42"/>
      <c r="U51" s="40">
        <f>+'[1]Finance'!$AO60</f>
        <v>0</v>
      </c>
      <c r="V51" s="40">
        <f>+'[1]Finance'!$AQ60</f>
        <v>0</v>
      </c>
      <c r="W51" s="40">
        <f>+'[1]Finance'!$AP60+'[1]Finance'!$AR60</f>
        <v>0</v>
      </c>
      <c r="X51" s="40">
        <f>+'[1]Finance'!$AT60+'[1]Finance'!$AU60+'[1]Finance'!$AV60</f>
        <v>0</v>
      </c>
      <c r="Y51" s="40">
        <f>+'[1]Finance'!$BC60</f>
        <v>13706</v>
      </c>
      <c r="Z51" s="40">
        <f>+'[1]Finance'!$AY60+'[1]Finance'!$AZ60</f>
        <v>0</v>
      </c>
      <c r="AA51" s="43">
        <f>+'[1]Finance'!$AM60</f>
        <v>1700</v>
      </c>
      <c r="AB51" s="40">
        <f>+'[1]Finance'!$AN60</f>
        <v>480</v>
      </c>
      <c r="AC51" s="40">
        <f>+'[1]Finance'!$BA60+'[1]Finance'!$BB60+'[1]Finance'!$BL60+'[1]Finance'!$BM60</f>
        <v>8328</v>
      </c>
      <c r="AD51" s="44">
        <f t="shared" si="1"/>
        <v>24214</v>
      </c>
      <c r="AE51" s="45">
        <f t="shared" si="2"/>
        <v>9738</v>
      </c>
      <c r="AF51" s="46"/>
      <c r="AG51" s="40">
        <f>+'[1]Finance'!$I60+'[1]Finance'!$J60</f>
        <v>4060900</v>
      </c>
      <c r="AH51" s="40">
        <f>+'[1]Finance'!$K60+'[1]Finance'!$L60</f>
        <v>0</v>
      </c>
      <c r="AI51" s="40">
        <f>+'[1]Finance'!$E60+'[1]Finance'!$G60+'[1]Finance'!$M60</f>
        <v>176235</v>
      </c>
      <c r="AJ51" s="40">
        <f>+'[1]Finance'!$F60</f>
        <v>0</v>
      </c>
      <c r="AK51" s="41">
        <f t="shared" si="3"/>
        <v>4237135</v>
      </c>
      <c r="AL51" s="40">
        <f>+'[1]Finance'!$R60</f>
        <v>0</v>
      </c>
      <c r="AM51" s="41">
        <f t="shared" si="4"/>
        <v>4237135</v>
      </c>
      <c r="AN51" s="46"/>
    </row>
    <row r="52" spans="1:40" ht="20.25" customHeight="1">
      <c r="A52" s="36">
        <f>+'[1]Finance'!A61</f>
        <v>48</v>
      </c>
      <c r="B52" s="37"/>
      <c r="C52" s="38" t="str">
        <f>+'[1]Finance'!B61</f>
        <v>Waikohu Co-operating Parish</v>
      </c>
      <c r="D52" s="39"/>
      <c r="E52" s="38"/>
      <c r="F52" s="38"/>
      <c r="G52" s="38"/>
      <c r="H52" s="38" t="str">
        <f>+'[1]Finance'!C61</f>
        <v>Anglican</v>
      </c>
      <c r="I52" s="40">
        <f>+'[1]Finance'!$AB61</f>
        <v>18193</v>
      </c>
      <c r="J52" s="40">
        <f>+'[1]Finance'!$AC61</f>
        <v>0</v>
      </c>
      <c r="K52" s="40">
        <f>+'[1]Finance'!$AD61</f>
        <v>0</v>
      </c>
      <c r="L52" s="40">
        <v>0</v>
      </c>
      <c r="M52" s="40">
        <f>+'[1]Finance'!$X61+'[1]Finance'!$Y61</f>
        <v>0</v>
      </c>
      <c r="N52" s="40">
        <f>+'[1]Finance'!$AF61</f>
        <v>0</v>
      </c>
      <c r="O52" s="40">
        <f>+'[1]Finance'!$AI61</f>
        <v>21594</v>
      </c>
      <c r="P52" s="40">
        <f>+'[1]Finance'!$AG61+'[1]Finance'!$AH61</f>
        <v>20754</v>
      </c>
      <c r="Q52" s="40">
        <f>+'[1]Finance'!$Z61</f>
        <v>0</v>
      </c>
      <c r="R52" s="40">
        <f>+'[1]Finance'!$AJ61</f>
        <v>3534</v>
      </c>
      <c r="S52" s="41">
        <f t="shared" si="0"/>
        <v>64075</v>
      </c>
      <c r="T52" s="42"/>
      <c r="U52" s="40">
        <f>+'[1]Finance'!$AO61</f>
        <v>0</v>
      </c>
      <c r="V52" s="40">
        <f>+'[1]Finance'!$AQ61</f>
        <v>0</v>
      </c>
      <c r="W52" s="40">
        <f>+'[1]Finance'!$AP61+'[1]Finance'!$AR61</f>
        <v>9674</v>
      </c>
      <c r="X52" s="40">
        <f>+'[1]Finance'!$AT61+'[1]Finance'!$AU61+'[1]Finance'!$AV61</f>
        <v>0</v>
      </c>
      <c r="Y52" s="40">
        <f>+'[1]Finance'!$BC61</f>
        <v>11253</v>
      </c>
      <c r="Z52" s="40">
        <f>+'[1]Finance'!$AY61+'[1]Finance'!$AZ61</f>
        <v>900</v>
      </c>
      <c r="AA52" s="43">
        <f>+'[1]Finance'!$AM61</f>
        <v>0</v>
      </c>
      <c r="AB52" s="40">
        <f>+'[1]Finance'!$AN61</f>
        <v>0</v>
      </c>
      <c r="AC52" s="40">
        <f>+'[1]Finance'!$BA61+'[1]Finance'!$BB61+'[1]Finance'!$BL61+'[1]Finance'!$BM61</f>
        <v>16093</v>
      </c>
      <c r="AD52" s="44">
        <f t="shared" si="1"/>
        <v>37920</v>
      </c>
      <c r="AE52" s="45">
        <f t="shared" si="2"/>
        <v>26155</v>
      </c>
      <c r="AF52" s="46"/>
      <c r="AG52" s="40">
        <f>+'[1]Finance'!$I61+'[1]Finance'!$J61</f>
        <v>510059</v>
      </c>
      <c r="AH52" s="40">
        <f>+'[1]Finance'!$K61+'[1]Finance'!$L61</f>
        <v>2520</v>
      </c>
      <c r="AI52" s="40">
        <f>+'[1]Finance'!$E61+'[1]Finance'!$G61+'[1]Finance'!$M61</f>
        <v>451281</v>
      </c>
      <c r="AJ52" s="40">
        <f>+'[1]Finance'!$F61</f>
        <v>0</v>
      </c>
      <c r="AK52" s="41">
        <f t="shared" si="3"/>
        <v>963860</v>
      </c>
      <c r="AL52" s="40">
        <f>+'[1]Finance'!$R61</f>
        <v>952</v>
      </c>
      <c r="AM52" s="41">
        <f t="shared" si="4"/>
        <v>962908</v>
      </c>
      <c r="AN52" s="46"/>
    </row>
    <row r="53" spans="1:40" ht="20.25" customHeight="1">
      <c r="A53" s="36">
        <f>+'[1]Finance'!A62</f>
        <v>49</v>
      </c>
      <c r="B53" s="37"/>
      <c r="C53" s="38" t="str">
        <f>+'[1]Finance'!B62</f>
        <v>Saint Francis Co-operating Parish of Clive-Haumoana</v>
      </c>
      <c r="D53" s="39"/>
      <c r="E53" s="38"/>
      <c r="F53" s="38"/>
      <c r="G53" s="38"/>
      <c r="H53" s="38" t="str">
        <f>+'[1]Finance'!C62</f>
        <v>Presbyterian</v>
      </c>
      <c r="I53" s="40">
        <f>+'[1]Finance'!$AB62</f>
        <v>10731</v>
      </c>
      <c r="J53" s="40">
        <f>+'[1]Finance'!$AC62</f>
        <v>2029</v>
      </c>
      <c r="K53" s="40">
        <f>+'[1]Finance'!$AD62</f>
        <v>0</v>
      </c>
      <c r="L53" s="40">
        <v>0</v>
      </c>
      <c r="M53" s="40">
        <f>+'[1]Finance'!$X62+'[1]Finance'!$Y62</f>
        <v>0</v>
      </c>
      <c r="N53" s="40">
        <f>+'[1]Finance'!$AF62</f>
        <v>1000</v>
      </c>
      <c r="O53" s="40">
        <f>+'[1]Finance'!$AI62</f>
        <v>6573</v>
      </c>
      <c r="P53" s="40">
        <f>+'[1]Finance'!$AG62+'[1]Finance'!$AH62</f>
        <v>32173</v>
      </c>
      <c r="Q53" s="40">
        <f>+'[1]Finance'!$Z62</f>
        <v>885</v>
      </c>
      <c r="R53" s="40">
        <f>+'[1]Finance'!$AJ62</f>
        <v>920</v>
      </c>
      <c r="S53" s="41">
        <f t="shared" si="0"/>
        <v>54311</v>
      </c>
      <c r="T53" s="42"/>
      <c r="U53" s="40">
        <f>+'[1]Finance'!$AO62</f>
        <v>0</v>
      </c>
      <c r="V53" s="40">
        <f>+'[1]Finance'!$AQ62</f>
        <v>0</v>
      </c>
      <c r="W53" s="40">
        <f>+'[1]Finance'!$AP62+'[1]Finance'!$AR62</f>
        <v>0</v>
      </c>
      <c r="X53" s="40">
        <f>+'[1]Finance'!$AT62+'[1]Finance'!$AU62+'[1]Finance'!$AV62</f>
        <v>180</v>
      </c>
      <c r="Y53" s="40">
        <f>+'[1]Finance'!$BC62</f>
        <v>11899</v>
      </c>
      <c r="Z53" s="40">
        <f>+'[1]Finance'!$AY62+'[1]Finance'!$AZ62</f>
        <v>416</v>
      </c>
      <c r="AA53" s="43">
        <f>+'[1]Finance'!$AM62</f>
        <v>2340</v>
      </c>
      <c r="AB53" s="40">
        <f>+'[1]Finance'!$AN62</f>
        <v>0</v>
      </c>
      <c r="AC53" s="40">
        <f>+'[1]Finance'!$BA62+'[1]Finance'!$BB62+'[1]Finance'!$BL62+'[1]Finance'!$BM62</f>
        <v>26880</v>
      </c>
      <c r="AD53" s="44">
        <f t="shared" si="1"/>
        <v>41715</v>
      </c>
      <c r="AE53" s="45">
        <f t="shared" si="2"/>
        <v>12596</v>
      </c>
      <c r="AF53" s="46"/>
      <c r="AG53" s="40">
        <f>+'[1]Finance'!$I62+'[1]Finance'!$J62</f>
        <v>734576</v>
      </c>
      <c r="AH53" s="40">
        <f>+'[1]Finance'!$K62+'[1]Finance'!$L62</f>
        <v>4867</v>
      </c>
      <c r="AI53" s="40">
        <f>+'[1]Finance'!$E62+'[1]Finance'!$G62+'[1]Finance'!$M62</f>
        <v>666713</v>
      </c>
      <c r="AJ53" s="40">
        <f>+'[1]Finance'!$F62</f>
        <v>0</v>
      </c>
      <c r="AK53" s="41">
        <f t="shared" si="3"/>
        <v>1406156</v>
      </c>
      <c r="AL53" s="40">
        <f>+'[1]Finance'!$R62</f>
        <v>607</v>
      </c>
      <c r="AM53" s="41">
        <f t="shared" si="4"/>
        <v>1405549</v>
      </c>
      <c r="AN53" s="46"/>
    </row>
    <row r="54" spans="1:40" ht="20.25" customHeight="1">
      <c r="A54" s="36">
        <f>+'[1]Finance'!A63</f>
        <v>50</v>
      </c>
      <c r="B54" s="37"/>
      <c r="C54" s="38" t="str">
        <f>+'[1]Finance'!B63</f>
        <v>Tamatea Community Church</v>
      </c>
      <c r="D54" s="39"/>
      <c r="E54" s="38"/>
      <c r="F54" s="38"/>
      <c r="G54" s="38"/>
      <c r="H54" s="38" t="str">
        <f>+'[1]Finance'!C63</f>
        <v>Presbyterian</v>
      </c>
      <c r="I54" s="40">
        <f>+'[1]Finance'!$AB63</f>
        <v>14696</v>
      </c>
      <c r="J54" s="40">
        <f>+'[1]Finance'!$AC63</f>
        <v>390</v>
      </c>
      <c r="K54" s="40">
        <f>+'[1]Finance'!$AD63</f>
        <v>0</v>
      </c>
      <c r="L54" s="40">
        <v>0</v>
      </c>
      <c r="M54" s="40">
        <f>+'[1]Finance'!$X63+'[1]Finance'!$Y63</f>
        <v>0</v>
      </c>
      <c r="N54" s="40">
        <f>+'[1]Finance'!$AF63</f>
        <v>0</v>
      </c>
      <c r="O54" s="40">
        <f>+'[1]Finance'!$AI63</f>
        <v>3190</v>
      </c>
      <c r="P54" s="40">
        <f>+'[1]Finance'!$AG63+'[1]Finance'!$AH63</f>
        <v>8455</v>
      </c>
      <c r="Q54" s="40">
        <f>+'[1]Finance'!$Z63</f>
        <v>0</v>
      </c>
      <c r="R54" s="40">
        <f>+'[1]Finance'!$AJ63</f>
        <v>3039</v>
      </c>
      <c r="S54" s="41">
        <f t="shared" si="0"/>
        <v>29770</v>
      </c>
      <c r="T54" s="42"/>
      <c r="U54" s="40">
        <f>+'[1]Finance'!$AO63</f>
        <v>0</v>
      </c>
      <c r="V54" s="40">
        <f>+'[1]Finance'!$AQ63</f>
        <v>0</v>
      </c>
      <c r="W54" s="40">
        <f>+'[1]Finance'!$AP63+'[1]Finance'!$AR63</f>
        <v>4647</v>
      </c>
      <c r="X54" s="40">
        <f>+'[1]Finance'!$AT63+'[1]Finance'!$AU63+'[1]Finance'!$AV63</f>
        <v>0</v>
      </c>
      <c r="Y54" s="40">
        <f>+'[1]Finance'!$BC63</f>
        <v>20297</v>
      </c>
      <c r="Z54" s="40">
        <f>+'[1]Finance'!$AY63+'[1]Finance'!$AZ63</f>
        <v>0</v>
      </c>
      <c r="AA54" s="43">
        <f>+'[1]Finance'!$AM63</f>
        <v>0</v>
      </c>
      <c r="AB54" s="40">
        <f>+'[1]Finance'!$AN63</f>
        <v>0</v>
      </c>
      <c r="AC54" s="40">
        <f>+'[1]Finance'!$BA63+'[1]Finance'!$BB63+'[1]Finance'!$BL63+'[1]Finance'!$BM63</f>
        <v>5527</v>
      </c>
      <c r="AD54" s="44">
        <f t="shared" si="1"/>
        <v>30471</v>
      </c>
      <c r="AE54" s="45">
        <f t="shared" si="2"/>
        <v>-701</v>
      </c>
      <c r="AF54" s="46"/>
      <c r="AG54" s="40">
        <f>+'[1]Finance'!$I63+'[1]Finance'!$J63</f>
        <v>599000</v>
      </c>
      <c r="AH54" s="40">
        <f>+'[1]Finance'!$K63+'[1]Finance'!$L63</f>
        <v>9301</v>
      </c>
      <c r="AI54" s="40">
        <f>+'[1]Finance'!$E63+'[1]Finance'!$G63+'[1]Finance'!$M63</f>
        <v>201496</v>
      </c>
      <c r="AJ54" s="40">
        <f>+'[1]Finance'!$F63</f>
        <v>0</v>
      </c>
      <c r="AK54" s="41">
        <f t="shared" si="3"/>
        <v>809797</v>
      </c>
      <c r="AL54" s="40">
        <f>+'[1]Finance'!$R63</f>
        <v>0</v>
      </c>
      <c r="AM54" s="41">
        <f t="shared" si="4"/>
        <v>809797</v>
      </c>
      <c r="AN54" s="46"/>
    </row>
    <row r="55" spans="1:40" ht="20.25" customHeight="1">
      <c r="A55" s="36">
        <f>+'[1]Finance'!A64</f>
        <v>51</v>
      </c>
      <c r="B55" s="37"/>
      <c r="C55" s="38" t="str">
        <f>+'[1]Finance'!B64</f>
        <v>Waipawa Co-operating Parish</v>
      </c>
      <c r="D55" s="39"/>
      <c r="E55" s="38"/>
      <c r="F55" s="38"/>
      <c r="G55" s="38"/>
      <c r="H55" s="38" t="str">
        <f>+'[1]Finance'!C64</f>
        <v>Presbyterian</v>
      </c>
      <c r="I55" s="40">
        <f>+'[1]Finance'!$AB64</f>
        <v>62649</v>
      </c>
      <c r="J55" s="40">
        <f>+'[1]Finance'!$AC64</f>
        <v>206</v>
      </c>
      <c r="K55" s="40">
        <f>+'[1]Finance'!$AD64</f>
        <v>0</v>
      </c>
      <c r="L55" s="40">
        <v>0</v>
      </c>
      <c r="M55" s="40">
        <f>+'[1]Finance'!$X64+'[1]Finance'!$Y64</f>
        <v>0</v>
      </c>
      <c r="N55" s="40">
        <f>+'[1]Finance'!$AF64</f>
        <v>0</v>
      </c>
      <c r="O55" s="40">
        <f>+'[1]Finance'!$AI64</f>
        <v>0</v>
      </c>
      <c r="P55" s="40">
        <f>+'[1]Finance'!$AG64+'[1]Finance'!$AH64</f>
        <v>8610</v>
      </c>
      <c r="Q55" s="40">
        <f>+'[1]Finance'!$Z64</f>
        <v>0</v>
      </c>
      <c r="R55" s="40">
        <f>+'[1]Finance'!$AJ64</f>
        <v>11265</v>
      </c>
      <c r="S55" s="41">
        <f t="shared" si="0"/>
        <v>82730</v>
      </c>
      <c r="T55" s="42"/>
      <c r="U55" s="40">
        <f>+'[1]Finance'!$AO64</f>
        <v>54903</v>
      </c>
      <c r="V55" s="40">
        <f>+'[1]Finance'!$AQ64</f>
        <v>0</v>
      </c>
      <c r="W55" s="40">
        <f>+'[1]Finance'!$AP64+'[1]Finance'!$AR64</f>
        <v>1521</v>
      </c>
      <c r="X55" s="40">
        <f>+'[1]Finance'!$AT64+'[1]Finance'!$AU64+'[1]Finance'!$AV64</f>
        <v>1998</v>
      </c>
      <c r="Y55" s="40">
        <f>+'[1]Finance'!$BC64</f>
        <v>13112</v>
      </c>
      <c r="Z55" s="40">
        <f>+'[1]Finance'!$AY64+'[1]Finance'!$AZ64</f>
        <v>0</v>
      </c>
      <c r="AA55" s="43">
        <f>+'[1]Finance'!$AM64</f>
        <v>206</v>
      </c>
      <c r="AB55" s="40">
        <f>+'[1]Finance'!$AN64</f>
        <v>0</v>
      </c>
      <c r="AC55" s="40">
        <f>+'[1]Finance'!$BA64+'[1]Finance'!$BB64+'[1]Finance'!$BL64+'[1]Finance'!$BM64</f>
        <v>10873</v>
      </c>
      <c r="AD55" s="44">
        <f t="shared" si="1"/>
        <v>82613</v>
      </c>
      <c r="AE55" s="45">
        <f t="shared" si="2"/>
        <v>117</v>
      </c>
      <c r="AF55" s="46"/>
      <c r="AG55" s="40">
        <f>+'[1]Finance'!$I64+'[1]Finance'!$J64</f>
        <v>1499000</v>
      </c>
      <c r="AH55" s="40">
        <f>+'[1]Finance'!$K64+'[1]Finance'!$L64</f>
        <v>140000</v>
      </c>
      <c r="AI55" s="40">
        <f>+'[1]Finance'!$E64+'[1]Finance'!$G64+'[1]Finance'!$M64</f>
        <v>188545</v>
      </c>
      <c r="AJ55" s="40">
        <f>+'[1]Finance'!$F64</f>
        <v>0</v>
      </c>
      <c r="AK55" s="41">
        <f t="shared" si="3"/>
        <v>1827545</v>
      </c>
      <c r="AL55" s="40">
        <f>+'[1]Finance'!$R64</f>
        <v>0</v>
      </c>
      <c r="AM55" s="41">
        <f t="shared" si="4"/>
        <v>1827545</v>
      </c>
      <c r="AN55" s="46"/>
    </row>
    <row r="56" spans="1:40" ht="20.25" customHeight="1">
      <c r="A56" s="36">
        <f>+'[1]Finance'!A65</f>
        <v>52</v>
      </c>
      <c r="B56" s="37"/>
      <c r="C56" s="38" t="str">
        <f>+'[1]Finance'!B65</f>
        <v>St David Union Parish - Carterton</v>
      </c>
      <c r="D56" s="39"/>
      <c r="E56" s="38"/>
      <c r="F56" s="38"/>
      <c r="G56" s="38"/>
      <c r="H56" s="38">
        <f>+'[1]Finance'!C65</f>
      </c>
      <c r="I56" s="40">
        <f>+'[1]Finance'!$AB65</f>
        <v>76600</v>
      </c>
      <c r="J56" s="40">
        <f>+'[1]Finance'!$AC65</f>
        <v>539</v>
      </c>
      <c r="K56" s="40">
        <f>+'[1]Finance'!$AD65</f>
        <v>8174</v>
      </c>
      <c r="L56" s="40">
        <v>0</v>
      </c>
      <c r="M56" s="40">
        <f>+'[1]Finance'!$X65+'[1]Finance'!$Y65</f>
        <v>0</v>
      </c>
      <c r="N56" s="40">
        <f>+'[1]Finance'!$AF65</f>
        <v>0</v>
      </c>
      <c r="O56" s="40">
        <f>+'[1]Finance'!$AI65</f>
        <v>14560</v>
      </c>
      <c r="P56" s="40">
        <f>+'[1]Finance'!$AG65+'[1]Finance'!$AH65</f>
        <v>3684</v>
      </c>
      <c r="Q56" s="40">
        <f>+'[1]Finance'!$Z65</f>
        <v>0</v>
      </c>
      <c r="R56" s="40">
        <f>+'[1]Finance'!$AJ65</f>
        <v>0</v>
      </c>
      <c r="S56" s="41">
        <f t="shared" si="0"/>
        <v>103557</v>
      </c>
      <c r="T56" s="42"/>
      <c r="U56" s="40">
        <f>+'[1]Finance'!$AO65</f>
        <v>47614</v>
      </c>
      <c r="V56" s="40">
        <f>+'[1]Finance'!$AQ65</f>
        <v>14560</v>
      </c>
      <c r="W56" s="40">
        <f>+'[1]Finance'!$AP65+'[1]Finance'!$AR65</f>
        <v>1200</v>
      </c>
      <c r="X56" s="40">
        <f>+'[1]Finance'!$AT65+'[1]Finance'!$AU65+'[1]Finance'!$AV65</f>
        <v>1852</v>
      </c>
      <c r="Y56" s="40">
        <f>+'[1]Finance'!$BC65</f>
        <v>26986</v>
      </c>
      <c r="Z56" s="40">
        <f>+'[1]Finance'!$AY65+'[1]Finance'!$AZ65</f>
        <v>22901</v>
      </c>
      <c r="AA56" s="43">
        <f>+'[1]Finance'!$AM65</f>
        <v>0</v>
      </c>
      <c r="AB56" s="40">
        <f>+'[1]Finance'!$AN65</f>
        <v>0</v>
      </c>
      <c r="AC56" s="40">
        <f>+'[1]Finance'!$BA65+'[1]Finance'!$BB65+'[1]Finance'!$BL65+'[1]Finance'!$BM65</f>
        <v>19113</v>
      </c>
      <c r="AD56" s="44">
        <f t="shared" si="1"/>
        <v>134226</v>
      </c>
      <c r="AE56" s="45">
        <f t="shared" si="2"/>
        <v>-30669</v>
      </c>
      <c r="AF56" s="46"/>
      <c r="AG56" s="40">
        <f>+'[1]Finance'!$I65+'[1]Finance'!$J65</f>
        <v>1045000</v>
      </c>
      <c r="AH56" s="40">
        <f>+'[1]Finance'!$K65+'[1]Finance'!$L65</f>
        <v>62603</v>
      </c>
      <c r="AI56" s="40">
        <f>+'[1]Finance'!$E65+'[1]Finance'!$G65+'[1]Finance'!$M65</f>
        <v>98140</v>
      </c>
      <c r="AJ56" s="40">
        <f>+'[1]Finance'!$F65</f>
        <v>0</v>
      </c>
      <c r="AK56" s="41">
        <f t="shared" si="3"/>
        <v>1205743</v>
      </c>
      <c r="AL56" s="40">
        <f>+'[1]Finance'!$R65</f>
        <v>959</v>
      </c>
      <c r="AM56" s="41">
        <f t="shared" si="4"/>
        <v>1204784</v>
      </c>
      <c r="AN56" s="46"/>
    </row>
    <row r="57" spans="1:40" ht="20.25" customHeight="1">
      <c r="A57" s="36">
        <f>+'[1]Finance'!A66</f>
        <v>53</v>
      </c>
      <c r="B57" s="37"/>
      <c r="C57" s="38" t="str">
        <f>+'[1]Finance'!B66</f>
        <v>Greytown, Saint Andrews Union Church</v>
      </c>
      <c r="D57" s="39"/>
      <c r="E57" s="38"/>
      <c r="F57" s="38"/>
      <c r="G57" s="38"/>
      <c r="H57" s="38">
        <f>+'[1]Finance'!C66</f>
      </c>
      <c r="I57" s="40">
        <f>+'[1]Finance'!$AB66</f>
        <v>15921</v>
      </c>
      <c r="J57" s="40">
        <f>+'[1]Finance'!$AC66</f>
        <v>323</v>
      </c>
      <c r="K57" s="40">
        <f>+'[1]Finance'!$AD66</f>
        <v>0</v>
      </c>
      <c r="L57" s="40">
        <v>0</v>
      </c>
      <c r="M57" s="40">
        <f>+'[1]Finance'!$X66+'[1]Finance'!$Y66</f>
        <v>2650</v>
      </c>
      <c r="N57" s="40">
        <f>+'[1]Finance'!$AF66</f>
        <v>0</v>
      </c>
      <c r="O57" s="40">
        <f>+'[1]Finance'!$AI66</f>
        <v>17517</v>
      </c>
      <c r="P57" s="40">
        <f>+'[1]Finance'!$AG66+'[1]Finance'!$AH66</f>
        <v>751</v>
      </c>
      <c r="Q57" s="40">
        <f>+'[1]Finance'!$Z66</f>
        <v>0</v>
      </c>
      <c r="R57" s="40">
        <f>+'[1]Finance'!$AJ66</f>
        <v>77266</v>
      </c>
      <c r="S57" s="41">
        <f t="shared" si="0"/>
        <v>114428</v>
      </c>
      <c r="T57" s="42"/>
      <c r="U57" s="40">
        <f>+'[1]Finance'!$AO66</f>
        <v>21132</v>
      </c>
      <c r="V57" s="40">
        <f>+'[1]Finance'!$AQ66</f>
        <v>0</v>
      </c>
      <c r="W57" s="40">
        <f>+'[1]Finance'!$AP66+'[1]Finance'!$AR66</f>
        <v>2593</v>
      </c>
      <c r="X57" s="40">
        <f>+'[1]Finance'!$AT66+'[1]Finance'!$AU66+'[1]Finance'!$AV66</f>
        <v>0</v>
      </c>
      <c r="Y57" s="40">
        <f>+'[1]Finance'!$BC66</f>
        <v>16432</v>
      </c>
      <c r="Z57" s="40">
        <f>+'[1]Finance'!$AY66+'[1]Finance'!$AZ66</f>
        <v>0</v>
      </c>
      <c r="AA57" s="43">
        <f>+'[1]Finance'!$AM66</f>
        <v>512</v>
      </c>
      <c r="AB57" s="40">
        <f>+'[1]Finance'!$AN66</f>
        <v>0</v>
      </c>
      <c r="AC57" s="40">
        <f>+'[1]Finance'!$BA66+'[1]Finance'!$BB66+'[1]Finance'!$BL66+'[1]Finance'!$BM66</f>
        <v>61408</v>
      </c>
      <c r="AD57" s="44">
        <f t="shared" si="1"/>
        <v>102077</v>
      </c>
      <c r="AE57" s="45">
        <f t="shared" si="2"/>
        <v>12351</v>
      </c>
      <c r="AF57" s="46"/>
      <c r="AG57" s="40">
        <f>+'[1]Finance'!$I66+'[1]Finance'!$J66</f>
        <v>800000</v>
      </c>
      <c r="AH57" s="40">
        <f>+'[1]Finance'!$K66+'[1]Finance'!$L66</f>
        <v>0</v>
      </c>
      <c r="AI57" s="40">
        <f>+'[1]Finance'!$E66+'[1]Finance'!$G66+'[1]Finance'!$M66</f>
        <v>19874</v>
      </c>
      <c r="AJ57" s="40">
        <f>+'[1]Finance'!$F66</f>
        <v>0</v>
      </c>
      <c r="AK57" s="41">
        <f t="shared" si="3"/>
        <v>819874</v>
      </c>
      <c r="AL57" s="40">
        <f>+'[1]Finance'!$R66</f>
        <v>0</v>
      </c>
      <c r="AM57" s="41">
        <f t="shared" si="4"/>
        <v>819874</v>
      </c>
      <c r="AN57" s="46"/>
    </row>
    <row r="58" spans="1:40" ht="20.25" customHeight="1">
      <c r="A58" s="36">
        <f>+'[1]Finance'!A67</f>
        <v>54</v>
      </c>
      <c r="B58" s="37"/>
      <c r="C58" s="38" t="str">
        <f>+'[1]Finance'!B67</f>
        <v>St Andrews Union Church Featherston</v>
      </c>
      <c r="D58" s="39"/>
      <c r="E58" s="38"/>
      <c r="F58" s="38"/>
      <c r="G58" s="38"/>
      <c r="H58" s="38">
        <f>+'[1]Finance'!C67</f>
      </c>
      <c r="I58" s="40">
        <f>+'[1]Finance'!$AB67</f>
        <v>43209</v>
      </c>
      <c r="J58" s="40">
        <f>+'[1]Finance'!$AC67</f>
        <v>0</v>
      </c>
      <c r="K58" s="40">
        <f>+'[1]Finance'!$AD67</f>
        <v>0</v>
      </c>
      <c r="L58" s="40">
        <v>0</v>
      </c>
      <c r="M58" s="40">
        <f>+'[1]Finance'!$X67+'[1]Finance'!$Y67</f>
        <v>0</v>
      </c>
      <c r="N58" s="40">
        <f>+'[1]Finance'!$AF67</f>
        <v>200</v>
      </c>
      <c r="O58" s="40">
        <f>+'[1]Finance'!$AI67</f>
        <v>0</v>
      </c>
      <c r="P58" s="40">
        <f>+'[1]Finance'!$AG67+'[1]Finance'!$AH67</f>
        <v>2850</v>
      </c>
      <c r="Q58" s="40">
        <f>+'[1]Finance'!$Z67</f>
        <v>0</v>
      </c>
      <c r="R58" s="40">
        <f>+'[1]Finance'!$AJ67</f>
        <v>0</v>
      </c>
      <c r="S58" s="41">
        <f t="shared" si="0"/>
        <v>46259</v>
      </c>
      <c r="T58" s="42"/>
      <c r="U58" s="40">
        <f>+'[1]Finance'!$AO67</f>
        <v>23545</v>
      </c>
      <c r="V58" s="40">
        <f>+'[1]Finance'!$AQ67</f>
        <v>7200</v>
      </c>
      <c r="W58" s="40">
        <f>+'[1]Finance'!$AP67+'[1]Finance'!$AR67</f>
        <v>5850</v>
      </c>
      <c r="X58" s="40">
        <f>+'[1]Finance'!$AT67+'[1]Finance'!$AU67+'[1]Finance'!$AV67</f>
        <v>0</v>
      </c>
      <c r="Y58" s="40">
        <f>+'[1]Finance'!$BC67</f>
        <v>4990</v>
      </c>
      <c r="Z58" s="40">
        <f>+'[1]Finance'!$AY67+'[1]Finance'!$AZ67</f>
        <v>1000</v>
      </c>
      <c r="AA58" s="43">
        <f>+'[1]Finance'!$AM67</f>
        <v>3000</v>
      </c>
      <c r="AB58" s="40">
        <f>+'[1]Finance'!$AN67</f>
        <v>0</v>
      </c>
      <c r="AC58" s="40">
        <f>+'[1]Finance'!$BA67+'[1]Finance'!$BB67+'[1]Finance'!$BL67+'[1]Finance'!$BM67</f>
        <v>2200</v>
      </c>
      <c r="AD58" s="44">
        <f t="shared" si="1"/>
        <v>47785</v>
      </c>
      <c r="AE58" s="45">
        <f t="shared" si="2"/>
        <v>-1526</v>
      </c>
      <c r="AF58" s="46"/>
      <c r="AG58" s="40">
        <f>+'[1]Finance'!$I67+'[1]Finance'!$J67</f>
        <v>95000</v>
      </c>
      <c r="AH58" s="40">
        <f>+'[1]Finance'!$K67+'[1]Finance'!$L67</f>
        <v>350</v>
      </c>
      <c r="AI58" s="40">
        <f>+'[1]Finance'!$E67+'[1]Finance'!$G67+'[1]Finance'!$M67</f>
        <v>127863</v>
      </c>
      <c r="AJ58" s="40">
        <f>+'[1]Finance'!$F67</f>
        <v>0</v>
      </c>
      <c r="AK58" s="41">
        <f t="shared" si="3"/>
        <v>223213</v>
      </c>
      <c r="AL58" s="40">
        <f>+'[1]Finance'!$R67</f>
        <v>28706</v>
      </c>
      <c r="AM58" s="41">
        <f t="shared" si="4"/>
        <v>194507</v>
      </c>
      <c r="AN58" s="46"/>
    </row>
    <row r="59" spans="1:40" ht="20.25" customHeight="1">
      <c r="A59" s="36">
        <f>+'[1]Finance'!A68</f>
        <v>55</v>
      </c>
      <c r="B59" s="37"/>
      <c r="C59" s="38" t="str">
        <f>+'[1]Finance'!B68</f>
        <v>St James Union Parish Masterton</v>
      </c>
      <c r="D59" s="39"/>
      <c r="E59" s="38"/>
      <c r="F59" s="38"/>
      <c r="G59" s="38"/>
      <c r="H59" s="38">
        <f>+'[1]Finance'!C68</f>
      </c>
      <c r="I59" s="40">
        <f>+'[1]Finance'!$AB68</f>
        <v>49911</v>
      </c>
      <c r="J59" s="40">
        <f>+'[1]Finance'!$AC68</f>
        <v>2790</v>
      </c>
      <c r="K59" s="40">
        <f>+'[1]Finance'!$AD68</f>
        <v>1559</v>
      </c>
      <c r="L59" s="40">
        <v>0</v>
      </c>
      <c r="M59" s="40">
        <f>+'[1]Finance'!$X68+'[1]Finance'!$Y68</f>
        <v>0</v>
      </c>
      <c r="N59" s="40">
        <f>+'[1]Finance'!$AF68</f>
        <v>0</v>
      </c>
      <c r="O59" s="40">
        <f>+'[1]Finance'!$AI68</f>
        <v>1810</v>
      </c>
      <c r="P59" s="40">
        <f>+'[1]Finance'!$AG68+'[1]Finance'!$AH68</f>
        <v>4557</v>
      </c>
      <c r="Q59" s="40">
        <f>+'[1]Finance'!$Z68</f>
        <v>2639</v>
      </c>
      <c r="R59" s="40">
        <f>+'[1]Finance'!$AJ68</f>
        <v>24577</v>
      </c>
      <c r="S59" s="41">
        <f t="shared" si="0"/>
        <v>87843</v>
      </c>
      <c r="T59" s="42"/>
      <c r="U59" s="40">
        <f>+'[1]Finance'!$AO68</f>
        <v>32094</v>
      </c>
      <c r="V59" s="40">
        <f>+'[1]Finance'!$AQ68</f>
        <v>0</v>
      </c>
      <c r="W59" s="40">
        <f>+'[1]Finance'!$AP68+'[1]Finance'!$AR68</f>
        <v>4970</v>
      </c>
      <c r="X59" s="40">
        <f>+'[1]Finance'!$AT68+'[1]Finance'!$AU68+'[1]Finance'!$AV68</f>
        <v>5721</v>
      </c>
      <c r="Y59" s="40">
        <f>+'[1]Finance'!$BC68</f>
        <v>24196</v>
      </c>
      <c r="Z59" s="40">
        <f>+'[1]Finance'!$AY68+'[1]Finance'!$AZ68</f>
        <v>0</v>
      </c>
      <c r="AA59" s="43">
        <f>+'[1]Finance'!$AM68</f>
        <v>6569</v>
      </c>
      <c r="AB59" s="40">
        <f>+'[1]Finance'!$AN68</f>
        <v>0</v>
      </c>
      <c r="AC59" s="40">
        <f>+'[1]Finance'!$BA68+'[1]Finance'!$BB68+'[1]Finance'!$BL68+'[1]Finance'!$BM68</f>
        <v>11990</v>
      </c>
      <c r="AD59" s="44">
        <f t="shared" si="1"/>
        <v>85540</v>
      </c>
      <c r="AE59" s="45">
        <f t="shared" si="2"/>
        <v>2303</v>
      </c>
      <c r="AF59" s="46"/>
      <c r="AG59" s="40">
        <f>+'[1]Finance'!$I68+'[1]Finance'!$J68</f>
        <v>76731</v>
      </c>
      <c r="AH59" s="40">
        <f>+'[1]Finance'!$K68+'[1]Finance'!$L68</f>
        <v>4569</v>
      </c>
      <c r="AI59" s="40">
        <f>+'[1]Finance'!$E68+'[1]Finance'!$G68+'[1]Finance'!$M68</f>
        <v>97230</v>
      </c>
      <c r="AJ59" s="40">
        <f>+'[1]Finance'!$F68</f>
        <v>0</v>
      </c>
      <c r="AK59" s="41">
        <f t="shared" si="3"/>
        <v>178530</v>
      </c>
      <c r="AL59" s="40">
        <f>+'[1]Finance'!$R68</f>
        <v>0</v>
      </c>
      <c r="AM59" s="41">
        <f t="shared" si="4"/>
        <v>178530</v>
      </c>
      <c r="AN59" s="46"/>
    </row>
    <row r="60" spans="1:40" ht="20.25" customHeight="1">
      <c r="A60" s="36">
        <f>+'[1]Finance'!A69</f>
        <v>56</v>
      </c>
      <c r="B60" s="37"/>
      <c r="C60" s="38" t="str">
        <f>+'[1]Finance'!B69</f>
        <v>St Lukes Union Parish Masterton</v>
      </c>
      <c r="D60" s="39"/>
      <c r="E60" s="38"/>
      <c r="F60" s="38"/>
      <c r="G60" s="38"/>
      <c r="H60" s="38" t="str">
        <f>+'[1]Finance'!C69</f>
        <v>Presbyterian</v>
      </c>
      <c r="I60" s="40">
        <f>+'[1]Finance'!$AB69</f>
        <v>41902</v>
      </c>
      <c r="J60" s="40">
        <f>+'[1]Finance'!$AC69</f>
        <v>4606</v>
      </c>
      <c r="K60" s="40">
        <f>+'[1]Finance'!$AD69</f>
        <v>0</v>
      </c>
      <c r="L60" s="40">
        <v>0</v>
      </c>
      <c r="M60" s="40">
        <f>+'[1]Finance'!$X69+'[1]Finance'!$Y69</f>
        <v>0</v>
      </c>
      <c r="N60" s="40">
        <f>+'[1]Finance'!$AF69</f>
        <v>0</v>
      </c>
      <c r="O60" s="40">
        <f>+'[1]Finance'!$AI69</f>
        <v>34061</v>
      </c>
      <c r="P60" s="40">
        <f>+'[1]Finance'!$AG69+'[1]Finance'!$AH69</f>
        <v>0</v>
      </c>
      <c r="Q60" s="40">
        <f>+'[1]Finance'!$Z69</f>
        <v>0</v>
      </c>
      <c r="R60" s="40">
        <f>+'[1]Finance'!$AJ69</f>
        <v>22440</v>
      </c>
      <c r="S60" s="41">
        <f t="shared" si="0"/>
        <v>103009</v>
      </c>
      <c r="T60" s="42"/>
      <c r="U60" s="40">
        <f>+'[1]Finance'!$AO69</f>
        <v>12843</v>
      </c>
      <c r="V60" s="40">
        <f>+'[1]Finance'!$AQ69</f>
        <v>0</v>
      </c>
      <c r="W60" s="40">
        <f>+'[1]Finance'!$AP69+'[1]Finance'!$AR69</f>
        <v>3190</v>
      </c>
      <c r="X60" s="40">
        <f>+'[1]Finance'!$AT69+'[1]Finance'!$AU69+'[1]Finance'!$AV69</f>
        <v>3512</v>
      </c>
      <c r="Y60" s="40">
        <f>+'[1]Finance'!$BC69</f>
        <v>48465</v>
      </c>
      <c r="Z60" s="40">
        <f>+'[1]Finance'!$AY69+'[1]Finance'!$AZ69</f>
        <v>0</v>
      </c>
      <c r="AA60" s="43">
        <f>+'[1]Finance'!$AM69</f>
        <v>0</v>
      </c>
      <c r="AB60" s="40">
        <f>+'[1]Finance'!$AN69</f>
        <v>0</v>
      </c>
      <c r="AC60" s="40">
        <f>+'[1]Finance'!$BA69+'[1]Finance'!$BB69+'[1]Finance'!$BL69+'[1]Finance'!$BM69</f>
        <v>27068</v>
      </c>
      <c r="AD60" s="44">
        <f t="shared" si="1"/>
        <v>95078</v>
      </c>
      <c r="AE60" s="45">
        <f t="shared" si="2"/>
        <v>7931</v>
      </c>
      <c r="AF60" s="46"/>
      <c r="AG60" s="40">
        <f>+'[1]Finance'!$I69+'[1]Finance'!$J69</f>
        <v>4762800</v>
      </c>
      <c r="AH60" s="40">
        <f>+'[1]Finance'!$K69+'[1]Finance'!$L69</f>
        <v>531897</v>
      </c>
      <c r="AI60" s="40">
        <f>+'[1]Finance'!$E69+'[1]Finance'!$G69+'[1]Finance'!$M69</f>
        <v>141641</v>
      </c>
      <c r="AJ60" s="40">
        <f>+'[1]Finance'!$F69</f>
        <v>0</v>
      </c>
      <c r="AK60" s="41">
        <f t="shared" si="3"/>
        <v>5436338</v>
      </c>
      <c r="AL60" s="40">
        <f>+'[1]Finance'!$R69</f>
        <v>18092</v>
      </c>
      <c r="AM60" s="41">
        <f t="shared" si="4"/>
        <v>5418246</v>
      </c>
      <c r="AN60" s="46"/>
    </row>
    <row r="61" spans="1:40" ht="20.25" customHeight="1">
      <c r="A61" s="36">
        <f>+'[1]Finance'!A70</f>
        <v>57</v>
      </c>
      <c r="B61" s="37"/>
      <c r="C61" s="38" t="str">
        <f>+'[1]Finance'!B70</f>
        <v>Johnsonville Uniting Church</v>
      </c>
      <c r="D61" s="39"/>
      <c r="E61" s="38"/>
      <c r="F61" s="38"/>
      <c r="G61" s="38"/>
      <c r="H61" s="38" t="str">
        <f>+'[1]Finance'!C70</f>
        <v>Methodist</v>
      </c>
      <c r="I61" s="40">
        <f>+'[1]Finance'!$AB70</f>
        <v>0</v>
      </c>
      <c r="J61" s="40">
        <f>+'[1]Finance'!$AC70</f>
        <v>0</v>
      </c>
      <c r="K61" s="40">
        <f>+'[1]Finance'!$AD70</f>
        <v>0</v>
      </c>
      <c r="L61" s="40">
        <v>0</v>
      </c>
      <c r="M61" s="40">
        <f>+'[1]Finance'!$X70+'[1]Finance'!$Y70</f>
        <v>0</v>
      </c>
      <c r="N61" s="40">
        <f>+'[1]Finance'!$AF70</f>
        <v>0</v>
      </c>
      <c r="O61" s="40">
        <f>+'[1]Finance'!$AI70</f>
        <v>0</v>
      </c>
      <c r="P61" s="40">
        <f>+'[1]Finance'!$AG70+'[1]Finance'!$AH70</f>
        <v>0</v>
      </c>
      <c r="Q61" s="40">
        <f>+'[1]Finance'!$Z70</f>
        <v>0</v>
      </c>
      <c r="R61" s="40">
        <f>+'[1]Finance'!$AJ70</f>
        <v>0</v>
      </c>
      <c r="S61" s="41">
        <f t="shared" si="0"/>
        <v>0</v>
      </c>
      <c r="T61" s="42"/>
      <c r="U61" s="40">
        <f>+'[1]Finance'!$AO70</f>
        <v>0</v>
      </c>
      <c r="V61" s="40">
        <f>+'[1]Finance'!$AQ70</f>
        <v>0</v>
      </c>
      <c r="W61" s="40">
        <f>+'[1]Finance'!$AP70+'[1]Finance'!$AR70</f>
        <v>0</v>
      </c>
      <c r="X61" s="40">
        <f>+'[1]Finance'!$AT70+'[1]Finance'!$AU70+'[1]Finance'!$AV70</f>
        <v>0</v>
      </c>
      <c r="Y61" s="40">
        <f>+'[1]Finance'!$BC70</f>
        <v>0</v>
      </c>
      <c r="Z61" s="40">
        <f>+'[1]Finance'!$AY70+'[1]Finance'!$AZ70</f>
        <v>0</v>
      </c>
      <c r="AA61" s="43">
        <f>+'[1]Finance'!$AM70</f>
        <v>0</v>
      </c>
      <c r="AB61" s="40">
        <f>+'[1]Finance'!$AN70</f>
        <v>0</v>
      </c>
      <c r="AC61" s="40">
        <f>+'[1]Finance'!$BA70+'[1]Finance'!$BB70+'[1]Finance'!$BL70+'[1]Finance'!$BM70</f>
        <v>0</v>
      </c>
      <c r="AD61" s="44">
        <f t="shared" si="1"/>
        <v>0</v>
      </c>
      <c r="AE61" s="45">
        <f t="shared" si="2"/>
        <v>0</v>
      </c>
      <c r="AF61" s="46"/>
      <c r="AG61" s="40">
        <f>+'[1]Finance'!$I70+'[1]Finance'!$J70</f>
        <v>0</v>
      </c>
      <c r="AH61" s="40">
        <f>+'[1]Finance'!$K70+'[1]Finance'!$L70</f>
        <v>0</v>
      </c>
      <c r="AI61" s="40">
        <f>+'[1]Finance'!$E70+'[1]Finance'!$G70+'[1]Finance'!$M70</f>
        <v>0</v>
      </c>
      <c r="AJ61" s="40">
        <f>+'[1]Finance'!$F70</f>
        <v>0</v>
      </c>
      <c r="AK61" s="41">
        <f t="shared" si="3"/>
        <v>0</v>
      </c>
      <c r="AL61" s="40">
        <f>+'[1]Finance'!$R70</f>
        <v>0</v>
      </c>
      <c r="AM61" s="41">
        <f t="shared" si="4"/>
        <v>0</v>
      </c>
      <c r="AN61" s="46"/>
    </row>
    <row r="62" spans="1:40" ht="20.25" customHeight="1">
      <c r="A62" s="36">
        <f>+'[1]Finance'!A71</f>
        <v>58</v>
      </c>
      <c r="B62" s="37"/>
      <c r="C62" s="38" t="str">
        <f>+'[1]Finance'!B71</f>
        <v>Ngaio Union Church</v>
      </c>
      <c r="D62" s="39"/>
      <c r="E62" s="38"/>
      <c r="F62" s="38"/>
      <c r="G62" s="38"/>
      <c r="H62" s="38" t="str">
        <f>+'[1]Finance'!C71</f>
        <v>Presbyterian</v>
      </c>
      <c r="I62" s="40">
        <f>+'[1]Finance'!$AB71</f>
        <v>65214</v>
      </c>
      <c r="J62" s="40">
        <f>+'[1]Finance'!$AC71</f>
        <v>2262</v>
      </c>
      <c r="K62" s="40">
        <f>+'[1]Finance'!$AD71</f>
        <v>9615</v>
      </c>
      <c r="L62" s="40">
        <v>0</v>
      </c>
      <c r="M62" s="40">
        <f>+'[1]Finance'!$X71+'[1]Finance'!$Y71</f>
        <v>10983</v>
      </c>
      <c r="N62" s="40">
        <f>+'[1]Finance'!$AF71</f>
        <v>0</v>
      </c>
      <c r="O62" s="40">
        <f>+'[1]Finance'!$AI71</f>
        <v>14655</v>
      </c>
      <c r="P62" s="40">
        <f>+'[1]Finance'!$AG71+'[1]Finance'!$AH71</f>
        <v>319</v>
      </c>
      <c r="Q62" s="40">
        <f>+'[1]Finance'!$Z71</f>
        <v>0</v>
      </c>
      <c r="R62" s="40">
        <f>+'[1]Finance'!$AJ71</f>
        <v>145</v>
      </c>
      <c r="S62" s="41">
        <f t="shared" si="0"/>
        <v>103193</v>
      </c>
      <c r="T62" s="42"/>
      <c r="U62" s="40">
        <f>+'[1]Finance'!$AO71</f>
        <v>48486</v>
      </c>
      <c r="V62" s="40">
        <f>+'[1]Finance'!$AQ71</f>
        <v>15846</v>
      </c>
      <c r="W62" s="40">
        <f>+'[1]Finance'!$AP71+'[1]Finance'!$AR71</f>
        <v>0</v>
      </c>
      <c r="X62" s="40">
        <f>+'[1]Finance'!$AT71+'[1]Finance'!$AU71+'[1]Finance'!$AV71</f>
        <v>0</v>
      </c>
      <c r="Y62" s="40">
        <f>+'[1]Finance'!$BC71</f>
        <v>25522</v>
      </c>
      <c r="Z62" s="40">
        <f>+'[1]Finance'!$AY71+'[1]Finance'!$AZ71</f>
        <v>0</v>
      </c>
      <c r="AA62" s="43">
        <f>+'[1]Finance'!$AM71</f>
        <v>5902</v>
      </c>
      <c r="AB62" s="40">
        <f>+'[1]Finance'!$AN71</f>
        <v>0</v>
      </c>
      <c r="AC62" s="40">
        <f>+'[1]Finance'!$BA71+'[1]Finance'!$BB71+'[1]Finance'!$BL71+'[1]Finance'!$BM71</f>
        <v>11146</v>
      </c>
      <c r="AD62" s="44">
        <f t="shared" si="1"/>
        <v>106902</v>
      </c>
      <c r="AE62" s="45">
        <f t="shared" si="2"/>
        <v>-3709</v>
      </c>
      <c r="AF62" s="46"/>
      <c r="AG62" s="40">
        <f>+'[1]Finance'!$I71+'[1]Finance'!$J71</f>
        <v>2298500</v>
      </c>
      <c r="AH62" s="40">
        <f>+'[1]Finance'!$K71+'[1]Finance'!$L71</f>
        <v>114690</v>
      </c>
      <c r="AI62" s="40">
        <f>+'[1]Finance'!$E71+'[1]Finance'!$G71+'[1]Finance'!$M71</f>
        <v>40998</v>
      </c>
      <c r="AJ62" s="40">
        <f>+'[1]Finance'!$F71</f>
        <v>0</v>
      </c>
      <c r="AK62" s="41">
        <f t="shared" si="3"/>
        <v>2454188</v>
      </c>
      <c r="AL62" s="40">
        <f>+'[1]Finance'!$R71</f>
        <v>0</v>
      </c>
      <c r="AM62" s="41">
        <f t="shared" si="4"/>
        <v>2454188</v>
      </c>
      <c r="AN62" s="46"/>
    </row>
    <row r="63" spans="1:40" ht="20.25" customHeight="1">
      <c r="A63" s="36">
        <f>+'[1]Finance'!A72</f>
        <v>59</v>
      </c>
      <c r="B63" s="37"/>
      <c r="C63" s="38" t="str">
        <f>+'[1]Finance'!B72</f>
        <v>Tawa Union Parish</v>
      </c>
      <c r="D63" s="39"/>
      <c r="E63" s="38"/>
      <c r="F63" s="38"/>
      <c r="G63" s="38"/>
      <c r="H63" s="38" t="str">
        <f>+'[1]Finance'!C72</f>
        <v>Presbyterian</v>
      </c>
      <c r="I63" s="40">
        <f>+'[1]Finance'!$AB72</f>
        <v>107682</v>
      </c>
      <c r="J63" s="40">
        <f>+'[1]Finance'!$AC72</f>
        <v>0</v>
      </c>
      <c r="K63" s="40">
        <f>+'[1]Finance'!$AD72</f>
        <v>0</v>
      </c>
      <c r="L63" s="40">
        <v>0</v>
      </c>
      <c r="M63" s="40">
        <f>+'[1]Finance'!$X72+'[1]Finance'!$Y72</f>
        <v>0</v>
      </c>
      <c r="N63" s="40">
        <f>+'[1]Finance'!$AF72</f>
        <v>0</v>
      </c>
      <c r="O63" s="40">
        <f>+'[1]Finance'!$AI72</f>
        <v>49447</v>
      </c>
      <c r="P63" s="40">
        <f>+'[1]Finance'!$AG72+'[1]Finance'!$AH72</f>
        <v>14526</v>
      </c>
      <c r="Q63" s="40">
        <f>+'[1]Finance'!$Z72</f>
        <v>0</v>
      </c>
      <c r="R63" s="40">
        <f>+'[1]Finance'!$AJ72</f>
        <v>2035</v>
      </c>
      <c r="S63" s="41">
        <f t="shared" si="0"/>
        <v>173690</v>
      </c>
      <c r="T63" s="42"/>
      <c r="U63" s="40">
        <f>+'[1]Finance'!$AO72</f>
        <v>52165</v>
      </c>
      <c r="V63" s="40">
        <f>+'[1]Finance'!$AQ72</f>
        <v>3758</v>
      </c>
      <c r="W63" s="40">
        <f>+'[1]Finance'!$AP72+'[1]Finance'!$AR72</f>
        <v>9866</v>
      </c>
      <c r="X63" s="40">
        <f>+'[1]Finance'!$AT72+'[1]Finance'!$AU72+'[1]Finance'!$AV72</f>
        <v>24338</v>
      </c>
      <c r="Y63" s="40">
        <f>+'[1]Finance'!$BC72</f>
        <v>33277</v>
      </c>
      <c r="Z63" s="40">
        <f>+'[1]Finance'!$AY72+'[1]Finance'!$AZ72</f>
        <v>0</v>
      </c>
      <c r="AA63" s="43">
        <f>+'[1]Finance'!$AM72</f>
        <v>0</v>
      </c>
      <c r="AB63" s="40">
        <f>+'[1]Finance'!$AN72</f>
        <v>0</v>
      </c>
      <c r="AC63" s="40">
        <f>+'[1]Finance'!$BA72+'[1]Finance'!$BB72+'[1]Finance'!$BL72+'[1]Finance'!$BM72</f>
        <v>50464</v>
      </c>
      <c r="AD63" s="44">
        <f t="shared" si="1"/>
        <v>173868</v>
      </c>
      <c r="AE63" s="45">
        <f t="shared" si="2"/>
        <v>-178</v>
      </c>
      <c r="AF63" s="46"/>
      <c r="AG63" s="40">
        <f>+'[1]Finance'!$I72+'[1]Finance'!$J72</f>
        <v>4472297</v>
      </c>
      <c r="AH63" s="40">
        <f>+'[1]Finance'!$K72+'[1]Finance'!$L72</f>
        <v>3986</v>
      </c>
      <c r="AI63" s="40">
        <f>+'[1]Finance'!$E72+'[1]Finance'!$G72+'[1]Finance'!$M72</f>
        <v>310441</v>
      </c>
      <c r="AJ63" s="40">
        <f>+'[1]Finance'!$F72</f>
        <v>0</v>
      </c>
      <c r="AK63" s="41">
        <f t="shared" si="3"/>
        <v>4786724</v>
      </c>
      <c r="AL63" s="40">
        <f>+'[1]Finance'!$R72</f>
        <v>1281</v>
      </c>
      <c r="AM63" s="41">
        <f t="shared" si="4"/>
        <v>4785443</v>
      </c>
      <c r="AN63" s="46"/>
    </row>
    <row r="64" spans="1:40" ht="20.25" customHeight="1">
      <c r="A64" s="36">
        <f>+'[1]Finance'!A73</f>
        <v>60</v>
      </c>
      <c r="B64" s="37"/>
      <c r="C64" s="38" t="str">
        <f>+'[1]Finance'!B73</f>
        <v>St Ninian's Uniting Parish</v>
      </c>
      <c r="D64" s="39"/>
      <c r="E64" s="38"/>
      <c r="F64" s="38"/>
      <c r="G64" s="38"/>
      <c r="H64" s="38" t="str">
        <f>+'[1]Finance'!C73</f>
        <v>Presbyterian</v>
      </c>
      <c r="I64" s="40">
        <f>+'[1]Finance'!$AB73</f>
        <v>71176</v>
      </c>
      <c r="J64" s="40">
        <f>+'[1]Finance'!$AC73</f>
        <v>8962</v>
      </c>
      <c r="K64" s="40">
        <f>+'[1]Finance'!$AD73</f>
        <v>7572</v>
      </c>
      <c r="L64" s="40">
        <v>0</v>
      </c>
      <c r="M64" s="40">
        <f>+'[1]Finance'!$X73+'[1]Finance'!$Y73</f>
        <v>0</v>
      </c>
      <c r="N64" s="40">
        <f>+'[1]Finance'!$AF73</f>
        <v>0</v>
      </c>
      <c r="O64" s="40">
        <f>+'[1]Finance'!$AI73</f>
        <v>28398</v>
      </c>
      <c r="P64" s="40">
        <f>+'[1]Finance'!$AG73+'[1]Finance'!$AH73</f>
        <v>49814</v>
      </c>
      <c r="Q64" s="40">
        <f>+'[1]Finance'!$Z73</f>
        <v>0</v>
      </c>
      <c r="R64" s="40">
        <f>+'[1]Finance'!$AJ73</f>
        <v>8087</v>
      </c>
      <c r="S64" s="41">
        <f t="shared" si="0"/>
        <v>174009</v>
      </c>
      <c r="T64" s="42"/>
      <c r="U64" s="40">
        <f>+'[1]Finance'!$AO73</f>
        <v>63001</v>
      </c>
      <c r="V64" s="40">
        <f>+'[1]Finance'!$AQ73</f>
        <v>0</v>
      </c>
      <c r="W64" s="40">
        <f>+'[1]Finance'!$AP73+'[1]Finance'!$AR73</f>
        <v>100</v>
      </c>
      <c r="X64" s="40">
        <f>+'[1]Finance'!$AT73+'[1]Finance'!$AU73+'[1]Finance'!$AV73</f>
        <v>34263</v>
      </c>
      <c r="Y64" s="40">
        <f>+'[1]Finance'!$BC73</f>
        <v>60362</v>
      </c>
      <c r="Z64" s="40">
        <f>+'[1]Finance'!$AY73+'[1]Finance'!$AZ73</f>
        <v>7066</v>
      </c>
      <c r="AA64" s="43">
        <f>+'[1]Finance'!$AM73</f>
        <v>1308</v>
      </c>
      <c r="AB64" s="40">
        <f>+'[1]Finance'!$AN73</f>
        <v>0</v>
      </c>
      <c r="AC64" s="40">
        <f>+'[1]Finance'!$BA73+'[1]Finance'!$BB73+'[1]Finance'!$BL73+'[1]Finance'!$BM73</f>
        <v>27124</v>
      </c>
      <c r="AD64" s="44">
        <f t="shared" si="1"/>
        <v>193224</v>
      </c>
      <c r="AE64" s="45">
        <f t="shared" si="2"/>
        <v>-19215</v>
      </c>
      <c r="AF64" s="46"/>
      <c r="AG64" s="40">
        <f>+'[1]Finance'!$I73+'[1]Finance'!$J73</f>
        <v>3580328</v>
      </c>
      <c r="AH64" s="40">
        <f>+'[1]Finance'!$K73+'[1]Finance'!$L73</f>
        <v>17033</v>
      </c>
      <c r="AI64" s="40">
        <f>+'[1]Finance'!$E73+'[1]Finance'!$G73+'[1]Finance'!$M73</f>
        <v>1068890</v>
      </c>
      <c r="AJ64" s="40">
        <f>+'[1]Finance'!$F73</f>
        <v>0</v>
      </c>
      <c r="AK64" s="41">
        <f t="shared" si="3"/>
        <v>4666251</v>
      </c>
      <c r="AL64" s="40">
        <f>+'[1]Finance'!$R73</f>
        <v>14246</v>
      </c>
      <c r="AM64" s="41">
        <f t="shared" si="4"/>
        <v>4652005</v>
      </c>
      <c r="AN64" s="46"/>
    </row>
    <row r="65" spans="1:40" ht="20.25" customHeight="1">
      <c r="A65" s="36">
        <f>+'[1]Finance'!A74</f>
        <v>61</v>
      </c>
      <c r="B65" s="37"/>
      <c r="C65" s="38" t="str">
        <f>+'[1]Finance'!B74</f>
        <v>Hutt City Uniting Congregations</v>
      </c>
      <c r="D65" s="39"/>
      <c r="E65" s="38"/>
      <c r="F65" s="38"/>
      <c r="G65" s="38"/>
      <c r="H65" s="38">
        <f>+'[1]Finance'!C74</f>
      </c>
      <c r="I65" s="40">
        <f>+'[1]Finance'!$AB74</f>
        <v>308581</v>
      </c>
      <c r="J65" s="40">
        <f>+'[1]Finance'!$AC74</f>
        <v>566</v>
      </c>
      <c r="K65" s="40">
        <f>+'[1]Finance'!$AD74</f>
        <v>0</v>
      </c>
      <c r="L65" s="40">
        <v>0</v>
      </c>
      <c r="M65" s="40">
        <f>+'[1]Finance'!$X74+'[1]Finance'!$Y74</f>
        <v>8898</v>
      </c>
      <c r="N65" s="40">
        <f>+'[1]Finance'!$AF74</f>
        <v>5420</v>
      </c>
      <c r="O65" s="40">
        <f>+'[1]Finance'!$AI74</f>
        <v>73121</v>
      </c>
      <c r="P65" s="40">
        <f>+'[1]Finance'!$AG74+'[1]Finance'!$AH74</f>
        <v>214552</v>
      </c>
      <c r="Q65" s="40">
        <f>+'[1]Finance'!$Z74</f>
        <v>4806</v>
      </c>
      <c r="R65" s="40">
        <f>+'[1]Finance'!$AJ74</f>
        <v>27978</v>
      </c>
      <c r="S65" s="41">
        <f t="shared" si="0"/>
        <v>643922</v>
      </c>
      <c r="T65" s="42"/>
      <c r="U65" s="40">
        <f>+'[1]Finance'!$AO74</f>
        <v>169865</v>
      </c>
      <c r="V65" s="40">
        <f>+'[1]Finance'!$AQ74</f>
        <v>0</v>
      </c>
      <c r="W65" s="40">
        <f>+'[1]Finance'!$AP74+'[1]Finance'!$AR74</f>
        <v>33058</v>
      </c>
      <c r="X65" s="40">
        <f>+'[1]Finance'!$AT74+'[1]Finance'!$AU74+'[1]Finance'!$AV74</f>
        <v>56231</v>
      </c>
      <c r="Y65" s="40">
        <f>+'[1]Finance'!$BC74</f>
        <v>121672</v>
      </c>
      <c r="Z65" s="40">
        <f>+'[1]Finance'!$AY74+'[1]Finance'!$AZ74</f>
        <v>2710</v>
      </c>
      <c r="AA65" s="43">
        <f>+'[1]Finance'!$AM74</f>
        <v>496</v>
      </c>
      <c r="AB65" s="40">
        <f>+'[1]Finance'!$AN74</f>
        <v>484</v>
      </c>
      <c r="AC65" s="40">
        <f>+'[1]Finance'!$BA74+'[1]Finance'!$BB74+'[1]Finance'!$BL74+'[1]Finance'!$BM74</f>
        <v>122089</v>
      </c>
      <c r="AD65" s="44">
        <f t="shared" si="1"/>
        <v>506605</v>
      </c>
      <c r="AE65" s="45">
        <f t="shared" si="2"/>
        <v>137317</v>
      </c>
      <c r="AF65" s="46"/>
      <c r="AG65" s="40">
        <f>+'[1]Finance'!$I74+'[1]Finance'!$J74</f>
        <v>9742050</v>
      </c>
      <c r="AH65" s="40">
        <f>+'[1]Finance'!$K74+'[1]Finance'!$L74</f>
        <v>131806</v>
      </c>
      <c r="AI65" s="40">
        <f>+'[1]Finance'!$E74+'[1]Finance'!$G74+'[1]Finance'!$M74</f>
        <v>4008973</v>
      </c>
      <c r="AJ65" s="40">
        <f>+'[1]Finance'!$F74</f>
        <v>0</v>
      </c>
      <c r="AK65" s="41">
        <f t="shared" si="3"/>
        <v>13882829</v>
      </c>
      <c r="AL65" s="40">
        <f>+'[1]Finance'!$R74</f>
        <v>15471</v>
      </c>
      <c r="AM65" s="41">
        <f t="shared" si="4"/>
        <v>13867358</v>
      </c>
      <c r="AN65" s="46"/>
    </row>
    <row r="66" spans="1:40" ht="20.25" customHeight="1">
      <c r="A66" s="36">
        <f>+'[1]Finance'!A75</f>
        <v>62</v>
      </c>
      <c r="B66" s="37"/>
      <c r="C66" s="38" t="str">
        <f>+'[1]Finance'!B75</f>
        <v>Miramar Uniting Church</v>
      </c>
      <c r="D66" s="39"/>
      <c r="E66" s="38"/>
      <c r="F66" s="38"/>
      <c r="G66" s="38"/>
      <c r="H66" s="38">
        <f>+'[1]Finance'!C75</f>
      </c>
      <c r="I66" s="40">
        <f>+'[1]Finance'!$AB75</f>
        <v>53120</v>
      </c>
      <c r="J66" s="40">
        <f>+'[1]Finance'!$AC75</f>
        <v>145</v>
      </c>
      <c r="K66" s="40">
        <f>+'[1]Finance'!$AD75</f>
        <v>0</v>
      </c>
      <c r="L66" s="40">
        <v>0</v>
      </c>
      <c r="M66" s="40">
        <f>+'[1]Finance'!$X75+'[1]Finance'!$Y75</f>
        <v>0</v>
      </c>
      <c r="N66" s="40">
        <f>+'[1]Finance'!$AF75</f>
        <v>0</v>
      </c>
      <c r="O66" s="40">
        <f>+'[1]Finance'!$AI75</f>
        <v>10206</v>
      </c>
      <c r="P66" s="40">
        <f>+'[1]Finance'!$AG75+'[1]Finance'!$AH75</f>
        <v>40812</v>
      </c>
      <c r="Q66" s="40">
        <f>+'[1]Finance'!$Z75</f>
        <v>0</v>
      </c>
      <c r="R66" s="40">
        <f>+'[1]Finance'!$AJ75</f>
        <v>1453</v>
      </c>
      <c r="S66" s="41">
        <f t="shared" si="0"/>
        <v>105736</v>
      </c>
      <c r="T66" s="42"/>
      <c r="U66" s="40">
        <f>+'[1]Finance'!$AO75</f>
        <v>58269</v>
      </c>
      <c r="V66" s="40">
        <f>+'[1]Finance'!$AQ75</f>
        <v>0</v>
      </c>
      <c r="W66" s="40">
        <f>+'[1]Finance'!$AP75+'[1]Finance'!$AR75</f>
        <v>3021</v>
      </c>
      <c r="X66" s="40">
        <f>+'[1]Finance'!$AT75+'[1]Finance'!$AU75+'[1]Finance'!$AV75</f>
        <v>27070</v>
      </c>
      <c r="Y66" s="40">
        <f>+'[1]Finance'!$BC75</f>
        <v>18937</v>
      </c>
      <c r="Z66" s="40">
        <f>+'[1]Finance'!$AY75+'[1]Finance'!$AZ75</f>
        <v>0</v>
      </c>
      <c r="AA66" s="43">
        <f>+'[1]Finance'!$AM75</f>
        <v>145</v>
      </c>
      <c r="AB66" s="40">
        <f>+'[1]Finance'!$AN75</f>
        <v>0</v>
      </c>
      <c r="AC66" s="40">
        <f>+'[1]Finance'!$BA75+'[1]Finance'!$BB75+'[1]Finance'!$BL75+'[1]Finance'!$BM75</f>
        <v>16318</v>
      </c>
      <c r="AD66" s="44">
        <f t="shared" si="1"/>
        <v>123760</v>
      </c>
      <c r="AE66" s="45">
        <f t="shared" si="2"/>
        <v>-18024</v>
      </c>
      <c r="AF66" s="46"/>
      <c r="AG66" s="40">
        <f>+'[1]Finance'!$I75+'[1]Finance'!$J75</f>
        <v>875000</v>
      </c>
      <c r="AH66" s="40">
        <f>+'[1]Finance'!$K75+'[1]Finance'!$L75</f>
        <v>17872</v>
      </c>
      <c r="AI66" s="40">
        <f>+'[1]Finance'!$E75+'[1]Finance'!$G75+'[1]Finance'!$M75</f>
        <v>864868</v>
      </c>
      <c r="AJ66" s="40">
        <f>+'[1]Finance'!$F75</f>
        <v>0</v>
      </c>
      <c r="AK66" s="41">
        <f t="shared" si="3"/>
        <v>1757740</v>
      </c>
      <c r="AL66" s="40">
        <f>+'[1]Finance'!$R75</f>
        <v>0</v>
      </c>
      <c r="AM66" s="41">
        <f t="shared" si="4"/>
        <v>1757740</v>
      </c>
      <c r="AN66" s="46"/>
    </row>
    <row r="67" spans="1:40" ht="20.25" customHeight="1">
      <c r="A67" s="36">
        <f>+'[1]Finance'!A76</f>
        <v>63</v>
      </c>
      <c r="B67" s="37"/>
      <c r="C67" s="38" t="str">
        <f>+'[1]Finance'!B76</f>
        <v>Upper Hutt Uniting Parish</v>
      </c>
      <c r="D67" s="39"/>
      <c r="E67" s="38"/>
      <c r="F67" s="38"/>
      <c r="G67" s="38"/>
      <c r="H67" s="38" t="str">
        <f>+'[1]Finance'!C76</f>
        <v>methodist</v>
      </c>
      <c r="I67" s="40">
        <f>+'[1]Finance'!$AB76</f>
        <v>82208</v>
      </c>
      <c r="J67" s="40">
        <f>+'[1]Finance'!$AC76</f>
        <v>0</v>
      </c>
      <c r="K67" s="40">
        <f>+'[1]Finance'!$AD76</f>
        <v>0</v>
      </c>
      <c r="L67" s="40">
        <v>0</v>
      </c>
      <c r="M67" s="40">
        <f>+'[1]Finance'!$X76+'[1]Finance'!$Y76</f>
        <v>0</v>
      </c>
      <c r="N67" s="40">
        <f>+'[1]Finance'!$AF76</f>
        <v>0</v>
      </c>
      <c r="O67" s="40">
        <f>+'[1]Finance'!$AI76</f>
        <v>17432</v>
      </c>
      <c r="P67" s="40">
        <f>+'[1]Finance'!$AG76+'[1]Finance'!$AH76</f>
        <v>0</v>
      </c>
      <c r="Q67" s="40">
        <f>+'[1]Finance'!$Z76</f>
        <v>21500</v>
      </c>
      <c r="R67" s="40">
        <f>+'[1]Finance'!$AJ76</f>
        <v>75930</v>
      </c>
      <c r="S67" s="41">
        <f t="shared" si="0"/>
        <v>197070</v>
      </c>
      <c r="T67" s="42"/>
      <c r="U67" s="40">
        <f>+'[1]Finance'!$AO76</f>
        <v>44176</v>
      </c>
      <c r="V67" s="40">
        <f>+'[1]Finance'!$AQ76</f>
        <v>0</v>
      </c>
      <c r="W67" s="40">
        <f>+'[1]Finance'!$AP76+'[1]Finance'!$AR76</f>
        <v>9008</v>
      </c>
      <c r="X67" s="40">
        <f>+'[1]Finance'!$AT76+'[1]Finance'!$AU76+'[1]Finance'!$AV76</f>
        <v>40364</v>
      </c>
      <c r="Y67" s="40">
        <f>+'[1]Finance'!$BC76</f>
        <v>57115</v>
      </c>
      <c r="Z67" s="40">
        <f>+'[1]Finance'!$AY76+'[1]Finance'!$AZ76</f>
        <v>0</v>
      </c>
      <c r="AA67" s="43">
        <f>+'[1]Finance'!$AM76</f>
        <v>100</v>
      </c>
      <c r="AB67" s="40">
        <f>+'[1]Finance'!$AN76</f>
        <v>0</v>
      </c>
      <c r="AC67" s="40">
        <f>+'[1]Finance'!$BA76+'[1]Finance'!$BB76+'[1]Finance'!$BL76+'[1]Finance'!$BM76</f>
        <v>43304</v>
      </c>
      <c r="AD67" s="44">
        <f t="shared" si="1"/>
        <v>194067</v>
      </c>
      <c r="AE67" s="45">
        <f t="shared" si="2"/>
        <v>3003</v>
      </c>
      <c r="AF67" s="46"/>
      <c r="AG67" s="40">
        <f>+'[1]Finance'!$I76+'[1]Finance'!$J76</f>
        <v>2676000</v>
      </c>
      <c r="AH67" s="40">
        <f>+'[1]Finance'!$K76+'[1]Finance'!$L76</f>
        <v>399000</v>
      </c>
      <c r="AI67" s="40">
        <f>+'[1]Finance'!$E76+'[1]Finance'!$G76+'[1]Finance'!$M76</f>
        <v>962775</v>
      </c>
      <c r="AJ67" s="40">
        <f>+'[1]Finance'!$F76</f>
        <v>0</v>
      </c>
      <c r="AK67" s="41">
        <f t="shared" si="3"/>
        <v>4037775</v>
      </c>
      <c r="AL67" s="40">
        <f>+'[1]Finance'!$R76</f>
        <v>68235</v>
      </c>
      <c r="AM67" s="41">
        <f t="shared" si="4"/>
        <v>3969540</v>
      </c>
      <c r="AN67" s="46"/>
    </row>
    <row r="68" spans="1:40" ht="20.25" customHeight="1">
      <c r="A68" s="36">
        <f>+'[1]Finance'!A77</f>
        <v>64</v>
      </c>
      <c r="B68" s="37"/>
      <c r="C68" s="38" t="str">
        <f>+'[1]Finance'!B77</f>
        <v>Kapiti Uniting Parish</v>
      </c>
      <c r="D68" s="39"/>
      <c r="E68" s="38"/>
      <c r="F68" s="38"/>
      <c r="G68" s="38"/>
      <c r="H68" s="38">
        <f>+'[1]Finance'!C77</f>
      </c>
      <c r="I68" s="40">
        <f>+'[1]Finance'!$AB77</f>
        <v>148673</v>
      </c>
      <c r="J68" s="40">
        <f>+'[1]Finance'!$AC77</f>
        <v>730</v>
      </c>
      <c r="K68" s="40">
        <f>+'[1]Finance'!$AD77</f>
        <v>0</v>
      </c>
      <c r="L68" s="40">
        <v>0</v>
      </c>
      <c r="M68" s="40">
        <f>+'[1]Finance'!$X77+'[1]Finance'!$Y77</f>
        <v>4087</v>
      </c>
      <c r="N68" s="40">
        <f>+'[1]Finance'!$AF77</f>
        <v>50</v>
      </c>
      <c r="O68" s="40">
        <f>+'[1]Finance'!$AI77</f>
        <v>19238</v>
      </c>
      <c r="P68" s="40">
        <f>+'[1]Finance'!$AG77+'[1]Finance'!$AH77</f>
        <v>2622</v>
      </c>
      <c r="Q68" s="40">
        <f>+'[1]Finance'!$Z77</f>
        <v>15895</v>
      </c>
      <c r="R68" s="40">
        <f>+'[1]Finance'!$AJ77</f>
        <v>22453</v>
      </c>
      <c r="S68" s="41">
        <f t="shared" si="0"/>
        <v>213748</v>
      </c>
      <c r="T68" s="42"/>
      <c r="U68" s="40">
        <f>+'[1]Finance'!$AO77</f>
        <v>52802</v>
      </c>
      <c r="V68" s="40">
        <f>+'[1]Finance'!$AQ77</f>
        <v>0</v>
      </c>
      <c r="W68" s="40">
        <f>+'[1]Finance'!$AP77+'[1]Finance'!$AR77</f>
        <v>8329</v>
      </c>
      <c r="X68" s="40">
        <f>+'[1]Finance'!$AT77+'[1]Finance'!$AU77+'[1]Finance'!$AV77</f>
        <v>40297</v>
      </c>
      <c r="Y68" s="40">
        <f>+'[1]Finance'!$BC77</f>
        <v>45025</v>
      </c>
      <c r="Z68" s="40">
        <f>+'[1]Finance'!$AY77+'[1]Finance'!$AZ77</f>
        <v>15565</v>
      </c>
      <c r="AA68" s="43">
        <f>+'[1]Finance'!$AM77</f>
        <v>730</v>
      </c>
      <c r="AB68" s="40">
        <f>+'[1]Finance'!$AN77</f>
        <v>0</v>
      </c>
      <c r="AC68" s="40">
        <f>+'[1]Finance'!$BA77+'[1]Finance'!$BB77+'[1]Finance'!$BL77+'[1]Finance'!$BM77</f>
        <v>49079</v>
      </c>
      <c r="AD68" s="44">
        <f t="shared" si="1"/>
        <v>211827</v>
      </c>
      <c r="AE68" s="45">
        <f t="shared" si="2"/>
        <v>1921</v>
      </c>
      <c r="AF68" s="46"/>
      <c r="AG68" s="40">
        <f>+'[1]Finance'!$I77+'[1]Finance'!$J77</f>
        <v>1941538</v>
      </c>
      <c r="AH68" s="40">
        <f>+'[1]Finance'!$K77+'[1]Finance'!$L77</f>
        <v>189624</v>
      </c>
      <c r="AI68" s="40">
        <f>+'[1]Finance'!$E77+'[1]Finance'!$G77+'[1]Finance'!$M77</f>
        <v>87404</v>
      </c>
      <c r="AJ68" s="40">
        <f>+'[1]Finance'!$F77</f>
        <v>0</v>
      </c>
      <c r="AK68" s="41">
        <f t="shared" si="3"/>
        <v>2218566</v>
      </c>
      <c r="AL68" s="40">
        <f>+'[1]Finance'!$R77</f>
        <v>47519</v>
      </c>
      <c r="AM68" s="41">
        <f t="shared" si="4"/>
        <v>2171047</v>
      </c>
      <c r="AN68" s="46"/>
    </row>
    <row r="69" spans="1:40" ht="20.25" customHeight="1">
      <c r="A69" s="36">
        <f>+'[1]Finance'!A78</f>
        <v>65</v>
      </c>
      <c r="B69" s="37"/>
      <c r="C69" s="38" t="str">
        <f>+'[1]Finance'!B78</f>
        <v>St Matthew's Brooklyn Joint Parish Anglican Methodist Presbyterian</v>
      </c>
      <c r="D69" s="39"/>
      <c r="E69" s="38"/>
      <c r="F69" s="38"/>
      <c r="G69" s="38"/>
      <c r="H69" s="38" t="str">
        <f>+'[1]Finance'!C78</f>
        <v>Anglican</v>
      </c>
      <c r="I69" s="40">
        <f>+'[1]Finance'!$AB78</f>
        <v>30541</v>
      </c>
      <c r="J69" s="40">
        <f>+'[1]Finance'!$AC78</f>
        <v>395</v>
      </c>
      <c r="K69" s="40">
        <f>+'[1]Finance'!$AD78</f>
        <v>0</v>
      </c>
      <c r="L69" s="40">
        <v>0</v>
      </c>
      <c r="M69" s="40">
        <f>+'[1]Finance'!$X78+'[1]Finance'!$Y78</f>
        <v>0</v>
      </c>
      <c r="N69" s="40">
        <f>+'[1]Finance'!$AF78</f>
        <v>0</v>
      </c>
      <c r="O69" s="40">
        <f>+'[1]Finance'!$AI78</f>
        <v>49222</v>
      </c>
      <c r="P69" s="40">
        <f>+'[1]Finance'!$AG78+'[1]Finance'!$AH78</f>
        <v>10525</v>
      </c>
      <c r="Q69" s="40">
        <f>+'[1]Finance'!$Z78</f>
        <v>0</v>
      </c>
      <c r="R69" s="40">
        <f>+'[1]Finance'!$AJ78</f>
        <v>14029</v>
      </c>
      <c r="S69" s="41">
        <f t="shared" si="0"/>
        <v>104712</v>
      </c>
      <c r="T69" s="42"/>
      <c r="U69" s="40">
        <f>+'[1]Finance'!$AO78</f>
        <v>55856</v>
      </c>
      <c r="V69" s="40">
        <f>+'[1]Finance'!$AQ78</f>
        <v>0</v>
      </c>
      <c r="W69" s="40">
        <f>+'[1]Finance'!$AP78+'[1]Finance'!$AR78</f>
        <v>2919</v>
      </c>
      <c r="X69" s="40">
        <f>+'[1]Finance'!$AT78+'[1]Finance'!$AU78+'[1]Finance'!$AV78</f>
        <v>8491</v>
      </c>
      <c r="Y69" s="40">
        <f>+'[1]Finance'!$BC78</f>
        <v>41540</v>
      </c>
      <c r="Z69" s="40">
        <f>+'[1]Finance'!$AY78+'[1]Finance'!$AZ78</f>
        <v>0</v>
      </c>
      <c r="AA69" s="43">
        <f>+'[1]Finance'!$AM78</f>
        <v>2195</v>
      </c>
      <c r="AB69" s="40">
        <f>+'[1]Finance'!$AN78</f>
        <v>0</v>
      </c>
      <c r="AC69" s="40">
        <f>+'[1]Finance'!$BA78+'[1]Finance'!$BB78+'[1]Finance'!$BL78+'[1]Finance'!$BM78</f>
        <v>17862</v>
      </c>
      <c r="AD69" s="44">
        <f t="shared" si="1"/>
        <v>128863</v>
      </c>
      <c r="AE69" s="45">
        <f t="shared" si="2"/>
        <v>-24151</v>
      </c>
      <c r="AF69" s="46"/>
      <c r="AG69" s="40">
        <f>+'[1]Finance'!$I78+'[1]Finance'!$J78</f>
        <v>0</v>
      </c>
      <c r="AH69" s="40">
        <f>+'[1]Finance'!$K78+'[1]Finance'!$L78</f>
        <v>0</v>
      </c>
      <c r="AI69" s="40">
        <f>+'[1]Finance'!$E78+'[1]Finance'!$G78+'[1]Finance'!$M78</f>
        <v>55723</v>
      </c>
      <c r="AJ69" s="40">
        <f>+'[1]Finance'!$F78</f>
        <v>0</v>
      </c>
      <c r="AK69" s="41">
        <f t="shared" si="3"/>
        <v>55723</v>
      </c>
      <c r="AL69" s="40">
        <f>+'[1]Finance'!$R78</f>
        <v>2806</v>
      </c>
      <c r="AM69" s="41">
        <f t="shared" si="4"/>
        <v>52917</v>
      </c>
      <c r="AN69" s="46"/>
    </row>
    <row r="70" spans="1:40" ht="20.25" customHeight="1">
      <c r="A70" s="36">
        <f>+'[1]Finance'!A79</f>
        <v>66</v>
      </c>
      <c r="B70" s="37"/>
      <c r="C70" s="38" t="str">
        <f>+'[1]Finance'!B79</f>
        <v>Motueka Uniting Parish</v>
      </c>
      <c r="D70" s="39"/>
      <c r="E70" s="38"/>
      <c r="F70" s="38"/>
      <c r="G70" s="38"/>
      <c r="H70" s="38" t="str">
        <f>+'[1]Finance'!C79</f>
        <v>Methodist</v>
      </c>
      <c r="I70" s="40">
        <f>+'[1]Finance'!$AB79</f>
        <v>59195</v>
      </c>
      <c r="J70" s="40">
        <f>+'[1]Finance'!$AC79</f>
        <v>0</v>
      </c>
      <c r="K70" s="40">
        <f>+'[1]Finance'!$AD79</f>
        <v>1000</v>
      </c>
      <c r="L70" s="40">
        <v>0</v>
      </c>
      <c r="M70" s="40">
        <f>+'[1]Finance'!$X79+'[1]Finance'!$Y79</f>
        <v>0</v>
      </c>
      <c r="N70" s="40">
        <f>+'[1]Finance'!$AF79</f>
        <v>0</v>
      </c>
      <c r="O70" s="40">
        <f>+'[1]Finance'!$AI79</f>
        <v>1162</v>
      </c>
      <c r="P70" s="40">
        <f>+'[1]Finance'!$AG79+'[1]Finance'!$AH79</f>
        <v>0</v>
      </c>
      <c r="Q70" s="40">
        <f>+'[1]Finance'!$Z79</f>
        <v>0</v>
      </c>
      <c r="R70" s="40">
        <f>+'[1]Finance'!$AJ79</f>
        <v>7</v>
      </c>
      <c r="S70" s="41">
        <f aca="true" t="shared" si="5" ref="S70:S93">SUM(I70:R70)</f>
        <v>61364</v>
      </c>
      <c r="T70" s="42"/>
      <c r="U70" s="40">
        <f>+'[1]Finance'!$AO79</f>
        <v>44234</v>
      </c>
      <c r="V70" s="40">
        <f>+'[1]Finance'!$AQ79</f>
        <v>0</v>
      </c>
      <c r="W70" s="40">
        <f>+'[1]Finance'!$AP79+'[1]Finance'!$AR79</f>
        <v>11548</v>
      </c>
      <c r="X70" s="40">
        <f>+'[1]Finance'!$AT79+'[1]Finance'!$AU79+'[1]Finance'!$AV79</f>
        <v>0</v>
      </c>
      <c r="Y70" s="40">
        <f>+'[1]Finance'!$BC79</f>
        <v>12706</v>
      </c>
      <c r="Z70" s="40">
        <f>+'[1]Finance'!$AY79+'[1]Finance'!$AZ79</f>
        <v>0</v>
      </c>
      <c r="AA70" s="43">
        <f>+'[1]Finance'!$AM79</f>
        <v>1000</v>
      </c>
      <c r="AB70" s="40">
        <f>+'[1]Finance'!$AN79</f>
        <v>0</v>
      </c>
      <c r="AC70" s="40">
        <f>+'[1]Finance'!$BA79+'[1]Finance'!$BB79+'[1]Finance'!$BL79+'[1]Finance'!$BM79</f>
        <v>20661</v>
      </c>
      <c r="AD70" s="44">
        <f aca="true" t="shared" si="6" ref="AD70:AD93">SUM(U70:AC70)</f>
        <v>90149</v>
      </c>
      <c r="AE70" s="45">
        <f aca="true" t="shared" si="7" ref="AE70:AE93">+S70-AD70</f>
        <v>-28785</v>
      </c>
      <c r="AF70" s="46"/>
      <c r="AG70" s="40">
        <f>+'[1]Finance'!$I79+'[1]Finance'!$J79</f>
        <v>1246000</v>
      </c>
      <c r="AH70" s="40">
        <f>+'[1]Finance'!$K79+'[1]Finance'!$L79</f>
        <v>12500</v>
      </c>
      <c r="AI70" s="40">
        <f>+'[1]Finance'!$E79+'[1]Finance'!$G79+'[1]Finance'!$M79</f>
        <v>668589</v>
      </c>
      <c r="AJ70" s="40">
        <f>+'[1]Finance'!$F79</f>
        <v>0</v>
      </c>
      <c r="AK70" s="41">
        <f aca="true" t="shared" si="8" ref="AK70:AK93">SUM(AG70:AJ70)</f>
        <v>1927089</v>
      </c>
      <c r="AL70" s="40">
        <f>+'[1]Finance'!$R79</f>
        <v>0</v>
      </c>
      <c r="AM70" s="41">
        <f aca="true" t="shared" si="9" ref="AM70:AM93">+AK70-AL70</f>
        <v>1927089</v>
      </c>
      <c r="AN70" s="46"/>
    </row>
    <row r="71" spans="1:40" ht="20.25" customHeight="1">
      <c r="A71" s="36">
        <f>+'[1]Finance'!A80</f>
        <v>67</v>
      </c>
      <c r="B71" s="37"/>
      <c r="C71" s="38" t="str">
        <f>+'[1]Finance'!B80</f>
        <v>Union Parish of Picton</v>
      </c>
      <c r="D71" s="39"/>
      <c r="E71" s="38"/>
      <c r="F71" s="38"/>
      <c r="G71" s="38"/>
      <c r="H71" s="38" t="str">
        <f>+'[1]Finance'!C80</f>
        <v>Methodist</v>
      </c>
      <c r="I71" s="40">
        <f>+'[1]Finance'!$AB80</f>
        <v>20347</v>
      </c>
      <c r="J71" s="40">
        <f>+'[1]Finance'!$AC80</f>
        <v>61</v>
      </c>
      <c r="K71" s="40">
        <f>+'[1]Finance'!$AD80</f>
        <v>0</v>
      </c>
      <c r="L71" s="40">
        <v>0</v>
      </c>
      <c r="M71" s="40">
        <f>+'[1]Finance'!$X80+'[1]Finance'!$Y80</f>
        <v>0</v>
      </c>
      <c r="N71" s="40">
        <f>+'[1]Finance'!$AF80</f>
        <v>0</v>
      </c>
      <c r="O71" s="40">
        <f>+'[1]Finance'!$AI80</f>
        <v>0</v>
      </c>
      <c r="P71" s="40">
        <f>+'[1]Finance'!$AG80+'[1]Finance'!$AH80</f>
        <v>0</v>
      </c>
      <c r="Q71" s="40">
        <f>+'[1]Finance'!$Z80</f>
        <v>17798</v>
      </c>
      <c r="R71" s="40">
        <f>+'[1]Finance'!$AJ80</f>
        <v>9624</v>
      </c>
      <c r="S71" s="41">
        <f t="shared" si="5"/>
        <v>47830</v>
      </c>
      <c r="T71" s="42"/>
      <c r="U71" s="40">
        <f>+'[1]Finance'!$AO80</f>
        <v>13186</v>
      </c>
      <c r="V71" s="40">
        <f>+'[1]Finance'!$AQ80</f>
        <v>0</v>
      </c>
      <c r="W71" s="40">
        <f>+'[1]Finance'!$AP80+'[1]Finance'!$AR80</f>
        <v>6232</v>
      </c>
      <c r="X71" s="40">
        <f>+'[1]Finance'!$AT80+'[1]Finance'!$AU80+'[1]Finance'!$AV80</f>
        <v>2345</v>
      </c>
      <c r="Y71" s="40">
        <f>+'[1]Finance'!$BC80</f>
        <v>13298</v>
      </c>
      <c r="Z71" s="40">
        <f>+'[1]Finance'!$AY80+'[1]Finance'!$AZ80</f>
        <v>0</v>
      </c>
      <c r="AA71" s="43">
        <f>+'[1]Finance'!$AM80</f>
        <v>2581</v>
      </c>
      <c r="AB71" s="40">
        <f>+'[1]Finance'!$AN80</f>
        <v>0</v>
      </c>
      <c r="AC71" s="40">
        <f>+'[1]Finance'!$BA80+'[1]Finance'!$BB80+'[1]Finance'!$BL80+'[1]Finance'!$BM80</f>
        <v>16152</v>
      </c>
      <c r="AD71" s="44">
        <f t="shared" si="6"/>
        <v>53794</v>
      </c>
      <c r="AE71" s="45">
        <f t="shared" si="7"/>
        <v>-5964</v>
      </c>
      <c r="AF71" s="46"/>
      <c r="AG71" s="40">
        <f>+'[1]Finance'!$I80+'[1]Finance'!$J80</f>
        <v>1220400</v>
      </c>
      <c r="AH71" s="40">
        <f>+'[1]Finance'!$K80+'[1]Finance'!$L80</f>
        <v>94860</v>
      </c>
      <c r="AI71" s="40">
        <f>+'[1]Finance'!$E80+'[1]Finance'!$G80+'[1]Finance'!$M80</f>
        <v>103603</v>
      </c>
      <c r="AJ71" s="40">
        <f>+'[1]Finance'!$F80</f>
        <v>0</v>
      </c>
      <c r="AK71" s="41">
        <f t="shared" si="8"/>
        <v>1418863</v>
      </c>
      <c r="AL71" s="40">
        <f>+'[1]Finance'!$R80</f>
        <v>1881</v>
      </c>
      <c r="AM71" s="41">
        <f t="shared" si="9"/>
        <v>1416982</v>
      </c>
      <c r="AN71" s="46"/>
    </row>
    <row r="72" spans="1:40" ht="20.25" customHeight="1">
      <c r="A72" s="36">
        <f>+'[1]Finance'!A81</f>
        <v>68</v>
      </c>
      <c r="B72" s="37"/>
      <c r="C72" s="38" t="str">
        <f>+'[1]Finance'!B81</f>
        <v>Buller Union Parish</v>
      </c>
      <c r="D72" s="39"/>
      <c r="E72" s="38"/>
      <c r="F72" s="38"/>
      <c r="G72" s="38"/>
      <c r="H72" s="38" t="str">
        <f>+'[1]Finance'!C81</f>
        <v>methodist</v>
      </c>
      <c r="I72" s="40">
        <f>+'[1]Finance'!$AB81</f>
        <v>8520</v>
      </c>
      <c r="J72" s="40">
        <f>+'[1]Finance'!$AC81</f>
        <v>0</v>
      </c>
      <c r="K72" s="40">
        <f>+'[1]Finance'!$AD81</f>
        <v>859</v>
      </c>
      <c r="L72" s="40">
        <v>0</v>
      </c>
      <c r="M72" s="40">
        <f>+'[1]Finance'!$X81+'[1]Finance'!$Y81</f>
        <v>0</v>
      </c>
      <c r="N72" s="40">
        <f>+'[1]Finance'!$AF81</f>
        <v>0</v>
      </c>
      <c r="O72" s="40">
        <f>+'[1]Finance'!$AI81</f>
        <v>1004</v>
      </c>
      <c r="P72" s="40">
        <f>+'[1]Finance'!$AG81+'[1]Finance'!$AH81</f>
        <v>14508</v>
      </c>
      <c r="Q72" s="40">
        <f>+'[1]Finance'!$Z81</f>
        <v>0</v>
      </c>
      <c r="R72" s="40">
        <f>+'[1]Finance'!$AJ81</f>
        <v>409</v>
      </c>
      <c r="S72" s="41">
        <f t="shared" si="5"/>
        <v>25300</v>
      </c>
      <c r="T72" s="42"/>
      <c r="U72" s="40">
        <f>+'[1]Finance'!$AO81</f>
        <v>100</v>
      </c>
      <c r="V72" s="40">
        <f>+'[1]Finance'!$AQ81</f>
        <v>0</v>
      </c>
      <c r="W72" s="40">
        <f>+'[1]Finance'!$AP81+'[1]Finance'!$AR81</f>
        <v>2214</v>
      </c>
      <c r="X72" s="40">
        <f>+'[1]Finance'!$AT81+'[1]Finance'!$AU81+'[1]Finance'!$AV81</f>
        <v>0</v>
      </c>
      <c r="Y72" s="40">
        <f>+'[1]Finance'!$BC81</f>
        <v>8443</v>
      </c>
      <c r="Z72" s="40">
        <f>+'[1]Finance'!$AY81+'[1]Finance'!$AZ81</f>
        <v>0</v>
      </c>
      <c r="AA72" s="43">
        <f>+'[1]Finance'!$AM81</f>
        <v>870</v>
      </c>
      <c r="AB72" s="40">
        <f>+'[1]Finance'!$AN81</f>
        <v>0</v>
      </c>
      <c r="AC72" s="40">
        <f>+'[1]Finance'!$BA81+'[1]Finance'!$BB81+'[1]Finance'!$BL81+'[1]Finance'!$BM81</f>
        <v>9384</v>
      </c>
      <c r="AD72" s="44">
        <f t="shared" si="6"/>
        <v>21011</v>
      </c>
      <c r="AE72" s="45">
        <f t="shared" si="7"/>
        <v>4289</v>
      </c>
      <c r="AF72" s="46"/>
      <c r="AG72" s="40">
        <f>+'[1]Finance'!$I81+'[1]Finance'!$J81</f>
        <v>583000</v>
      </c>
      <c r="AH72" s="40">
        <f>+'[1]Finance'!$K81+'[1]Finance'!$L81</f>
        <v>45000</v>
      </c>
      <c r="AI72" s="40">
        <f>+'[1]Finance'!$E81+'[1]Finance'!$G81+'[1]Finance'!$M81</f>
        <v>324095</v>
      </c>
      <c r="AJ72" s="40">
        <f>+'[1]Finance'!$F81</f>
        <v>0</v>
      </c>
      <c r="AK72" s="41">
        <f t="shared" si="8"/>
        <v>952095</v>
      </c>
      <c r="AL72" s="40">
        <f>+'[1]Finance'!$R81</f>
        <v>238</v>
      </c>
      <c r="AM72" s="41">
        <f t="shared" si="9"/>
        <v>951857</v>
      </c>
      <c r="AN72" s="46"/>
    </row>
    <row r="73" spans="1:40" ht="20.25" customHeight="1">
      <c r="A73" s="36">
        <f>+'[1]Finance'!A82</f>
        <v>69</v>
      </c>
      <c r="B73" s="37"/>
      <c r="C73" s="38" t="str">
        <f>+'[1]Finance'!B82</f>
        <v>Greymouth District Uniting</v>
      </c>
      <c r="D73" s="39"/>
      <c r="E73" s="38"/>
      <c r="F73" s="38"/>
      <c r="G73" s="38"/>
      <c r="H73" s="38" t="str">
        <f>+'[1]Finance'!C82</f>
        <v>Methodist</v>
      </c>
      <c r="I73" s="40">
        <f>+'[1]Finance'!$AB82</f>
        <v>32783</v>
      </c>
      <c r="J73" s="40">
        <f>+'[1]Finance'!$AC82</f>
        <v>0</v>
      </c>
      <c r="K73" s="40">
        <f>+'[1]Finance'!$AD82</f>
        <v>0</v>
      </c>
      <c r="L73" s="40">
        <v>0</v>
      </c>
      <c r="M73" s="40">
        <f>+'[1]Finance'!$X82+'[1]Finance'!$Y82</f>
        <v>5000</v>
      </c>
      <c r="N73" s="40">
        <f>+'[1]Finance'!$AF82</f>
        <v>0</v>
      </c>
      <c r="O73" s="40">
        <f>+'[1]Finance'!$AI82</f>
        <v>20484</v>
      </c>
      <c r="P73" s="40">
        <f>+'[1]Finance'!$AG82+'[1]Finance'!$AH82</f>
        <v>9508</v>
      </c>
      <c r="Q73" s="40">
        <f>+'[1]Finance'!$Z82</f>
        <v>32387</v>
      </c>
      <c r="R73" s="40">
        <f>+'[1]Finance'!$AJ82</f>
        <v>0</v>
      </c>
      <c r="S73" s="41">
        <f t="shared" si="5"/>
        <v>100162</v>
      </c>
      <c r="T73" s="42"/>
      <c r="U73" s="40">
        <f>+'[1]Finance'!$AO82</f>
        <v>35587</v>
      </c>
      <c r="V73" s="40">
        <f>+'[1]Finance'!$AQ82</f>
        <v>0</v>
      </c>
      <c r="W73" s="40">
        <f>+'[1]Finance'!$AP82+'[1]Finance'!$AR82</f>
        <v>12133</v>
      </c>
      <c r="X73" s="40">
        <f>+'[1]Finance'!$AT82+'[1]Finance'!$AU82+'[1]Finance'!$AV82</f>
        <v>21423</v>
      </c>
      <c r="Y73" s="40">
        <f>+'[1]Finance'!$BC82</f>
        <v>15541</v>
      </c>
      <c r="Z73" s="40">
        <f>+'[1]Finance'!$AY82+'[1]Finance'!$AZ82</f>
        <v>0</v>
      </c>
      <c r="AA73" s="43">
        <f>+'[1]Finance'!$AM82</f>
        <v>0</v>
      </c>
      <c r="AB73" s="40">
        <f>+'[1]Finance'!$AN82</f>
        <v>0</v>
      </c>
      <c r="AC73" s="40">
        <f>+'[1]Finance'!$BA82+'[1]Finance'!$BB82+'[1]Finance'!$BL82+'[1]Finance'!$BM82</f>
        <v>15172</v>
      </c>
      <c r="AD73" s="44">
        <f t="shared" si="6"/>
        <v>99856</v>
      </c>
      <c r="AE73" s="45">
        <f t="shared" si="7"/>
        <v>306</v>
      </c>
      <c r="AF73" s="46"/>
      <c r="AG73" s="40">
        <f>+'[1]Finance'!$I82+'[1]Finance'!$J82</f>
        <v>979978</v>
      </c>
      <c r="AH73" s="40">
        <f>+'[1]Finance'!$K82+'[1]Finance'!$L82</f>
        <v>2417</v>
      </c>
      <c r="AI73" s="40">
        <f>+'[1]Finance'!$E82+'[1]Finance'!$G82+'[1]Finance'!$M82</f>
        <v>33679</v>
      </c>
      <c r="AJ73" s="40">
        <f>+'[1]Finance'!$F82</f>
        <v>0</v>
      </c>
      <c r="AK73" s="41">
        <f t="shared" si="8"/>
        <v>1016074</v>
      </c>
      <c r="AL73" s="40">
        <f>+'[1]Finance'!$R82</f>
        <v>0</v>
      </c>
      <c r="AM73" s="41">
        <f t="shared" si="9"/>
        <v>1016074</v>
      </c>
      <c r="AN73" s="46"/>
    </row>
    <row r="74" spans="1:40" ht="20.25" customHeight="1">
      <c r="A74" s="36">
        <f>+'[1]Finance'!A83</f>
        <v>70</v>
      </c>
      <c r="B74" s="37"/>
      <c r="C74" s="38" t="str">
        <f>+'[1]Finance'!B83</f>
        <v>Reefton District Union Parish</v>
      </c>
      <c r="D74" s="39"/>
      <c r="E74" s="38"/>
      <c r="F74" s="38"/>
      <c r="G74" s="38"/>
      <c r="H74" s="38">
        <f>+'[1]Finance'!C83</f>
      </c>
      <c r="I74" s="40">
        <f>+'[1]Finance'!$AB83</f>
        <v>8894</v>
      </c>
      <c r="J74" s="40">
        <f>+'[1]Finance'!$AC83</f>
        <v>0</v>
      </c>
      <c r="K74" s="40">
        <f>+'[1]Finance'!$AD83</f>
        <v>0</v>
      </c>
      <c r="L74" s="40">
        <v>0</v>
      </c>
      <c r="M74" s="40">
        <f>+'[1]Finance'!$X83+'[1]Finance'!$Y83</f>
        <v>0</v>
      </c>
      <c r="N74" s="40">
        <f>+'[1]Finance'!$AF83</f>
        <v>0</v>
      </c>
      <c r="O74" s="40">
        <f>+'[1]Finance'!$AI83</f>
        <v>15780</v>
      </c>
      <c r="P74" s="40">
        <f>+'[1]Finance'!$AG83+'[1]Finance'!$AH83</f>
        <v>0</v>
      </c>
      <c r="Q74" s="40">
        <f>+'[1]Finance'!$Z83</f>
        <v>0</v>
      </c>
      <c r="R74" s="40">
        <f>+'[1]Finance'!$AJ83</f>
        <v>336</v>
      </c>
      <c r="S74" s="41">
        <f t="shared" si="5"/>
        <v>25010</v>
      </c>
      <c r="T74" s="42"/>
      <c r="U74" s="40">
        <f>+'[1]Finance'!$AO83</f>
        <v>0</v>
      </c>
      <c r="V74" s="40">
        <f>+'[1]Finance'!$AQ83</f>
        <v>2126</v>
      </c>
      <c r="W74" s="40">
        <f>+'[1]Finance'!$AP83+'[1]Finance'!$AR83</f>
        <v>2100</v>
      </c>
      <c r="X74" s="40">
        <f>+'[1]Finance'!$AT83+'[1]Finance'!$AU83+'[1]Finance'!$AV83</f>
        <v>114</v>
      </c>
      <c r="Y74" s="40">
        <f>+'[1]Finance'!$BC83</f>
        <v>7747</v>
      </c>
      <c r="Z74" s="40">
        <f>+'[1]Finance'!$AY83+'[1]Finance'!$AZ83</f>
        <v>0</v>
      </c>
      <c r="AA74" s="43">
        <f>+'[1]Finance'!$AM83</f>
        <v>0</v>
      </c>
      <c r="AB74" s="40">
        <f>+'[1]Finance'!$AN83</f>
        <v>0</v>
      </c>
      <c r="AC74" s="40">
        <f>+'[1]Finance'!$BA83+'[1]Finance'!$BB83+'[1]Finance'!$BL83+'[1]Finance'!$BM83</f>
        <v>1744</v>
      </c>
      <c r="AD74" s="44">
        <f t="shared" si="6"/>
        <v>13831</v>
      </c>
      <c r="AE74" s="45">
        <f t="shared" si="7"/>
        <v>11179</v>
      </c>
      <c r="AF74" s="46"/>
      <c r="AG74" s="40">
        <f>+'[1]Finance'!$I83+'[1]Finance'!$J83</f>
        <v>330000</v>
      </c>
      <c r="AH74" s="40">
        <f>+'[1]Finance'!$K83+'[1]Finance'!$L83</f>
        <v>0</v>
      </c>
      <c r="AI74" s="40">
        <f>+'[1]Finance'!$E83+'[1]Finance'!$G83+'[1]Finance'!$M83</f>
        <v>22075</v>
      </c>
      <c r="AJ74" s="40">
        <f>+'[1]Finance'!$F83</f>
        <v>0</v>
      </c>
      <c r="AK74" s="41">
        <f t="shared" si="8"/>
        <v>352075</v>
      </c>
      <c r="AL74" s="40">
        <f>+'[1]Finance'!$R83</f>
        <v>0</v>
      </c>
      <c r="AM74" s="41">
        <f t="shared" si="9"/>
        <v>352075</v>
      </c>
      <c r="AN74" s="46"/>
    </row>
    <row r="75" spans="1:40" ht="20.25" customHeight="1">
      <c r="A75" s="36">
        <f>+'[1]Finance'!A84</f>
        <v>71</v>
      </c>
      <c r="B75" s="37"/>
      <c r="C75" s="38" t="str">
        <f>+'[1]Finance'!B84</f>
        <v>Lincoln Union Parish</v>
      </c>
      <c r="D75" s="39"/>
      <c r="E75" s="38"/>
      <c r="F75" s="38"/>
      <c r="G75" s="38"/>
      <c r="H75" s="38" t="str">
        <f>+'[1]Finance'!C84</f>
        <v>Presbyterian</v>
      </c>
      <c r="I75" s="40">
        <f>+'[1]Finance'!$AB84</f>
        <v>54682</v>
      </c>
      <c r="J75" s="40">
        <f>+'[1]Finance'!$AC84</f>
        <v>1332</v>
      </c>
      <c r="K75" s="40">
        <f>+'[1]Finance'!$AD84</f>
        <v>17246</v>
      </c>
      <c r="L75" s="40">
        <v>0</v>
      </c>
      <c r="M75" s="40">
        <f>+'[1]Finance'!$X84+'[1]Finance'!$Y84</f>
        <v>0</v>
      </c>
      <c r="N75" s="40">
        <f>+'[1]Finance'!$AF84</f>
        <v>0</v>
      </c>
      <c r="O75" s="40">
        <f>+'[1]Finance'!$AI84</f>
        <v>20060</v>
      </c>
      <c r="P75" s="40">
        <f>+'[1]Finance'!$AG84+'[1]Finance'!$AH84</f>
        <v>12133</v>
      </c>
      <c r="Q75" s="40">
        <f>+'[1]Finance'!$Z84</f>
        <v>0</v>
      </c>
      <c r="R75" s="40">
        <f>+'[1]Finance'!$AJ84</f>
        <v>21622</v>
      </c>
      <c r="S75" s="41">
        <f t="shared" si="5"/>
        <v>127075</v>
      </c>
      <c r="T75" s="42"/>
      <c r="U75" s="40">
        <f>+'[1]Finance'!$AO84</f>
        <v>48449</v>
      </c>
      <c r="V75" s="40">
        <f>+'[1]Finance'!$AQ84</f>
        <v>19760</v>
      </c>
      <c r="W75" s="40">
        <f>+'[1]Finance'!$AP84+'[1]Finance'!$AR84</f>
        <v>11496</v>
      </c>
      <c r="X75" s="40">
        <f>+'[1]Finance'!$AT84+'[1]Finance'!$AU84+'[1]Finance'!$AV84</f>
        <v>0</v>
      </c>
      <c r="Y75" s="40">
        <f>+'[1]Finance'!$BC84</f>
        <v>42615</v>
      </c>
      <c r="Z75" s="40">
        <f>+'[1]Finance'!$AY84+'[1]Finance'!$AZ84</f>
        <v>0</v>
      </c>
      <c r="AA75" s="43">
        <f>+'[1]Finance'!$AM84</f>
        <v>1892</v>
      </c>
      <c r="AB75" s="40">
        <f>+'[1]Finance'!$AN84</f>
        <v>0</v>
      </c>
      <c r="AC75" s="40">
        <f>+'[1]Finance'!$BA84+'[1]Finance'!$BB84+'[1]Finance'!$BL84+'[1]Finance'!$BM84</f>
        <v>8460</v>
      </c>
      <c r="AD75" s="44">
        <f t="shared" si="6"/>
        <v>132672</v>
      </c>
      <c r="AE75" s="45">
        <f t="shared" si="7"/>
        <v>-5597</v>
      </c>
      <c r="AF75" s="46"/>
      <c r="AG75" s="40">
        <f>+'[1]Finance'!$I84+'[1]Finance'!$J84</f>
        <v>287000</v>
      </c>
      <c r="AH75" s="40">
        <f>+'[1]Finance'!$K84+'[1]Finance'!$L84</f>
        <v>0</v>
      </c>
      <c r="AI75" s="40">
        <f>+'[1]Finance'!$E84+'[1]Finance'!$G84+'[1]Finance'!$M84</f>
        <v>653264</v>
      </c>
      <c r="AJ75" s="40">
        <f>+'[1]Finance'!$F84</f>
        <v>0</v>
      </c>
      <c r="AK75" s="41">
        <f t="shared" si="8"/>
        <v>940264</v>
      </c>
      <c r="AL75" s="40">
        <f>+'[1]Finance'!$R84</f>
        <v>0</v>
      </c>
      <c r="AM75" s="41">
        <f t="shared" si="9"/>
        <v>940264</v>
      </c>
      <c r="AN75" s="46"/>
    </row>
    <row r="76" spans="1:40" ht="20.25" customHeight="1">
      <c r="A76" s="36">
        <f>+'[1]Finance'!A85</f>
        <v>72</v>
      </c>
      <c r="B76" s="37"/>
      <c r="C76" s="38" t="str">
        <f>+'[1]Finance'!B85</f>
        <v>New Brighton Union</v>
      </c>
      <c r="D76" s="39"/>
      <c r="E76" s="38"/>
      <c r="F76" s="38"/>
      <c r="G76" s="38"/>
      <c r="H76" s="38" t="str">
        <f>+'[1]Finance'!C85</f>
        <v>Methodist</v>
      </c>
      <c r="I76" s="40">
        <f>+'[1]Finance'!$AB85</f>
        <v>13055</v>
      </c>
      <c r="J76" s="40">
        <f>+'[1]Finance'!$AC85</f>
        <v>985</v>
      </c>
      <c r="K76" s="40">
        <f>+'[1]Finance'!$AD85</f>
        <v>6312</v>
      </c>
      <c r="L76" s="40">
        <v>0</v>
      </c>
      <c r="M76" s="40">
        <f>+'[1]Finance'!$X85+'[1]Finance'!$Y85</f>
        <v>0</v>
      </c>
      <c r="N76" s="40">
        <f>+'[1]Finance'!$AF85</f>
        <v>0</v>
      </c>
      <c r="O76" s="40">
        <f>+'[1]Finance'!$AI85</f>
        <v>23280</v>
      </c>
      <c r="P76" s="40">
        <f>+'[1]Finance'!$AG85+'[1]Finance'!$AH85</f>
        <v>39511</v>
      </c>
      <c r="Q76" s="40">
        <f>+'[1]Finance'!$Z85</f>
        <v>16017</v>
      </c>
      <c r="R76" s="40">
        <f>+'[1]Finance'!$AJ85</f>
        <v>15076</v>
      </c>
      <c r="S76" s="41">
        <f t="shared" si="5"/>
        <v>114236</v>
      </c>
      <c r="T76" s="42"/>
      <c r="U76" s="40">
        <f>+'[1]Finance'!$AO85</f>
        <v>43081</v>
      </c>
      <c r="V76" s="40">
        <f>+'[1]Finance'!$AQ85</f>
        <v>0</v>
      </c>
      <c r="W76" s="40">
        <f>+'[1]Finance'!$AP85+'[1]Finance'!$AR85</f>
        <v>4748</v>
      </c>
      <c r="X76" s="40">
        <f>+'[1]Finance'!$AT85+'[1]Finance'!$AU85+'[1]Finance'!$AV85</f>
        <v>9117</v>
      </c>
      <c r="Y76" s="40">
        <f>+'[1]Finance'!$BC85</f>
        <v>22074</v>
      </c>
      <c r="Z76" s="40">
        <f>+'[1]Finance'!$AY85+'[1]Finance'!$AZ85</f>
        <v>460</v>
      </c>
      <c r="AA76" s="43">
        <f>+'[1]Finance'!$AM85</f>
        <v>0</v>
      </c>
      <c r="AB76" s="40">
        <f>+'[1]Finance'!$AN85</f>
        <v>0</v>
      </c>
      <c r="AC76" s="40">
        <f>+'[1]Finance'!$BA85+'[1]Finance'!$BB85+'[1]Finance'!$BL85+'[1]Finance'!$BM85</f>
        <v>11760</v>
      </c>
      <c r="AD76" s="44">
        <f t="shared" si="6"/>
        <v>91240</v>
      </c>
      <c r="AE76" s="45">
        <f t="shared" si="7"/>
        <v>22996</v>
      </c>
      <c r="AF76" s="46"/>
      <c r="AG76" s="40">
        <f>+'[1]Finance'!$I85+'[1]Finance'!$J85</f>
        <v>1012227</v>
      </c>
      <c r="AH76" s="40">
        <f>+'[1]Finance'!$K85+'[1]Finance'!$L85</f>
        <v>46167</v>
      </c>
      <c r="AI76" s="40">
        <f>+'[1]Finance'!$E85+'[1]Finance'!$G85+'[1]Finance'!$M85</f>
        <v>1422503</v>
      </c>
      <c r="AJ76" s="40">
        <f>+'[1]Finance'!$F85</f>
        <v>0</v>
      </c>
      <c r="AK76" s="41">
        <f t="shared" si="8"/>
        <v>2480897</v>
      </c>
      <c r="AL76" s="40">
        <f>+'[1]Finance'!$R85</f>
        <v>14557</v>
      </c>
      <c r="AM76" s="41">
        <f t="shared" si="9"/>
        <v>2466340</v>
      </c>
      <c r="AN76" s="46"/>
    </row>
    <row r="77" spans="1:40" ht="20.25" customHeight="1">
      <c r="A77" s="36">
        <f>+'[1]Finance'!A86</f>
        <v>73</v>
      </c>
      <c r="B77" s="37"/>
      <c r="C77" s="38" t="str">
        <f>+'[1]Finance'!B86</f>
        <v>Oxford District Union Parish</v>
      </c>
      <c r="D77" s="39"/>
      <c r="E77" s="38"/>
      <c r="F77" s="38"/>
      <c r="G77" s="38"/>
      <c r="H77" s="38">
        <f>+'[1]Finance'!C86</f>
      </c>
      <c r="I77" s="40">
        <f>+'[1]Finance'!$AB86</f>
        <v>42798</v>
      </c>
      <c r="J77" s="40">
        <f>+'[1]Finance'!$AC86</f>
        <v>868</v>
      </c>
      <c r="K77" s="40">
        <f>+'[1]Finance'!$AD86</f>
        <v>0</v>
      </c>
      <c r="L77" s="40">
        <v>0</v>
      </c>
      <c r="M77" s="40">
        <f>+'[1]Finance'!$X86+'[1]Finance'!$Y86</f>
        <v>2400</v>
      </c>
      <c r="N77" s="40">
        <f>+'[1]Finance'!$AF86</f>
        <v>0</v>
      </c>
      <c r="O77" s="40">
        <f>+'[1]Finance'!$AI86</f>
        <v>6109</v>
      </c>
      <c r="P77" s="40">
        <f>+'[1]Finance'!$AG86+'[1]Finance'!$AH86</f>
        <v>9704</v>
      </c>
      <c r="Q77" s="40">
        <f>+'[1]Finance'!$Z86</f>
        <v>0</v>
      </c>
      <c r="R77" s="40">
        <f>+'[1]Finance'!$AJ86</f>
        <v>1227</v>
      </c>
      <c r="S77" s="41">
        <f t="shared" si="5"/>
        <v>63106</v>
      </c>
      <c r="T77" s="42"/>
      <c r="U77" s="40">
        <f>+'[1]Finance'!$AO86</f>
        <v>36317</v>
      </c>
      <c r="V77" s="40">
        <f>+'[1]Finance'!$AQ86</f>
        <v>0</v>
      </c>
      <c r="W77" s="40">
        <f>+'[1]Finance'!$AP86+'[1]Finance'!$AR86</f>
        <v>5682</v>
      </c>
      <c r="X77" s="40">
        <f>+'[1]Finance'!$AT86+'[1]Finance'!$AU86+'[1]Finance'!$AV86</f>
        <v>0</v>
      </c>
      <c r="Y77" s="40">
        <f>+'[1]Finance'!$BC86</f>
        <v>15636</v>
      </c>
      <c r="Z77" s="40">
        <f>+'[1]Finance'!$AY86+'[1]Finance'!$AZ86</f>
        <v>0</v>
      </c>
      <c r="AA77" s="43">
        <f>+'[1]Finance'!$AM86</f>
        <v>0</v>
      </c>
      <c r="AB77" s="40">
        <f>+'[1]Finance'!$AN86</f>
        <v>0</v>
      </c>
      <c r="AC77" s="40">
        <f>+'[1]Finance'!$BA86+'[1]Finance'!$BB86+'[1]Finance'!$BL86+'[1]Finance'!$BM86</f>
        <v>13927</v>
      </c>
      <c r="AD77" s="44">
        <f t="shared" si="6"/>
        <v>71562</v>
      </c>
      <c r="AE77" s="45">
        <f t="shared" si="7"/>
        <v>-8456</v>
      </c>
      <c r="AF77" s="46"/>
      <c r="AG77" s="40">
        <f>+'[1]Finance'!$I86+'[1]Finance'!$J86</f>
        <v>937000</v>
      </c>
      <c r="AH77" s="40">
        <f>+'[1]Finance'!$K86+'[1]Finance'!$L86</f>
        <v>0</v>
      </c>
      <c r="AI77" s="40">
        <f>+'[1]Finance'!$E86+'[1]Finance'!$G86+'[1]Finance'!$M86</f>
        <v>228218</v>
      </c>
      <c r="AJ77" s="40">
        <f>+'[1]Finance'!$F86</f>
        <v>0</v>
      </c>
      <c r="AK77" s="41">
        <f t="shared" si="8"/>
        <v>1165218</v>
      </c>
      <c r="AL77" s="40">
        <f>+'[1]Finance'!$R86</f>
        <v>0</v>
      </c>
      <c r="AM77" s="41">
        <f t="shared" si="9"/>
        <v>1165218</v>
      </c>
      <c r="AN77" s="46"/>
    </row>
    <row r="78" spans="1:40" ht="20.25" customHeight="1">
      <c r="A78" s="36">
        <f>+'[1]Finance'!A87</f>
        <v>74</v>
      </c>
      <c r="B78" s="37"/>
      <c r="C78" s="38" t="str">
        <f>+'[1]Finance'!B87</f>
        <v>Linwood Avenue Union Church</v>
      </c>
      <c r="D78" s="39"/>
      <c r="E78" s="38"/>
      <c r="F78" s="38"/>
      <c r="G78" s="38"/>
      <c r="H78" s="38">
        <f>+'[1]Finance'!C87</f>
      </c>
      <c r="I78" s="40">
        <f>+'[1]Finance'!$AB87</f>
        <v>0</v>
      </c>
      <c r="J78" s="40">
        <f>+'[1]Finance'!$AC87</f>
        <v>0</v>
      </c>
      <c r="K78" s="40">
        <f>+'[1]Finance'!$AD87</f>
        <v>0</v>
      </c>
      <c r="L78" s="40">
        <v>0</v>
      </c>
      <c r="M78" s="40">
        <f>+'[1]Finance'!$X87+'[1]Finance'!$Y87</f>
        <v>0</v>
      </c>
      <c r="N78" s="40">
        <f>+'[1]Finance'!$AF87</f>
        <v>0</v>
      </c>
      <c r="O78" s="40">
        <f>+'[1]Finance'!$AI87</f>
        <v>0</v>
      </c>
      <c r="P78" s="40">
        <f>+'[1]Finance'!$AG87+'[1]Finance'!$AH87</f>
        <v>0</v>
      </c>
      <c r="Q78" s="40">
        <f>+'[1]Finance'!$Z87</f>
        <v>0</v>
      </c>
      <c r="R78" s="40">
        <f>+'[1]Finance'!$AJ87</f>
        <v>0</v>
      </c>
      <c r="S78" s="41">
        <f t="shared" si="5"/>
        <v>0</v>
      </c>
      <c r="T78" s="42"/>
      <c r="U78" s="40">
        <f>+'[1]Finance'!$AO87</f>
        <v>0</v>
      </c>
      <c r="V78" s="40">
        <f>+'[1]Finance'!$AQ87</f>
        <v>0</v>
      </c>
      <c r="W78" s="40">
        <f>+'[1]Finance'!$AP87+'[1]Finance'!$AR87</f>
        <v>0</v>
      </c>
      <c r="X78" s="40">
        <f>+'[1]Finance'!$AT87+'[1]Finance'!$AU87+'[1]Finance'!$AV87</f>
        <v>0</v>
      </c>
      <c r="Y78" s="40">
        <f>+'[1]Finance'!$BC87</f>
        <v>0</v>
      </c>
      <c r="Z78" s="40">
        <f>+'[1]Finance'!$AY87+'[1]Finance'!$AZ87</f>
        <v>0</v>
      </c>
      <c r="AA78" s="43">
        <f>+'[1]Finance'!$AM87</f>
        <v>0</v>
      </c>
      <c r="AB78" s="40">
        <f>+'[1]Finance'!$AN87</f>
        <v>0</v>
      </c>
      <c r="AC78" s="40">
        <f>+'[1]Finance'!$BA87+'[1]Finance'!$BB87+'[1]Finance'!$BL87+'[1]Finance'!$BM87</f>
        <v>0</v>
      </c>
      <c r="AD78" s="44">
        <f t="shared" si="6"/>
        <v>0</v>
      </c>
      <c r="AE78" s="45">
        <f t="shared" si="7"/>
        <v>0</v>
      </c>
      <c r="AF78" s="46"/>
      <c r="AG78" s="40">
        <f>+'[1]Finance'!$I87+'[1]Finance'!$J87</f>
        <v>0</v>
      </c>
      <c r="AH78" s="40">
        <f>+'[1]Finance'!$K87+'[1]Finance'!$L87</f>
        <v>0</v>
      </c>
      <c r="AI78" s="40">
        <f>+'[1]Finance'!$E87+'[1]Finance'!$G87+'[1]Finance'!$M87</f>
        <v>0</v>
      </c>
      <c r="AJ78" s="40">
        <f>+'[1]Finance'!$F87</f>
        <v>0</v>
      </c>
      <c r="AK78" s="41">
        <f t="shared" si="8"/>
        <v>0</v>
      </c>
      <c r="AL78" s="40">
        <f>+'[1]Finance'!$R87</f>
        <v>0</v>
      </c>
      <c r="AM78" s="41">
        <f t="shared" si="9"/>
        <v>0</v>
      </c>
      <c r="AN78" s="46"/>
    </row>
    <row r="79" spans="1:40" ht="20.25" customHeight="1">
      <c r="A79" s="36">
        <f>+'[1]Finance'!A88</f>
        <v>75</v>
      </c>
      <c r="B79" s="37"/>
      <c r="C79" s="38" t="str">
        <f>+'[1]Finance'!B88</f>
        <v>Port Hills Uniting Parish</v>
      </c>
      <c r="D79" s="39"/>
      <c r="E79" s="38"/>
      <c r="F79" s="38"/>
      <c r="G79" s="38"/>
      <c r="H79" s="38">
        <f>+'[1]Finance'!C88</f>
      </c>
      <c r="I79" s="40">
        <f>+'[1]Finance'!$AB88</f>
        <v>15220</v>
      </c>
      <c r="J79" s="40">
        <f>+'[1]Finance'!$AC88</f>
        <v>0</v>
      </c>
      <c r="K79" s="40">
        <f>+'[1]Finance'!$AD88</f>
        <v>3759</v>
      </c>
      <c r="L79" s="40">
        <v>0</v>
      </c>
      <c r="M79" s="40">
        <f>+'[1]Finance'!$X88+'[1]Finance'!$Y88</f>
        <v>0</v>
      </c>
      <c r="N79" s="40">
        <f>+'[1]Finance'!$AF88</f>
        <v>0</v>
      </c>
      <c r="O79" s="40">
        <f>+'[1]Finance'!$AI88</f>
        <v>50478</v>
      </c>
      <c r="P79" s="40">
        <f>+'[1]Finance'!$AG88+'[1]Finance'!$AH88</f>
        <v>43574</v>
      </c>
      <c r="Q79" s="40">
        <f>+'[1]Finance'!$Z88</f>
        <v>0</v>
      </c>
      <c r="R79" s="40">
        <f>+'[1]Finance'!$AJ88</f>
        <v>509337</v>
      </c>
      <c r="S79" s="41">
        <f t="shared" si="5"/>
        <v>622368</v>
      </c>
      <c r="T79" s="42"/>
      <c r="U79" s="40">
        <f>+'[1]Finance'!$AO88</f>
        <v>14423</v>
      </c>
      <c r="V79" s="40">
        <f>+'[1]Finance'!$AQ88</f>
        <v>2888</v>
      </c>
      <c r="W79" s="40">
        <f>+'[1]Finance'!$AP88+'[1]Finance'!$AR88</f>
        <v>774</v>
      </c>
      <c r="X79" s="40">
        <f>+'[1]Finance'!$AT88+'[1]Finance'!$AU88+'[1]Finance'!$AV88</f>
        <v>2925</v>
      </c>
      <c r="Y79" s="40">
        <f>+'[1]Finance'!$BC88</f>
        <v>47853</v>
      </c>
      <c r="Z79" s="40">
        <f>+'[1]Finance'!$AY88+'[1]Finance'!$AZ88</f>
        <v>9041</v>
      </c>
      <c r="AA79" s="43">
        <f>+'[1]Finance'!$AM88</f>
        <v>5400</v>
      </c>
      <c r="AB79" s="40">
        <f>+'[1]Finance'!$AN88</f>
        <v>0</v>
      </c>
      <c r="AC79" s="40">
        <f>+'[1]Finance'!$BA88+'[1]Finance'!$BB88+'[1]Finance'!$BL88+'[1]Finance'!$BM88</f>
        <v>11216</v>
      </c>
      <c r="AD79" s="44">
        <f t="shared" si="6"/>
        <v>94520</v>
      </c>
      <c r="AE79" s="45">
        <f t="shared" si="7"/>
        <v>527848</v>
      </c>
      <c r="AF79" s="46"/>
      <c r="AG79" s="40">
        <f>+'[1]Finance'!$I88+'[1]Finance'!$J88</f>
        <v>3252300</v>
      </c>
      <c r="AH79" s="40">
        <f>+'[1]Finance'!$K88+'[1]Finance'!$L88</f>
        <v>134771</v>
      </c>
      <c r="AI79" s="40">
        <f>+'[1]Finance'!$E88+'[1]Finance'!$G88+'[1]Finance'!$M88</f>
        <v>933997</v>
      </c>
      <c r="AJ79" s="40">
        <f>+'[1]Finance'!$F88</f>
        <v>0</v>
      </c>
      <c r="AK79" s="41">
        <f t="shared" si="8"/>
        <v>4321068</v>
      </c>
      <c r="AL79" s="40">
        <f>+'[1]Finance'!$R88</f>
        <v>135608</v>
      </c>
      <c r="AM79" s="41">
        <f t="shared" si="9"/>
        <v>4185460</v>
      </c>
      <c r="AN79" s="46"/>
    </row>
    <row r="80" spans="1:40" ht="20.25" customHeight="1">
      <c r="A80" s="36">
        <f>+'[1]Finance'!A89</f>
        <v>76</v>
      </c>
      <c r="B80" s="37"/>
      <c r="C80" s="38" t="str">
        <f>+'[1]Finance'!B89</f>
        <v>St Albans Uniting Parish</v>
      </c>
      <c r="D80" s="39"/>
      <c r="E80" s="38"/>
      <c r="F80" s="38"/>
      <c r="G80" s="38"/>
      <c r="H80" s="38" t="str">
        <f>+'[1]Finance'!C89</f>
        <v>Presbyterian</v>
      </c>
      <c r="I80" s="40">
        <f>+'[1]Finance'!$AB89</f>
        <v>38765</v>
      </c>
      <c r="J80" s="40">
        <f>+'[1]Finance'!$AC89</f>
        <v>756</v>
      </c>
      <c r="K80" s="40">
        <f>+'[1]Finance'!$AD89</f>
        <v>0</v>
      </c>
      <c r="L80" s="40">
        <v>0</v>
      </c>
      <c r="M80" s="40">
        <f>+'[1]Finance'!$X89+'[1]Finance'!$Y89</f>
        <v>0</v>
      </c>
      <c r="N80" s="40">
        <f>+'[1]Finance'!$AF89</f>
        <v>8350</v>
      </c>
      <c r="O80" s="40">
        <f>+'[1]Finance'!$AI89</f>
        <v>35853</v>
      </c>
      <c r="P80" s="40">
        <f>+'[1]Finance'!$AG89+'[1]Finance'!$AH89</f>
        <v>99546</v>
      </c>
      <c r="Q80" s="40">
        <f>+'[1]Finance'!$Z89</f>
        <v>0</v>
      </c>
      <c r="R80" s="40">
        <f>+'[1]Finance'!$AJ89</f>
        <v>15155</v>
      </c>
      <c r="S80" s="41">
        <f t="shared" si="5"/>
        <v>198425</v>
      </c>
      <c r="T80" s="42"/>
      <c r="U80" s="40">
        <f>+'[1]Finance'!$AO89</f>
        <v>75649</v>
      </c>
      <c r="V80" s="40">
        <f>+'[1]Finance'!$AQ89</f>
        <v>0</v>
      </c>
      <c r="W80" s="40">
        <f>+'[1]Finance'!$AP89+'[1]Finance'!$AR89</f>
        <v>6513</v>
      </c>
      <c r="X80" s="40">
        <f>+'[1]Finance'!$AT89+'[1]Finance'!$AU89+'[1]Finance'!$AV89</f>
        <v>22891</v>
      </c>
      <c r="Y80" s="40">
        <f>+'[1]Finance'!$BC89</f>
        <v>28052</v>
      </c>
      <c r="Z80" s="40">
        <f>+'[1]Finance'!$AY89+'[1]Finance'!$AZ89</f>
        <v>0</v>
      </c>
      <c r="AA80" s="43">
        <f>+'[1]Finance'!$AM89</f>
        <v>0</v>
      </c>
      <c r="AB80" s="40">
        <f>+'[1]Finance'!$AN89</f>
        <v>0</v>
      </c>
      <c r="AC80" s="40">
        <f>+'[1]Finance'!$BA89+'[1]Finance'!$BB89+'[1]Finance'!$BL89+'[1]Finance'!$BM89</f>
        <v>28943</v>
      </c>
      <c r="AD80" s="44">
        <f t="shared" si="6"/>
        <v>162048</v>
      </c>
      <c r="AE80" s="45">
        <f t="shared" si="7"/>
        <v>36377</v>
      </c>
      <c r="AF80" s="46"/>
      <c r="AG80" s="40">
        <f>+'[1]Finance'!$I89+'[1]Finance'!$J89</f>
        <v>1452000</v>
      </c>
      <c r="AH80" s="40">
        <f>+'[1]Finance'!$K89+'[1]Finance'!$L89</f>
        <v>2000</v>
      </c>
      <c r="AI80" s="40">
        <f>+'[1]Finance'!$E89+'[1]Finance'!$G89+'[1]Finance'!$M89</f>
        <v>2854898</v>
      </c>
      <c r="AJ80" s="40">
        <f>+'[1]Finance'!$F89</f>
        <v>0</v>
      </c>
      <c r="AK80" s="41">
        <f t="shared" si="8"/>
        <v>4308898</v>
      </c>
      <c r="AL80" s="40">
        <f>+'[1]Finance'!$R89</f>
        <v>1000</v>
      </c>
      <c r="AM80" s="41">
        <f t="shared" si="9"/>
        <v>4307898</v>
      </c>
      <c r="AN80" s="46"/>
    </row>
    <row r="81" spans="1:40" ht="20.25" customHeight="1">
      <c r="A81" s="36">
        <f>+'[1]Finance'!A90</f>
        <v>77</v>
      </c>
      <c r="B81" s="37"/>
      <c r="C81" s="38" t="str">
        <f>+'[1]Finance'!B90</f>
        <v>The Amuri Co-operating Parish</v>
      </c>
      <c r="D81" s="39"/>
      <c r="E81" s="38"/>
      <c r="F81" s="38"/>
      <c r="G81" s="38"/>
      <c r="H81" s="38">
        <f>+'[1]Finance'!C90</f>
      </c>
      <c r="I81" s="40">
        <f>+'[1]Finance'!$AB90</f>
        <v>67953</v>
      </c>
      <c r="J81" s="40">
        <f>+'[1]Finance'!$AC90</f>
        <v>2876</v>
      </c>
      <c r="K81" s="40">
        <f>+'[1]Finance'!$AD90</f>
        <v>0</v>
      </c>
      <c r="L81" s="40">
        <v>0</v>
      </c>
      <c r="M81" s="40">
        <f>+'[1]Finance'!$X90+'[1]Finance'!$Y90</f>
        <v>0</v>
      </c>
      <c r="N81" s="40">
        <f>+'[1]Finance'!$AF90</f>
        <v>0</v>
      </c>
      <c r="O81" s="40">
        <f>+'[1]Finance'!$AI90</f>
        <v>3618</v>
      </c>
      <c r="P81" s="40">
        <f>+'[1]Finance'!$AG90+'[1]Finance'!$AH90</f>
        <v>22275</v>
      </c>
      <c r="Q81" s="40">
        <f>+'[1]Finance'!$Z90</f>
        <v>0</v>
      </c>
      <c r="R81" s="40">
        <f>+'[1]Finance'!$AJ90</f>
        <v>8670</v>
      </c>
      <c r="S81" s="41">
        <f t="shared" si="5"/>
        <v>105392</v>
      </c>
      <c r="T81" s="42"/>
      <c r="U81" s="40">
        <f>+'[1]Finance'!$AO90</f>
        <v>0</v>
      </c>
      <c r="V81" s="40">
        <f>+'[1]Finance'!$AQ90</f>
        <v>0</v>
      </c>
      <c r="W81" s="40">
        <f>+'[1]Finance'!$AP90+'[1]Finance'!$AR90</f>
        <v>11958</v>
      </c>
      <c r="X81" s="40">
        <f>+'[1]Finance'!$AT90+'[1]Finance'!$AU90+'[1]Finance'!$AV90</f>
        <v>0</v>
      </c>
      <c r="Y81" s="40">
        <f>+'[1]Finance'!$BC90</f>
        <v>52914</v>
      </c>
      <c r="Z81" s="40">
        <f>+'[1]Finance'!$AY90+'[1]Finance'!$AZ90</f>
        <v>0</v>
      </c>
      <c r="AA81" s="43">
        <f>+'[1]Finance'!$AM90</f>
        <v>0</v>
      </c>
      <c r="AB81" s="40">
        <f>+'[1]Finance'!$AN90</f>
        <v>0</v>
      </c>
      <c r="AC81" s="40">
        <f>+'[1]Finance'!$BA90+'[1]Finance'!$BB90+'[1]Finance'!$BL90+'[1]Finance'!$BM90</f>
        <v>16637</v>
      </c>
      <c r="AD81" s="44">
        <f t="shared" si="6"/>
        <v>81509</v>
      </c>
      <c r="AE81" s="45">
        <f t="shared" si="7"/>
        <v>23883</v>
      </c>
      <c r="AF81" s="46"/>
      <c r="AG81" s="40">
        <f>+'[1]Finance'!$I90+'[1]Finance'!$J90</f>
        <v>1720000</v>
      </c>
      <c r="AH81" s="40">
        <f>+'[1]Finance'!$K90+'[1]Finance'!$L90</f>
        <v>2500</v>
      </c>
      <c r="AI81" s="40">
        <f>+'[1]Finance'!$E90+'[1]Finance'!$G90+'[1]Finance'!$M90</f>
        <v>30322</v>
      </c>
      <c r="AJ81" s="40">
        <f>+'[1]Finance'!$F90</f>
        <v>0</v>
      </c>
      <c r="AK81" s="41">
        <f t="shared" si="8"/>
        <v>1752822</v>
      </c>
      <c r="AL81" s="40">
        <f>+'[1]Finance'!$R90</f>
        <v>0</v>
      </c>
      <c r="AM81" s="41">
        <f t="shared" si="9"/>
        <v>1752822</v>
      </c>
      <c r="AN81" s="46"/>
    </row>
    <row r="82" spans="1:40" ht="20.25" customHeight="1">
      <c r="A82" s="36">
        <f>+'[1]Finance'!A91</f>
        <v>78</v>
      </c>
      <c r="B82" s="37"/>
      <c r="C82" s="38" t="str">
        <f>+'[1]Finance'!B91</f>
        <v>Kaiapoi Co-op Parish Methodist - Presbyterian</v>
      </c>
      <c r="D82" s="39"/>
      <c r="E82" s="38"/>
      <c r="F82" s="38"/>
      <c r="G82" s="38"/>
      <c r="H82" s="38" t="str">
        <f>+'[1]Finance'!C91</f>
        <v>Presbyterian</v>
      </c>
      <c r="I82" s="40">
        <f>+'[1]Finance'!$AB91</f>
        <v>41393</v>
      </c>
      <c r="J82" s="40">
        <f>+'[1]Finance'!$AC91</f>
        <v>3725</v>
      </c>
      <c r="K82" s="40">
        <f>+'[1]Finance'!$AD91</f>
        <v>9160</v>
      </c>
      <c r="L82" s="40">
        <v>0</v>
      </c>
      <c r="M82" s="40">
        <f>+'[1]Finance'!$X91+'[1]Finance'!$Y91</f>
        <v>0</v>
      </c>
      <c r="N82" s="40">
        <f>+'[1]Finance'!$AF91</f>
        <v>0</v>
      </c>
      <c r="O82" s="40">
        <f>+'[1]Finance'!$AI91</f>
        <v>9298</v>
      </c>
      <c r="P82" s="40">
        <f>+'[1]Finance'!$AG91+'[1]Finance'!$AH91</f>
        <v>35782</v>
      </c>
      <c r="Q82" s="40">
        <f>+'[1]Finance'!$Z91</f>
        <v>0</v>
      </c>
      <c r="R82" s="40">
        <f>+'[1]Finance'!$AJ91</f>
        <v>254280</v>
      </c>
      <c r="S82" s="41">
        <f t="shared" si="5"/>
        <v>353638</v>
      </c>
      <c r="T82" s="42"/>
      <c r="U82" s="40">
        <f>+'[1]Finance'!$AO91</f>
        <v>44414</v>
      </c>
      <c r="V82" s="40">
        <f>+'[1]Finance'!$AQ91</f>
        <v>11024</v>
      </c>
      <c r="W82" s="40">
        <f>+'[1]Finance'!$AP91+'[1]Finance'!$AR91</f>
        <v>6797</v>
      </c>
      <c r="X82" s="40">
        <f>+'[1]Finance'!$AT91+'[1]Finance'!$AU91+'[1]Finance'!$AV91</f>
        <v>10959</v>
      </c>
      <c r="Y82" s="40">
        <f>+'[1]Finance'!$BC91</f>
        <v>23652</v>
      </c>
      <c r="Z82" s="40">
        <f>+'[1]Finance'!$AY91+'[1]Finance'!$AZ91</f>
        <v>8970</v>
      </c>
      <c r="AA82" s="43">
        <f>+'[1]Finance'!$AM91</f>
        <v>2350</v>
      </c>
      <c r="AB82" s="40">
        <f>+'[1]Finance'!$AN91</f>
        <v>0</v>
      </c>
      <c r="AC82" s="40">
        <f>+'[1]Finance'!$BA91+'[1]Finance'!$BB91+'[1]Finance'!$BL91+'[1]Finance'!$BM91</f>
        <v>15006</v>
      </c>
      <c r="AD82" s="44">
        <f t="shared" si="6"/>
        <v>123172</v>
      </c>
      <c r="AE82" s="45">
        <f t="shared" si="7"/>
        <v>230466</v>
      </c>
      <c r="AF82" s="46"/>
      <c r="AG82" s="40">
        <f>+'[1]Finance'!$I91+'[1]Finance'!$J91</f>
        <v>664030</v>
      </c>
      <c r="AH82" s="40">
        <f>+'[1]Finance'!$K91+'[1]Finance'!$L91</f>
        <v>0</v>
      </c>
      <c r="AI82" s="40">
        <f>+'[1]Finance'!$E91+'[1]Finance'!$G91+'[1]Finance'!$M91</f>
        <v>839649</v>
      </c>
      <c r="AJ82" s="40">
        <f>+'[1]Finance'!$F91</f>
        <v>0</v>
      </c>
      <c r="AK82" s="41">
        <f t="shared" si="8"/>
        <v>1503679</v>
      </c>
      <c r="AL82" s="40">
        <f>+'[1]Finance'!$R91</f>
        <v>4339</v>
      </c>
      <c r="AM82" s="41">
        <f t="shared" si="9"/>
        <v>1499340</v>
      </c>
      <c r="AN82" s="46"/>
    </row>
    <row r="83" spans="1:40" ht="20.25" customHeight="1">
      <c r="A83" s="36">
        <f>+'[1]Finance'!A92</f>
        <v>79</v>
      </c>
      <c r="B83" s="37"/>
      <c r="C83" s="38" t="str">
        <f>+'[1]Finance'!B92</f>
        <v>Ellesmere Cooperating Parish - Methodist/Presbyterian</v>
      </c>
      <c r="D83" s="39"/>
      <c r="E83" s="38"/>
      <c r="F83" s="38"/>
      <c r="G83" s="38"/>
      <c r="H83" s="38" t="str">
        <f>+'[1]Finance'!C92</f>
        <v>Methodist</v>
      </c>
      <c r="I83" s="40">
        <f>+'[1]Finance'!$AB92</f>
        <v>74578</v>
      </c>
      <c r="J83" s="40">
        <f>+'[1]Finance'!$AC92</f>
        <v>1095</v>
      </c>
      <c r="K83" s="40">
        <f>+'[1]Finance'!$AD92</f>
        <v>545</v>
      </c>
      <c r="L83" s="40">
        <v>0</v>
      </c>
      <c r="M83" s="40">
        <f>+'[1]Finance'!$X92+'[1]Finance'!$Y92</f>
        <v>0</v>
      </c>
      <c r="N83" s="40">
        <f>+'[1]Finance'!$AF92</f>
        <v>0</v>
      </c>
      <c r="O83" s="40">
        <f>+'[1]Finance'!$AI92</f>
        <v>28439</v>
      </c>
      <c r="P83" s="40">
        <f>+'[1]Finance'!$AG92+'[1]Finance'!$AH92</f>
        <v>29777</v>
      </c>
      <c r="Q83" s="40">
        <f>+'[1]Finance'!$Z92</f>
        <v>0</v>
      </c>
      <c r="R83" s="40">
        <f>+'[1]Finance'!$AJ92</f>
        <v>905</v>
      </c>
      <c r="S83" s="41">
        <f t="shared" si="5"/>
        <v>135339</v>
      </c>
      <c r="T83" s="42"/>
      <c r="U83" s="40">
        <f>+'[1]Finance'!$AO92</f>
        <v>48319</v>
      </c>
      <c r="V83" s="40">
        <f>+'[1]Finance'!$AQ92</f>
        <v>7280</v>
      </c>
      <c r="W83" s="40">
        <f>+'[1]Finance'!$AP92+'[1]Finance'!$AR92</f>
        <v>8529</v>
      </c>
      <c r="X83" s="40">
        <f>+'[1]Finance'!$AT92+'[1]Finance'!$AU92+'[1]Finance'!$AV92</f>
        <v>0</v>
      </c>
      <c r="Y83" s="40">
        <f>+'[1]Finance'!$BC92</f>
        <v>26864</v>
      </c>
      <c r="Z83" s="40">
        <f>+'[1]Finance'!$AY92+'[1]Finance'!$AZ92</f>
        <v>0</v>
      </c>
      <c r="AA83" s="43">
        <f>+'[1]Finance'!$AM92</f>
        <v>3788</v>
      </c>
      <c r="AB83" s="40">
        <f>+'[1]Finance'!$AN92</f>
        <v>1121</v>
      </c>
      <c r="AC83" s="40">
        <f>+'[1]Finance'!$BA92+'[1]Finance'!$BB92+'[1]Finance'!$BL92+'[1]Finance'!$BM92</f>
        <v>21796</v>
      </c>
      <c r="AD83" s="44">
        <f t="shared" si="6"/>
        <v>117697</v>
      </c>
      <c r="AE83" s="45">
        <f t="shared" si="7"/>
        <v>17642</v>
      </c>
      <c r="AF83" s="46"/>
      <c r="AG83" s="40">
        <f>+'[1]Finance'!$I92+'[1]Finance'!$J92</f>
        <v>1832000</v>
      </c>
      <c r="AH83" s="40">
        <f>+'[1]Finance'!$K92+'[1]Finance'!$L92</f>
        <v>200</v>
      </c>
      <c r="AI83" s="40">
        <f>+'[1]Finance'!$E92+'[1]Finance'!$G92+'[1]Finance'!$M92</f>
        <v>606818</v>
      </c>
      <c r="AJ83" s="40">
        <f>+'[1]Finance'!$F92</f>
        <v>0</v>
      </c>
      <c r="AK83" s="41">
        <f t="shared" si="8"/>
        <v>2439018</v>
      </c>
      <c r="AL83" s="40">
        <f>+'[1]Finance'!$R92</f>
        <v>0</v>
      </c>
      <c r="AM83" s="41">
        <f t="shared" si="9"/>
        <v>2439018</v>
      </c>
      <c r="AN83" s="46"/>
    </row>
    <row r="84" spans="1:40" ht="20.25" customHeight="1">
      <c r="A84" s="36">
        <f>+'[1]Finance'!A93</f>
        <v>80</v>
      </c>
      <c r="B84" s="37"/>
      <c r="C84" s="38" t="str">
        <f>+'[1]Finance'!B93</f>
        <v>Malvern Co-operating Parish</v>
      </c>
      <c r="D84" s="39"/>
      <c r="E84" s="38"/>
      <c r="F84" s="38"/>
      <c r="G84" s="38"/>
      <c r="H84" s="38">
        <f>+'[1]Finance'!C93</f>
      </c>
      <c r="I84" s="40">
        <f>+'[1]Finance'!$AB93</f>
        <v>0</v>
      </c>
      <c r="J84" s="40">
        <f>+'[1]Finance'!$AC93</f>
        <v>0</v>
      </c>
      <c r="K84" s="40">
        <f>+'[1]Finance'!$AD93</f>
        <v>0</v>
      </c>
      <c r="L84" s="40">
        <v>0</v>
      </c>
      <c r="M84" s="40">
        <f>+'[1]Finance'!$X93+'[1]Finance'!$Y93</f>
        <v>0</v>
      </c>
      <c r="N84" s="40">
        <f>+'[1]Finance'!$AF93</f>
        <v>0</v>
      </c>
      <c r="O84" s="40">
        <f>+'[1]Finance'!$AI93</f>
        <v>0</v>
      </c>
      <c r="P84" s="40">
        <f>+'[1]Finance'!$AG93+'[1]Finance'!$AH93</f>
        <v>0</v>
      </c>
      <c r="Q84" s="40">
        <f>+'[1]Finance'!$Z93</f>
        <v>0</v>
      </c>
      <c r="R84" s="40">
        <f>+'[1]Finance'!$AJ93</f>
        <v>0</v>
      </c>
      <c r="S84" s="41">
        <f t="shared" si="5"/>
        <v>0</v>
      </c>
      <c r="T84" s="42"/>
      <c r="U84" s="40">
        <f>+'[1]Finance'!$AO93</f>
        <v>0</v>
      </c>
      <c r="V84" s="40">
        <f>+'[1]Finance'!$AQ93</f>
        <v>0</v>
      </c>
      <c r="W84" s="40">
        <f>+'[1]Finance'!$AP93+'[1]Finance'!$AR93</f>
        <v>0</v>
      </c>
      <c r="X84" s="40">
        <f>+'[1]Finance'!$AT93+'[1]Finance'!$AU93+'[1]Finance'!$AV93</f>
        <v>0</v>
      </c>
      <c r="Y84" s="40">
        <f>+'[1]Finance'!$BC93</f>
        <v>0</v>
      </c>
      <c r="Z84" s="40">
        <f>+'[1]Finance'!$AY93+'[1]Finance'!$AZ93</f>
        <v>0</v>
      </c>
      <c r="AA84" s="43">
        <f>+'[1]Finance'!$AM93</f>
        <v>0</v>
      </c>
      <c r="AB84" s="40">
        <f>+'[1]Finance'!$AN93</f>
        <v>0</v>
      </c>
      <c r="AC84" s="40">
        <f>+'[1]Finance'!$BA93+'[1]Finance'!$BB93+'[1]Finance'!$BL93+'[1]Finance'!$BM93</f>
        <v>0</v>
      </c>
      <c r="AD84" s="44">
        <f t="shared" si="6"/>
        <v>0</v>
      </c>
      <c r="AE84" s="45">
        <f t="shared" si="7"/>
        <v>0</v>
      </c>
      <c r="AF84" s="46"/>
      <c r="AG84" s="40">
        <f>+'[1]Finance'!$I93+'[1]Finance'!$J93</f>
        <v>0</v>
      </c>
      <c r="AH84" s="40">
        <f>+'[1]Finance'!$K93+'[1]Finance'!$L93</f>
        <v>0</v>
      </c>
      <c r="AI84" s="40">
        <f>+'[1]Finance'!$E93+'[1]Finance'!$G93+'[1]Finance'!$M93</f>
        <v>0</v>
      </c>
      <c r="AJ84" s="40">
        <f>+'[1]Finance'!$F93</f>
        <v>0</v>
      </c>
      <c r="AK84" s="41">
        <f t="shared" si="8"/>
        <v>0</v>
      </c>
      <c r="AL84" s="40">
        <f>+'[1]Finance'!$R93</f>
        <v>0</v>
      </c>
      <c r="AM84" s="41">
        <f t="shared" si="9"/>
        <v>0</v>
      </c>
      <c r="AN84" s="46"/>
    </row>
    <row r="85" spans="1:40" ht="20.25" customHeight="1">
      <c r="A85" s="36">
        <f>+'[1]Finance'!A94</f>
        <v>81</v>
      </c>
      <c r="B85" s="37"/>
      <c r="C85" s="38" t="str">
        <f>+'[1]Finance'!B94</f>
        <v>Hinds Co-operating Parish</v>
      </c>
      <c r="D85" s="39"/>
      <c r="E85" s="38"/>
      <c r="F85" s="38"/>
      <c r="G85" s="38"/>
      <c r="H85" s="38" t="str">
        <f>+'[1]Finance'!C94</f>
        <v>Presbyterian</v>
      </c>
      <c r="I85" s="40">
        <f>+'[1]Finance'!$AB94</f>
        <v>0</v>
      </c>
      <c r="J85" s="40">
        <f>+'[1]Finance'!$AC94</f>
        <v>0</v>
      </c>
      <c r="K85" s="40">
        <f>+'[1]Finance'!$AD94</f>
        <v>0</v>
      </c>
      <c r="L85" s="40">
        <v>0</v>
      </c>
      <c r="M85" s="40">
        <f>+'[1]Finance'!$X94+'[1]Finance'!$Y94</f>
        <v>0</v>
      </c>
      <c r="N85" s="40">
        <f>+'[1]Finance'!$AF94</f>
        <v>0</v>
      </c>
      <c r="O85" s="40">
        <f>+'[1]Finance'!$AI94</f>
        <v>0</v>
      </c>
      <c r="P85" s="40">
        <f>+'[1]Finance'!$AG94+'[1]Finance'!$AH94</f>
        <v>0</v>
      </c>
      <c r="Q85" s="40">
        <f>+'[1]Finance'!$Z94</f>
        <v>0</v>
      </c>
      <c r="R85" s="40">
        <f>+'[1]Finance'!$AJ94</f>
        <v>0</v>
      </c>
      <c r="S85" s="41">
        <f t="shared" si="5"/>
        <v>0</v>
      </c>
      <c r="T85" s="42"/>
      <c r="U85" s="40">
        <f>+'[1]Finance'!$AO94</f>
        <v>0</v>
      </c>
      <c r="V85" s="40">
        <f>+'[1]Finance'!$AQ94</f>
        <v>0</v>
      </c>
      <c r="W85" s="40">
        <f>+'[1]Finance'!$AP94+'[1]Finance'!$AR94</f>
        <v>0</v>
      </c>
      <c r="X85" s="40">
        <f>+'[1]Finance'!$AT94+'[1]Finance'!$AU94+'[1]Finance'!$AV94</f>
        <v>0</v>
      </c>
      <c r="Y85" s="40">
        <f>+'[1]Finance'!$BC94</f>
        <v>0</v>
      </c>
      <c r="Z85" s="40">
        <f>+'[1]Finance'!$AY94+'[1]Finance'!$AZ94</f>
        <v>0</v>
      </c>
      <c r="AA85" s="43">
        <f>+'[1]Finance'!$AM94</f>
        <v>0</v>
      </c>
      <c r="AB85" s="40">
        <f>+'[1]Finance'!$AN94</f>
        <v>0</v>
      </c>
      <c r="AC85" s="40">
        <f>+'[1]Finance'!$BA94+'[1]Finance'!$BB94+'[1]Finance'!$BL94+'[1]Finance'!$BM94</f>
        <v>0</v>
      </c>
      <c r="AD85" s="44">
        <f t="shared" si="6"/>
        <v>0</v>
      </c>
      <c r="AE85" s="45">
        <f t="shared" si="7"/>
        <v>0</v>
      </c>
      <c r="AF85" s="46"/>
      <c r="AG85" s="40">
        <f>+'[1]Finance'!$I94+'[1]Finance'!$J94</f>
        <v>0</v>
      </c>
      <c r="AH85" s="40">
        <f>+'[1]Finance'!$K94+'[1]Finance'!$L94</f>
        <v>0</v>
      </c>
      <c r="AI85" s="40">
        <f>+'[1]Finance'!$E94+'[1]Finance'!$G94+'[1]Finance'!$M94</f>
        <v>0</v>
      </c>
      <c r="AJ85" s="40">
        <f>+'[1]Finance'!$F94</f>
        <v>0</v>
      </c>
      <c r="AK85" s="41">
        <f t="shared" si="8"/>
        <v>0</v>
      </c>
      <c r="AL85" s="40">
        <f>+'[1]Finance'!$R94</f>
        <v>0</v>
      </c>
      <c r="AM85" s="41">
        <f t="shared" si="9"/>
        <v>0</v>
      </c>
      <c r="AN85" s="46"/>
    </row>
    <row r="86" spans="1:40" ht="20.25" customHeight="1">
      <c r="A86" s="36">
        <f>+'[1]Finance'!A95</f>
        <v>82</v>
      </c>
      <c r="B86" s="37"/>
      <c r="C86" s="38" t="str">
        <f>+'[1]Finance'!B95</f>
        <v>St Davids Union Church Marchwiel</v>
      </c>
      <c r="D86" s="39"/>
      <c r="E86" s="38"/>
      <c r="F86" s="38"/>
      <c r="G86" s="38"/>
      <c r="H86" s="38" t="str">
        <f>+'[1]Finance'!C95</f>
        <v>Methodist</v>
      </c>
      <c r="I86" s="40">
        <f>+'[1]Finance'!$AB95</f>
        <v>20739</v>
      </c>
      <c r="J86" s="40">
        <f>+'[1]Finance'!$AC95</f>
        <v>350</v>
      </c>
      <c r="K86" s="40">
        <f>+'[1]Finance'!$AD95</f>
        <v>300</v>
      </c>
      <c r="L86" s="40">
        <v>0</v>
      </c>
      <c r="M86" s="40">
        <f>+'[1]Finance'!$X95+'[1]Finance'!$Y95</f>
        <v>0</v>
      </c>
      <c r="N86" s="40">
        <f>+'[1]Finance'!$AF95</f>
        <v>0</v>
      </c>
      <c r="O86" s="40">
        <f>+'[1]Finance'!$AI95</f>
        <v>0</v>
      </c>
      <c r="P86" s="40">
        <f>+'[1]Finance'!$AG95+'[1]Finance'!$AH95</f>
        <v>18929</v>
      </c>
      <c r="Q86" s="40">
        <f>+'[1]Finance'!$Z95</f>
        <v>0</v>
      </c>
      <c r="R86" s="40">
        <f>+'[1]Finance'!$AJ95</f>
        <v>95</v>
      </c>
      <c r="S86" s="41">
        <f t="shared" si="5"/>
        <v>40413</v>
      </c>
      <c r="T86" s="42"/>
      <c r="U86" s="40">
        <f>+'[1]Finance'!$AO95</f>
        <v>23666</v>
      </c>
      <c r="V86" s="40">
        <f>+'[1]Finance'!$AQ95</f>
        <v>1102</v>
      </c>
      <c r="W86" s="40">
        <f>+'[1]Finance'!$AP95+'[1]Finance'!$AR95</f>
        <v>770</v>
      </c>
      <c r="X86" s="40">
        <f>+'[1]Finance'!$AT95+'[1]Finance'!$AU95+'[1]Finance'!$AV95</f>
        <v>0</v>
      </c>
      <c r="Y86" s="40">
        <f>+'[1]Finance'!$BC95</f>
        <v>0</v>
      </c>
      <c r="Z86" s="40">
        <f>+'[1]Finance'!$AY95+'[1]Finance'!$AZ95</f>
        <v>0</v>
      </c>
      <c r="AA86" s="43">
        <f>+'[1]Finance'!$AM95</f>
        <v>0</v>
      </c>
      <c r="AB86" s="40">
        <f>+'[1]Finance'!$AN95</f>
        <v>0</v>
      </c>
      <c r="AC86" s="40">
        <f>+'[1]Finance'!$BA95+'[1]Finance'!$BB95+'[1]Finance'!$BL95+'[1]Finance'!$BM95</f>
        <v>12675</v>
      </c>
      <c r="AD86" s="44">
        <f t="shared" si="6"/>
        <v>38213</v>
      </c>
      <c r="AE86" s="45">
        <f t="shared" si="7"/>
        <v>2200</v>
      </c>
      <c r="AF86" s="46"/>
      <c r="AG86" s="40">
        <f>+'[1]Finance'!$I95+'[1]Finance'!$J95</f>
        <v>0</v>
      </c>
      <c r="AH86" s="40">
        <f>+'[1]Finance'!$K95+'[1]Finance'!$L95</f>
        <v>0</v>
      </c>
      <c r="AI86" s="40">
        <f>+'[1]Finance'!$E95+'[1]Finance'!$G95+'[1]Finance'!$M95</f>
        <v>99360</v>
      </c>
      <c r="AJ86" s="40">
        <f>+'[1]Finance'!$F95</f>
        <v>0</v>
      </c>
      <c r="AK86" s="41">
        <f t="shared" si="8"/>
        <v>99360</v>
      </c>
      <c r="AL86" s="40">
        <f>+'[1]Finance'!$R95</f>
        <v>0</v>
      </c>
      <c r="AM86" s="41">
        <f t="shared" si="9"/>
        <v>99360</v>
      </c>
      <c r="AN86" s="46"/>
    </row>
    <row r="87" spans="1:40" ht="20.25" customHeight="1">
      <c r="A87" s="36">
        <f>+'[1]Finance'!A96</f>
        <v>83</v>
      </c>
      <c r="B87" s="37"/>
      <c r="C87" s="38" t="str">
        <f>+'[1]Finance'!B96</f>
        <v>Waimate District Cooperative Venture</v>
      </c>
      <c r="D87" s="39"/>
      <c r="E87" s="38"/>
      <c r="F87" s="38"/>
      <c r="G87" s="38"/>
      <c r="H87" s="38" t="str">
        <f>+'[1]Finance'!C96</f>
        <v>Anglican</v>
      </c>
      <c r="I87" s="40">
        <f>+'[1]Finance'!$AB96</f>
        <v>0</v>
      </c>
      <c r="J87" s="40">
        <f>+'[1]Finance'!$AC96</f>
        <v>0</v>
      </c>
      <c r="K87" s="40">
        <f>+'[1]Finance'!$AD96</f>
        <v>0</v>
      </c>
      <c r="L87" s="40">
        <v>0</v>
      </c>
      <c r="M87" s="40">
        <f>+'[1]Finance'!$X96+'[1]Finance'!$Y96</f>
        <v>0</v>
      </c>
      <c r="N87" s="40">
        <f>+'[1]Finance'!$AF96</f>
        <v>0</v>
      </c>
      <c r="O87" s="40">
        <f>+'[1]Finance'!$AI96</f>
        <v>0</v>
      </c>
      <c r="P87" s="40">
        <f>+'[1]Finance'!$AG96+'[1]Finance'!$AH96</f>
        <v>0</v>
      </c>
      <c r="Q87" s="40">
        <f>+'[1]Finance'!$Z96</f>
        <v>0</v>
      </c>
      <c r="R87" s="40">
        <f>+'[1]Finance'!$AJ96</f>
        <v>0</v>
      </c>
      <c r="S87" s="41">
        <f t="shared" si="5"/>
        <v>0</v>
      </c>
      <c r="T87" s="42"/>
      <c r="U87" s="40">
        <f>+'[1]Finance'!$AO96</f>
        <v>0</v>
      </c>
      <c r="V87" s="40">
        <f>+'[1]Finance'!$AQ96</f>
        <v>0</v>
      </c>
      <c r="W87" s="40">
        <f>+'[1]Finance'!$AP96+'[1]Finance'!$AR96</f>
        <v>0</v>
      </c>
      <c r="X87" s="40">
        <f>+'[1]Finance'!$AT96+'[1]Finance'!$AU96+'[1]Finance'!$AV96</f>
        <v>0</v>
      </c>
      <c r="Y87" s="40">
        <f>+'[1]Finance'!$BC96</f>
        <v>0</v>
      </c>
      <c r="Z87" s="40">
        <f>+'[1]Finance'!$AY96+'[1]Finance'!$AZ96</f>
        <v>0</v>
      </c>
      <c r="AA87" s="43">
        <f>+'[1]Finance'!$AM96</f>
        <v>0</v>
      </c>
      <c r="AB87" s="40">
        <f>+'[1]Finance'!$AN96</f>
        <v>0</v>
      </c>
      <c r="AC87" s="40">
        <f>+'[1]Finance'!$BA96+'[1]Finance'!$BB96+'[1]Finance'!$BL96+'[1]Finance'!$BM96</f>
        <v>0</v>
      </c>
      <c r="AD87" s="44">
        <f t="shared" si="6"/>
        <v>0</v>
      </c>
      <c r="AE87" s="45">
        <f t="shared" si="7"/>
        <v>0</v>
      </c>
      <c r="AF87" s="46"/>
      <c r="AG87" s="40">
        <f>+'[1]Finance'!$I96+'[1]Finance'!$J96</f>
        <v>0</v>
      </c>
      <c r="AH87" s="40">
        <f>+'[1]Finance'!$K96+'[1]Finance'!$L96</f>
        <v>0</v>
      </c>
      <c r="AI87" s="40">
        <f>+'[1]Finance'!$E96+'[1]Finance'!$G96+'[1]Finance'!$M96</f>
        <v>0</v>
      </c>
      <c r="AJ87" s="40">
        <f>+'[1]Finance'!$F96</f>
        <v>0</v>
      </c>
      <c r="AK87" s="41">
        <f t="shared" si="8"/>
        <v>0</v>
      </c>
      <c r="AL87" s="40">
        <f>+'[1]Finance'!$R96</f>
        <v>0</v>
      </c>
      <c r="AM87" s="41">
        <f t="shared" si="9"/>
        <v>0</v>
      </c>
      <c r="AN87" s="46"/>
    </row>
    <row r="88" spans="1:40" ht="20.25" customHeight="1">
      <c r="A88" s="36">
        <f>+'[1]Finance'!A97</f>
        <v>84</v>
      </c>
      <c r="B88" s="37"/>
      <c r="C88" s="38" t="str">
        <f>+'[1]Finance'!B97</f>
        <v>Pukaki Co-operating Parish</v>
      </c>
      <c r="D88" s="39"/>
      <c r="E88" s="38"/>
      <c r="F88" s="38"/>
      <c r="G88" s="38"/>
      <c r="H88" s="38" t="str">
        <f>+'[1]Finance'!C97</f>
        <v>Anglican</v>
      </c>
      <c r="I88" s="40">
        <f>+'[1]Finance'!$AB97</f>
        <v>42567</v>
      </c>
      <c r="J88" s="40">
        <f>+'[1]Finance'!$AC97</f>
        <v>0</v>
      </c>
      <c r="K88" s="40">
        <f>+'[1]Finance'!$AD97</f>
        <v>0</v>
      </c>
      <c r="L88" s="40">
        <v>0</v>
      </c>
      <c r="M88" s="40">
        <f>+'[1]Finance'!$X97+'[1]Finance'!$Y97</f>
        <v>0</v>
      </c>
      <c r="N88" s="40">
        <f>+'[1]Finance'!$AF97</f>
        <v>0</v>
      </c>
      <c r="O88" s="40">
        <f>+'[1]Finance'!$AI97</f>
        <v>4100</v>
      </c>
      <c r="P88" s="40">
        <f>+'[1]Finance'!$AG97+'[1]Finance'!$AH97</f>
        <v>638</v>
      </c>
      <c r="Q88" s="40">
        <f>+'[1]Finance'!$Z97</f>
        <v>0</v>
      </c>
      <c r="R88" s="40">
        <f>+'[1]Finance'!$AJ97</f>
        <v>10825</v>
      </c>
      <c r="S88" s="41">
        <f t="shared" si="5"/>
        <v>58130</v>
      </c>
      <c r="T88" s="42"/>
      <c r="U88" s="40">
        <f>+'[1]Finance'!$AO97</f>
        <v>0</v>
      </c>
      <c r="V88" s="40">
        <f>+'[1]Finance'!$AQ97</f>
        <v>0</v>
      </c>
      <c r="W88" s="40">
        <f>+'[1]Finance'!$AP97+'[1]Finance'!$AR97</f>
        <v>1890</v>
      </c>
      <c r="X88" s="40">
        <f>+'[1]Finance'!$AT97+'[1]Finance'!$AU97+'[1]Finance'!$AV97</f>
        <v>2540</v>
      </c>
      <c r="Y88" s="40">
        <f>+'[1]Finance'!$BC97</f>
        <v>8094</v>
      </c>
      <c r="Z88" s="40">
        <f>+'[1]Finance'!$AY97+'[1]Finance'!$AZ97</f>
        <v>4364</v>
      </c>
      <c r="AA88" s="43">
        <f>+'[1]Finance'!$AM97</f>
        <v>0</v>
      </c>
      <c r="AB88" s="40">
        <f>+'[1]Finance'!$AN97</f>
        <v>0</v>
      </c>
      <c r="AC88" s="40">
        <f>+'[1]Finance'!$BA97+'[1]Finance'!$BB97+'[1]Finance'!$BL97+'[1]Finance'!$BM97</f>
        <v>32437</v>
      </c>
      <c r="AD88" s="44">
        <f t="shared" si="6"/>
        <v>49325</v>
      </c>
      <c r="AE88" s="45">
        <f t="shared" si="7"/>
        <v>8805</v>
      </c>
      <c r="AF88" s="46"/>
      <c r="AG88" s="40">
        <f>+'[1]Finance'!$I97+'[1]Finance'!$J97</f>
        <v>139200</v>
      </c>
      <c r="AH88" s="40">
        <f>+'[1]Finance'!$K97+'[1]Finance'!$L97</f>
        <v>23786</v>
      </c>
      <c r="AI88" s="40">
        <f>+'[1]Finance'!$E97+'[1]Finance'!$G97+'[1]Finance'!$M97</f>
        <v>140236</v>
      </c>
      <c r="AJ88" s="40">
        <f>+'[1]Finance'!$F97</f>
        <v>0</v>
      </c>
      <c r="AK88" s="41">
        <f t="shared" si="8"/>
        <v>303222</v>
      </c>
      <c r="AL88" s="40">
        <f>+'[1]Finance'!$R97</f>
        <v>0</v>
      </c>
      <c r="AM88" s="41">
        <f t="shared" si="9"/>
        <v>303222</v>
      </c>
      <c r="AN88" s="46"/>
    </row>
    <row r="89" spans="1:40" ht="20.25" customHeight="1">
      <c r="A89" s="36">
        <f>+'[1]Finance'!A98</f>
        <v>85</v>
      </c>
      <c r="B89" s="37"/>
      <c r="C89" s="38" t="str">
        <f>+'[1]Finance'!B98</f>
        <v>Brockville Co-operating Parish</v>
      </c>
      <c r="D89" s="39"/>
      <c r="E89" s="38"/>
      <c r="F89" s="38"/>
      <c r="G89" s="38"/>
      <c r="H89" s="38" t="str">
        <f>+'[1]Finance'!C98</f>
        <v>Presbyterian</v>
      </c>
      <c r="I89" s="40">
        <f>+'[1]Finance'!$AB98</f>
        <v>22777</v>
      </c>
      <c r="J89" s="40">
        <f>+'[1]Finance'!$AC98</f>
        <v>0</v>
      </c>
      <c r="K89" s="40">
        <f>+'[1]Finance'!$AD98</f>
        <v>4479</v>
      </c>
      <c r="L89" s="40">
        <v>0</v>
      </c>
      <c r="M89" s="40">
        <f>+'[1]Finance'!$X98+'[1]Finance'!$Y98</f>
        <v>50654</v>
      </c>
      <c r="N89" s="40">
        <f>+'[1]Finance'!$AF98</f>
        <v>0</v>
      </c>
      <c r="O89" s="40">
        <f>+'[1]Finance'!$AI98</f>
        <v>37554</v>
      </c>
      <c r="P89" s="40">
        <f>+'[1]Finance'!$AG98+'[1]Finance'!$AH98</f>
        <v>3806</v>
      </c>
      <c r="Q89" s="40">
        <f>+'[1]Finance'!$Z98</f>
        <v>277</v>
      </c>
      <c r="R89" s="40">
        <f>+'[1]Finance'!$AJ98</f>
        <v>1475</v>
      </c>
      <c r="S89" s="41">
        <f t="shared" si="5"/>
        <v>121022</v>
      </c>
      <c r="T89" s="42"/>
      <c r="U89" s="40">
        <f>+'[1]Finance'!$AO98</f>
        <v>53124</v>
      </c>
      <c r="V89" s="40">
        <f>+'[1]Finance'!$AQ98</f>
        <v>6171</v>
      </c>
      <c r="W89" s="40">
        <f>+'[1]Finance'!$AP98+'[1]Finance'!$AR98</f>
        <v>10103</v>
      </c>
      <c r="X89" s="40">
        <f>+'[1]Finance'!$AT98+'[1]Finance'!$AU98+'[1]Finance'!$AV98</f>
        <v>8321</v>
      </c>
      <c r="Y89" s="40">
        <f>+'[1]Finance'!$BC98</f>
        <v>21587</v>
      </c>
      <c r="Z89" s="40">
        <f>+'[1]Finance'!$AY98+'[1]Finance'!$AZ98</f>
        <v>0</v>
      </c>
      <c r="AA89" s="43">
        <f>+'[1]Finance'!$AM98</f>
        <v>5215</v>
      </c>
      <c r="AB89" s="40">
        <f>+'[1]Finance'!$AN98</f>
        <v>0</v>
      </c>
      <c r="AC89" s="40">
        <f>+'[1]Finance'!$BA98+'[1]Finance'!$BB98+'[1]Finance'!$BL98+'[1]Finance'!$BM98</f>
        <v>13011</v>
      </c>
      <c r="AD89" s="44">
        <f t="shared" si="6"/>
        <v>117532</v>
      </c>
      <c r="AE89" s="45">
        <f t="shared" si="7"/>
        <v>3490</v>
      </c>
      <c r="AF89" s="46"/>
      <c r="AG89" s="40">
        <f>+'[1]Finance'!$I98+'[1]Finance'!$J98</f>
        <v>630000</v>
      </c>
      <c r="AH89" s="40">
        <f>+'[1]Finance'!$K98+'[1]Finance'!$L98</f>
        <v>3000</v>
      </c>
      <c r="AI89" s="40">
        <f>+'[1]Finance'!$E98+'[1]Finance'!$G98+'[1]Finance'!$M98</f>
        <v>51154</v>
      </c>
      <c r="AJ89" s="40">
        <f>+'[1]Finance'!$F98</f>
        <v>7000</v>
      </c>
      <c r="AK89" s="41">
        <f t="shared" si="8"/>
        <v>691154</v>
      </c>
      <c r="AL89" s="40">
        <f>+'[1]Finance'!$R98</f>
        <v>5000</v>
      </c>
      <c r="AM89" s="41">
        <f t="shared" si="9"/>
        <v>686154</v>
      </c>
      <c r="AN89" s="46"/>
    </row>
    <row r="90" spans="1:40" ht="20.25" customHeight="1">
      <c r="A90" s="36">
        <f>+'[1]Finance'!A99</f>
        <v>86</v>
      </c>
      <c r="B90" s="37"/>
      <c r="C90" s="38" t="str">
        <f>+'[1]Finance'!B99</f>
        <v>Tokomairiro Co-operating Parish</v>
      </c>
      <c r="D90" s="39"/>
      <c r="E90" s="38"/>
      <c r="F90" s="38"/>
      <c r="G90" s="38"/>
      <c r="H90" s="38">
        <f>+'[1]Finance'!C99</f>
      </c>
      <c r="I90" s="40">
        <f>+'[1]Finance'!$AB99</f>
        <v>44948</v>
      </c>
      <c r="J90" s="40">
        <f>+'[1]Finance'!$AC99</f>
        <v>409</v>
      </c>
      <c r="K90" s="40">
        <f>+'[1]Finance'!$AD99</f>
        <v>0</v>
      </c>
      <c r="L90" s="40">
        <v>0</v>
      </c>
      <c r="M90" s="40">
        <f>+'[1]Finance'!$X99+'[1]Finance'!$Y99</f>
        <v>0</v>
      </c>
      <c r="N90" s="40">
        <f>+'[1]Finance'!$AF99</f>
        <v>1000</v>
      </c>
      <c r="O90" s="40">
        <f>+'[1]Finance'!$AI99</f>
        <v>29330</v>
      </c>
      <c r="P90" s="40">
        <f>+'[1]Finance'!$AG99+'[1]Finance'!$AH99</f>
        <v>12601</v>
      </c>
      <c r="Q90" s="40">
        <f>+'[1]Finance'!$Z99</f>
        <v>0</v>
      </c>
      <c r="R90" s="40">
        <f>+'[1]Finance'!$AJ99</f>
        <v>4314</v>
      </c>
      <c r="S90" s="41">
        <f t="shared" si="5"/>
        <v>92602</v>
      </c>
      <c r="T90" s="42"/>
      <c r="U90" s="40">
        <f>+'[1]Finance'!$AO99</f>
        <v>13711</v>
      </c>
      <c r="V90" s="40">
        <f>+'[1]Finance'!$AQ99</f>
        <v>0</v>
      </c>
      <c r="W90" s="40">
        <f>+'[1]Finance'!$AP99+'[1]Finance'!$AR99</f>
        <v>324</v>
      </c>
      <c r="X90" s="40">
        <f>+'[1]Finance'!$AT99+'[1]Finance'!$AU99+'[1]Finance'!$AV99</f>
        <v>0</v>
      </c>
      <c r="Y90" s="40">
        <f>+'[1]Finance'!$BC99</f>
        <v>22136</v>
      </c>
      <c r="Z90" s="40">
        <f>+'[1]Finance'!$AY99+'[1]Finance'!$AZ99</f>
        <v>0</v>
      </c>
      <c r="AA90" s="43">
        <f>+'[1]Finance'!$AM99</f>
        <v>1126</v>
      </c>
      <c r="AB90" s="40">
        <f>+'[1]Finance'!$AN99</f>
        <v>349</v>
      </c>
      <c r="AC90" s="40">
        <f>+'[1]Finance'!$BA99+'[1]Finance'!$BB99+'[1]Finance'!$BL99+'[1]Finance'!$BM99</f>
        <v>7652</v>
      </c>
      <c r="AD90" s="44">
        <f t="shared" si="6"/>
        <v>45298</v>
      </c>
      <c r="AE90" s="45">
        <f t="shared" si="7"/>
        <v>47304</v>
      </c>
      <c r="AF90" s="46"/>
      <c r="AG90" s="40">
        <f>+'[1]Finance'!$I99+'[1]Finance'!$J99</f>
        <v>1796500</v>
      </c>
      <c r="AH90" s="40">
        <f>+'[1]Finance'!$K99+'[1]Finance'!$L99</f>
        <v>39265</v>
      </c>
      <c r="AI90" s="40">
        <f>+'[1]Finance'!$E99+'[1]Finance'!$G99+'[1]Finance'!$M99</f>
        <v>253603</v>
      </c>
      <c r="AJ90" s="40">
        <f>+'[1]Finance'!$F99</f>
        <v>0</v>
      </c>
      <c r="AK90" s="41">
        <f t="shared" si="8"/>
        <v>2089368</v>
      </c>
      <c r="AL90" s="40">
        <f>+'[1]Finance'!$R99</f>
        <v>0</v>
      </c>
      <c r="AM90" s="41">
        <f t="shared" si="9"/>
        <v>2089368</v>
      </c>
      <c r="AN90" s="46"/>
    </row>
    <row r="91" spans="1:40" ht="20.25" customHeight="1">
      <c r="A91" s="36">
        <f>+'[1]Finance'!A100</f>
        <v>87</v>
      </c>
      <c r="B91" s="37"/>
      <c r="C91" s="38" t="str">
        <f>+'[1]Finance'!B100</f>
        <v>Alexandra Clyde Lauder Union Parish</v>
      </c>
      <c r="D91" s="39"/>
      <c r="E91" s="38"/>
      <c r="F91" s="38"/>
      <c r="G91" s="38"/>
      <c r="H91" s="38" t="str">
        <f>+'[1]Finance'!C100</f>
        <v>Methodist</v>
      </c>
      <c r="I91" s="40">
        <f>+'[1]Finance'!$AB100</f>
        <v>71857</v>
      </c>
      <c r="J91" s="40">
        <f>+'[1]Finance'!$AC100</f>
        <v>0</v>
      </c>
      <c r="K91" s="40">
        <f>+'[1]Finance'!$AD100</f>
        <v>447</v>
      </c>
      <c r="L91" s="40">
        <v>0</v>
      </c>
      <c r="M91" s="40">
        <f>+'[1]Finance'!$X100+'[1]Finance'!$Y100</f>
        <v>0</v>
      </c>
      <c r="N91" s="40">
        <f>+'[1]Finance'!$AF100</f>
        <v>5000</v>
      </c>
      <c r="O91" s="40">
        <f>+'[1]Finance'!$AI100</f>
        <v>5816</v>
      </c>
      <c r="P91" s="40">
        <f>+'[1]Finance'!$AG100+'[1]Finance'!$AH100</f>
        <v>5730</v>
      </c>
      <c r="Q91" s="40">
        <f>+'[1]Finance'!$Z100</f>
        <v>0</v>
      </c>
      <c r="R91" s="40">
        <f>+'[1]Finance'!$AJ100</f>
        <v>7209</v>
      </c>
      <c r="S91" s="41">
        <f t="shared" si="5"/>
        <v>96059</v>
      </c>
      <c r="T91" s="42"/>
      <c r="U91" s="40">
        <f>+'[1]Finance'!$AO100</f>
        <v>47994</v>
      </c>
      <c r="V91" s="40">
        <f>+'[1]Finance'!$AQ100</f>
        <v>0</v>
      </c>
      <c r="W91" s="40">
        <f>+'[1]Finance'!$AP100+'[1]Finance'!$AR100</f>
        <v>17185</v>
      </c>
      <c r="X91" s="40">
        <f>+'[1]Finance'!$AT100+'[1]Finance'!$AU100+'[1]Finance'!$AV100</f>
        <v>0</v>
      </c>
      <c r="Y91" s="40">
        <f>+'[1]Finance'!$BC100</f>
        <v>19337</v>
      </c>
      <c r="Z91" s="40">
        <f>+'[1]Finance'!$AY100+'[1]Finance'!$AZ100</f>
        <v>0</v>
      </c>
      <c r="AA91" s="43">
        <f>+'[1]Finance'!$AM100</f>
        <v>0</v>
      </c>
      <c r="AB91" s="40">
        <f>+'[1]Finance'!$AN100</f>
        <v>0</v>
      </c>
      <c r="AC91" s="40">
        <f>+'[1]Finance'!$BA100+'[1]Finance'!$BB100+'[1]Finance'!$BL100+'[1]Finance'!$BM100</f>
        <v>14754</v>
      </c>
      <c r="AD91" s="44">
        <f t="shared" si="6"/>
        <v>99270</v>
      </c>
      <c r="AE91" s="45">
        <f t="shared" si="7"/>
        <v>-3211</v>
      </c>
      <c r="AF91" s="46"/>
      <c r="AG91" s="40">
        <f>+'[1]Finance'!$I100+'[1]Finance'!$J100</f>
        <v>2838000</v>
      </c>
      <c r="AH91" s="40">
        <f>+'[1]Finance'!$K100+'[1]Finance'!$L100</f>
        <v>0</v>
      </c>
      <c r="AI91" s="40">
        <f>+'[1]Finance'!$E100+'[1]Finance'!$G100+'[1]Finance'!$M100</f>
        <v>182167</v>
      </c>
      <c r="AJ91" s="40">
        <f>+'[1]Finance'!$F100</f>
        <v>0</v>
      </c>
      <c r="AK91" s="41">
        <f t="shared" si="8"/>
        <v>3020167</v>
      </c>
      <c r="AL91" s="40">
        <f>+'[1]Finance'!$R100</f>
        <v>0</v>
      </c>
      <c r="AM91" s="41">
        <f t="shared" si="9"/>
        <v>3020167</v>
      </c>
      <c r="AN91" s="46"/>
    </row>
    <row r="92" spans="1:40" ht="20.25" customHeight="1">
      <c r="A92" s="36">
        <f>+'[1]Finance'!A101</f>
        <v>88</v>
      </c>
      <c r="B92" s="37"/>
      <c r="C92" s="38" t="str">
        <f>+'[1]Finance'!B101</f>
        <v>Teviot Union</v>
      </c>
      <c r="D92" s="39"/>
      <c r="E92" s="38"/>
      <c r="F92" s="38"/>
      <c r="G92" s="38"/>
      <c r="H92" s="38">
        <f>+'[1]Finance'!C101</f>
      </c>
      <c r="I92" s="40">
        <f>+'[1]Finance'!$AB101</f>
        <v>27950</v>
      </c>
      <c r="J92" s="40">
        <f>+'[1]Finance'!$AC101</f>
        <v>0</v>
      </c>
      <c r="K92" s="40">
        <f>+'[1]Finance'!$AD101</f>
        <v>515</v>
      </c>
      <c r="L92" s="40">
        <v>0</v>
      </c>
      <c r="M92" s="40">
        <f>+'[1]Finance'!$X101+'[1]Finance'!$Y101</f>
        <v>0</v>
      </c>
      <c r="N92" s="40">
        <f>+'[1]Finance'!$AF101</f>
        <v>0</v>
      </c>
      <c r="O92" s="40">
        <f>+'[1]Finance'!$AI101</f>
        <v>357</v>
      </c>
      <c r="P92" s="40">
        <f>+'[1]Finance'!$AG101+'[1]Finance'!$AH101</f>
        <v>13170</v>
      </c>
      <c r="Q92" s="40">
        <f>+'[1]Finance'!$Z101</f>
        <v>0</v>
      </c>
      <c r="R92" s="40">
        <f>+'[1]Finance'!$AJ101</f>
        <v>566</v>
      </c>
      <c r="S92" s="41">
        <f t="shared" si="5"/>
        <v>42558</v>
      </c>
      <c r="T92" s="42"/>
      <c r="U92" s="40">
        <f>+'[1]Finance'!$AO101</f>
        <v>23439</v>
      </c>
      <c r="V92" s="40">
        <f>+'[1]Finance'!$AQ101</f>
        <v>0</v>
      </c>
      <c r="W92" s="40">
        <f>+'[1]Finance'!$AP101+'[1]Finance'!$AR101</f>
        <v>0</v>
      </c>
      <c r="X92" s="40">
        <f>+'[1]Finance'!$AT101+'[1]Finance'!$AU101+'[1]Finance'!$AV101</f>
        <v>0</v>
      </c>
      <c r="Y92" s="40">
        <f>+'[1]Finance'!$BC101</f>
        <v>4536</v>
      </c>
      <c r="Z92" s="40">
        <f>+'[1]Finance'!$AY101+'[1]Finance'!$AZ101</f>
        <v>0</v>
      </c>
      <c r="AA92" s="43">
        <f>+'[1]Finance'!$AM101</f>
        <v>0</v>
      </c>
      <c r="AB92" s="40">
        <f>+'[1]Finance'!$AN101</f>
        <v>0</v>
      </c>
      <c r="AC92" s="40">
        <f>+'[1]Finance'!$BA101+'[1]Finance'!$BB101+'[1]Finance'!$BL101+'[1]Finance'!$BM101</f>
        <v>13488</v>
      </c>
      <c r="AD92" s="44">
        <f t="shared" si="6"/>
        <v>41463</v>
      </c>
      <c r="AE92" s="45">
        <f t="shared" si="7"/>
        <v>1095</v>
      </c>
      <c r="AF92" s="46"/>
      <c r="AG92" s="40">
        <f>+'[1]Finance'!$I101+'[1]Finance'!$J101</f>
        <v>15186</v>
      </c>
      <c r="AH92" s="40">
        <f>+'[1]Finance'!$K101+'[1]Finance'!$L101</f>
        <v>0</v>
      </c>
      <c r="AI92" s="40">
        <f>+'[1]Finance'!$E101+'[1]Finance'!$G101+'[1]Finance'!$M101</f>
        <v>336662</v>
      </c>
      <c r="AJ92" s="40">
        <f>+'[1]Finance'!$F101</f>
        <v>0</v>
      </c>
      <c r="AK92" s="41">
        <f t="shared" si="8"/>
        <v>351848</v>
      </c>
      <c r="AL92" s="40">
        <f>+'[1]Finance'!$R101</f>
        <v>-1506</v>
      </c>
      <c r="AM92" s="41">
        <f t="shared" si="9"/>
        <v>353354</v>
      </c>
      <c r="AN92" s="46"/>
    </row>
    <row r="93" spans="1:40" ht="20.25" customHeight="1">
      <c r="A93" s="50">
        <f>+'[1]Finance'!A102</f>
        <v>89</v>
      </c>
      <c r="B93" s="51"/>
      <c r="C93" s="52" t="str">
        <f>+'[1]Finance'!B102</f>
        <v>Riverton Union Parish</v>
      </c>
      <c r="D93" s="53"/>
      <c r="E93" s="52"/>
      <c r="F93" s="52"/>
      <c r="G93" s="52"/>
      <c r="H93" s="52" t="str">
        <f>+'[1]Finance'!C102</f>
        <v>Methodist</v>
      </c>
      <c r="I93" s="40">
        <f>+'[1]Finance'!$AB102</f>
        <v>33384</v>
      </c>
      <c r="J93" s="40">
        <f>+'[1]Finance'!$AC102</f>
        <v>1335</v>
      </c>
      <c r="K93" s="40">
        <f>+'[1]Finance'!$AD102</f>
        <v>4456</v>
      </c>
      <c r="L93" s="40">
        <v>0</v>
      </c>
      <c r="M93" s="40">
        <f>+'[1]Finance'!$X102+'[1]Finance'!$Y102</f>
        <v>0</v>
      </c>
      <c r="N93" s="40">
        <f>+'[1]Finance'!$AF102</f>
        <v>0</v>
      </c>
      <c r="O93" s="40">
        <f>+'[1]Finance'!$AI102</f>
        <v>0</v>
      </c>
      <c r="P93" s="40">
        <f>+'[1]Finance'!$AG102+'[1]Finance'!$AH102</f>
        <v>18723</v>
      </c>
      <c r="Q93" s="40">
        <f>+'[1]Finance'!$Z102</f>
        <v>0</v>
      </c>
      <c r="R93" s="40">
        <f>+'[1]Finance'!$AJ102</f>
        <v>1843</v>
      </c>
      <c r="S93" s="41">
        <f t="shared" si="5"/>
        <v>59741</v>
      </c>
      <c r="T93" s="42"/>
      <c r="U93" s="40">
        <f>+'[1]Finance'!$AO102</f>
        <v>0</v>
      </c>
      <c r="V93" s="40">
        <f>+'[1]Finance'!$AQ102</f>
        <v>0</v>
      </c>
      <c r="W93" s="40">
        <f>+'[1]Finance'!$AP102+'[1]Finance'!$AR102</f>
        <v>6852</v>
      </c>
      <c r="X93" s="40">
        <f>+'[1]Finance'!$AT102+'[1]Finance'!$AU102+'[1]Finance'!$AV102</f>
        <v>2204</v>
      </c>
      <c r="Y93" s="40">
        <f>+'[1]Finance'!$BC102</f>
        <v>8893</v>
      </c>
      <c r="Z93" s="40">
        <f>+'[1]Finance'!$AY102+'[1]Finance'!$AZ102</f>
        <v>0</v>
      </c>
      <c r="AA93" s="43">
        <f>+'[1]Finance'!$AM102</f>
        <v>6660</v>
      </c>
      <c r="AB93" s="40">
        <f>+'[1]Finance'!$AN102</f>
        <v>0</v>
      </c>
      <c r="AC93" s="40">
        <f>+'[1]Finance'!$BA102+'[1]Finance'!$BB102+'[1]Finance'!$BL102+'[1]Finance'!$BM102</f>
        <v>17974</v>
      </c>
      <c r="AD93" s="44">
        <f t="shared" si="6"/>
        <v>42583</v>
      </c>
      <c r="AE93" s="45">
        <f t="shared" si="7"/>
        <v>17158</v>
      </c>
      <c r="AF93" s="46"/>
      <c r="AG93" s="40">
        <f>+'[1]Finance'!$I102+'[1]Finance'!$J102</f>
        <v>195000</v>
      </c>
      <c r="AH93" s="40">
        <f>+'[1]Finance'!$K102+'[1]Finance'!$L102</f>
        <v>0</v>
      </c>
      <c r="AI93" s="40">
        <f>+'[1]Finance'!$E102+'[1]Finance'!$G102+'[1]Finance'!$M102</f>
        <v>306093</v>
      </c>
      <c r="AJ93" s="40">
        <f>+'[1]Finance'!$F102</f>
        <v>0</v>
      </c>
      <c r="AK93" s="41">
        <f t="shared" si="8"/>
        <v>501093</v>
      </c>
      <c r="AL93" s="40">
        <f>+'[1]Finance'!$R102</f>
        <v>0</v>
      </c>
      <c r="AM93" s="41">
        <f t="shared" si="9"/>
        <v>501093</v>
      </c>
      <c r="AN93" s="46"/>
    </row>
    <row r="94" spans="1:41" s="61" customFormat="1" ht="16.5" customHeight="1">
      <c r="A94" s="54" t="s">
        <v>37</v>
      </c>
      <c r="B94" s="54"/>
      <c r="C94" s="54"/>
      <c r="D94" s="54"/>
      <c r="E94" s="54"/>
      <c r="F94" s="54"/>
      <c r="G94" s="54"/>
      <c r="H94" s="54"/>
      <c r="I94" s="55">
        <f>SUM(I5:I93)</f>
        <v>4305526</v>
      </c>
      <c r="J94" s="56">
        <f aca="true" t="shared" si="10" ref="J94:R94">SUM(J5:J93)</f>
        <v>131103</v>
      </c>
      <c r="K94" s="56">
        <f t="shared" si="10"/>
        <v>157785</v>
      </c>
      <c r="L94" s="56">
        <f t="shared" si="10"/>
        <v>0</v>
      </c>
      <c r="M94" s="56">
        <f t="shared" si="10"/>
        <v>166279</v>
      </c>
      <c r="N94" s="56">
        <f t="shared" si="10"/>
        <v>67716</v>
      </c>
      <c r="O94" s="56">
        <f t="shared" si="10"/>
        <v>1455171</v>
      </c>
      <c r="P94" s="56">
        <f t="shared" si="10"/>
        <v>1313743</v>
      </c>
      <c r="Q94" s="56">
        <f t="shared" si="10"/>
        <v>596311</v>
      </c>
      <c r="R94" s="56">
        <f t="shared" si="10"/>
        <v>1494248</v>
      </c>
      <c r="S94" s="57">
        <f aca="true" t="shared" si="11" ref="S94">SUM(I94:R94)</f>
        <v>9687882</v>
      </c>
      <c r="T94" s="58"/>
      <c r="U94" s="56">
        <f aca="true" t="shared" si="12" ref="U94">SUM(U5:U93)</f>
        <v>2829073</v>
      </c>
      <c r="V94" s="55">
        <f aca="true" t="shared" si="13" ref="V94">SUM(V5:V93)</f>
        <v>240873</v>
      </c>
      <c r="W94" s="56">
        <f aca="true" t="shared" si="14" ref="W94">SUM(W5:W93)</f>
        <v>467735</v>
      </c>
      <c r="X94" s="56">
        <f aca="true" t="shared" si="15" ref="X94">SUM(X5:X93)</f>
        <v>744706</v>
      </c>
      <c r="Y94" s="56">
        <f aca="true" t="shared" si="16" ref="Y94">SUM(Y5:Y93)</f>
        <v>1994484</v>
      </c>
      <c r="Z94" s="56">
        <f aca="true" t="shared" si="17" ref="Z94">SUM(Z5:Z93)</f>
        <v>221481</v>
      </c>
      <c r="AA94" s="56">
        <f aca="true" t="shared" si="18" ref="AA94">SUM(AA5:AA93)</f>
        <v>93872</v>
      </c>
      <c r="AB94" s="56">
        <f aca="true" t="shared" si="19" ref="AB94">SUM(AB5:AB93)</f>
        <v>40785</v>
      </c>
      <c r="AC94" s="56">
        <f aca="true" t="shared" si="20" ref="AC94">SUM(AC5:AC93)</f>
        <v>1772912</v>
      </c>
      <c r="AD94" s="44">
        <f aca="true" t="shared" si="21" ref="AD94">SUM(U94:AC94)</f>
        <v>8405921</v>
      </c>
      <c r="AE94" s="45">
        <f aca="true" t="shared" si="22" ref="AE94">+S94-AD94</f>
        <v>1281961</v>
      </c>
      <c r="AF94" s="58"/>
      <c r="AG94" s="56">
        <f aca="true" t="shared" si="23" ref="AG94">SUM(AG5:AG93)</f>
        <v>115079873</v>
      </c>
      <c r="AH94" s="55">
        <f aca="true" t="shared" si="24" ref="AH94">SUM(AH5:AH93)</f>
        <v>3623670</v>
      </c>
      <c r="AI94" s="56">
        <f aca="true" t="shared" si="25" ref="AI94">SUM(AI5:AI93)</f>
        <v>32435368</v>
      </c>
      <c r="AJ94" s="56">
        <f aca="true" t="shared" si="26" ref="AJ94:AL94">SUM(AJ5:AJ93)</f>
        <v>13562</v>
      </c>
      <c r="AK94" s="57">
        <f aca="true" t="shared" si="27" ref="AK94">SUM(AG94:AJ94)</f>
        <v>151152473</v>
      </c>
      <c r="AL94" s="55">
        <f t="shared" si="26"/>
        <v>1547699</v>
      </c>
      <c r="AM94" s="57">
        <f aca="true" t="shared" si="28" ref="AM94">+AK94-AL94</f>
        <v>149604774</v>
      </c>
      <c r="AN94" s="59"/>
      <c r="AO94" s="60"/>
    </row>
    <row r="95" spans="1:41" s="61" customFormat="1" ht="16.5" customHeight="1">
      <c r="A95" s="54" t="s">
        <v>38</v>
      </c>
      <c r="B95" s="54"/>
      <c r="C95" s="54"/>
      <c r="D95" s="54"/>
      <c r="E95" s="54"/>
      <c r="F95" s="54"/>
      <c r="G95" s="54"/>
      <c r="H95" s="54"/>
      <c r="I95" s="62" t="e">
        <f>#N/A</f>
        <v>#N/A</v>
      </c>
      <c r="J95" s="62" t="e">
        <f>#N/A</f>
        <v>#N/A</v>
      </c>
      <c r="K95" s="62" t="e">
        <f>#N/A</f>
        <v>#N/A</v>
      </c>
      <c r="L95" s="62" t="e">
        <f>#N/A</f>
        <v>#N/A</v>
      </c>
      <c r="M95" s="62" t="e">
        <f>#N/A</f>
        <v>#N/A</v>
      </c>
      <c r="N95" s="62" t="e">
        <f>#N/A</f>
        <v>#N/A</v>
      </c>
      <c r="O95" s="62" t="e">
        <f>#N/A</f>
        <v>#N/A</v>
      </c>
      <c r="P95" s="62" t="e">
        <f>#N/A</f>
        <v>#N/A</v>
      </c>
      <c r="Q95" s="62" t="e">
        <f>#N/A</f>
        <v>#N/A</v>
      </c>
      <c r="R95" s="62" t="e">
        <f>#N/A</f>
        <v>#N/A</v>
      </c>
      <c r="S95" s="63" t="e">
        <f>SUM(I95:R95)</f>
        <v>#N/A</v>
      </c>
      <c r="T95" s="64"/>
      <c r="U95" s="62" t="e">
        <f>#N/A</f>
        <v>#N/A</v>
      </c>
      <c r="V95" s="62" t="e">
        <f>#N/A</f>
        <v>#N/A</v>
      </c>
      <c r="W95" s="62" t="e">
        <f>#N/A</f>
        <v>#N/A</v>
      </c>
      <c r="X95" s="62" t="e">
        <f>#N/A</f>
        <v>#N/A</v>
      </c>
      <c r="Y95" s="62" t="e">
        <f>#N/A</f>
        <v>#N/A</v>
      </c>
      <c r="Z95" s="62" t="e">
        <f>#N/A</f>
        <v>#N/A</v>
      </c>
      <c r="AA95" s="62" t="e">
        <f>#N/A</f>
        <v>#N/A</v>
      </c>
      <c r="AB95" s="62" t="e">
        <f>#N/A</f>
        <v>#N/A</v>
      </c>
      <c r="AC95" s="62" t="e">
        <f>#N/A</f>
        <v>#N/A</v>
      </c>
      <c r="AD95" s="63" t="e">
        <f>SUM(U95:AC95)</f>
        <v>#N/A</v>
      </c>
      <c r="AE95" s="63" t="e">
        <f>+S95-AD95</f>
        <v>#N/A</v>
      </c>
      <c r="AF95" s="65"/>
      <c r="AG95" s="62" t="e">
        <f>#N/A</f>
        <v>#N/A</v>
      </c>
      <c r="AH95" s="62" t="e">
        <f>#N/A</f>
        <v>#N/A</v>
      </c>
      <c r="AI95" s="62" t="e">
        <f>#N/A</f>
        <v>#N/A</v>
      </c>
      <c r="AJ95" s="62" t="e">
        <f>#N/A</f>
        <v>#N/A</v>
      </c>
      <c r="AK95" s="63" t="e">
        <f>SUM(AG95:AJ95)</f>
        <v>#N/A</v>
      </c>
      <c r="AL95" s="62" t="e">
        <f>#N/A</f>
        <v>#N/A</v>
      </c>
      <c r="AM95" s="63" t="e">
        <f>+AK95-AL95</f>
        <v>#N/A</v>
      </c>
      <c r="AN95" s="59"/>
      <c r="AO95" s="65"/>
    </row>
    <row r="96" spans="1:40" s="61" customFormat="1" ht="16.5" customHeight="1">
      <c r="A96" s="66" t="s">
        <v>39</v>
      </c>
      <c r="B96" s="66"/>
      <c r="C96" s="66"/>
      <c r="D96" s="66"/>
      <c r="E96" s="66"/>
      <c r="F96" s="66"/>
      <c r="G96" s="66"/>
      <c r="H96" s="66"/>
      <c r="I96" s="67" t="e">
        <f aca="true" t="shared" si="29" ref="I96:AL96">+I94/I95</f>
        <v>#N/A</v>
      </c>
      <c r="J96" s="68" t="e">
        <f t="shared" si="29"/>
        <v>#N/A</v>
      </c>
      <c r="K96" s="68" t="e">
        <f t="shared" si="29"/>
        <v>#N/A</v>
      </c>
      <c r="L96" s="68" t="e">
        <f t="shared" si="29"/>
        <v>#N/A</v>
      </c>
      <c r="M96" s="68" t="e">
        <f t="shared" si="29"/>
        <v>#N/A</v>
      </c>
      <c r="N96" s="68" t="e">
        <f t="shared" si="29"/>
        <v>#N/A</v>
      </c>
      <c r="O96" s="68" t="e">
        <f t="shared" si="29"/>
        <v>#N/A</v>
      </c>
      <c r="P96" s="68" t="e">
        <f t="shared" si="29"/>
        <v>#N/A</v>
      </c>
      <c r="Q96" s="68" t="e">
        <f t="shared" si="29"/>
        <v>#N/A</v>
      </c>
      <c r="R96" s="68" t="e">
        <f t="shared" si="29"/>
        <v>#N/A</v>
      </c>
      <c r="S96" s="69" t="e">
        <f t="shared" si="29"/>
        <v>#N/A</v>
      </c>
      <c r="T96" s="70"/>
      <c r="U96" s="68" t="e">
        <f t="shared" si="29"/>
        <v>#N/A</v>
      </c>
      <c r="V96" s="68" t="e">
        <f t="shared" si="29"/>
        <v>#N/A</v>
      </c>
      <c r="W96" s="68" t="e">
        <f t="shared" si="29"/>
        <v>#N/A</v>
      </c>
      <c r="X96" s="68" t="e">
        <f t="shared" si="29"/>
        <v>#N/A</v>
      </c>
      <c r="Y96" s="68" t="e">
        <f t="shared" si="29"/>
        <v>#N/A</v>
      </c>
      <c r="Z96" s="68" t="e">
        <f t="shared" si="29"/>
        <v>#N/A</v>
      </c>
      <c r="AA96" s="68" t="e">
        <f t="shared" si="29"/>
        <v>#N/A</v>
      </c>
      <c r="AB96" s="68">
        <v>0</v>
      </c>
      <c r="AC96" s="68" t="e">
        <f t="shared" si="29"/>
        <v>#N/A</v>
      </c>
      <c r="AD96" s="71" t="e">
        <f>+AD94/AD95</f>
        <v>#N/A</v>
      </c>
      <c r="AE96" s="71" t="e">
        <f>+AE94/AE95*-1</f>
        <v>#N/A</v>
      </c>
      <c r="AF96" s="70"/>
      <c r="AG96" s="68" t="e">
        <f t="shared" si="29"/>
        <v>#N/A</v>
      </c>
      <c r="AH96" s="67" t="e">
        <f t="shared" si="29"/>
        <v>#N/A</v>
      </c>
      <c r="AI96" s="68" t="e">
        <f t="shared" si="29"/>
        <v>#N/A</v>
      </c>
      <c r="AJ96" s="68" t="e">
        <f t="shared" si="29"/>
        <v>#N/A</v>
      </c>
      <c r="AK96" s="69" t="e">
        <f>+AK94/AK95</f>
        <v>#N/A</v>
      </c>
      <c r="AL96" s="68" t="e">
        <f t="shared" si="29"/>
        <v>#N/A</v>
      </c>
      <c r="AM96" s="69" t="e">
        <f>+AM94/AM95</f>
        <v>#N/A</v>
      </c>
      <c r="AN96" s="59"/>
    </row>
    <row r="97" spans="2:9" ht="20.25" customHeight="1">
      <c r="B97" s="72"/>
      <c r="C97" s="72"/>
      <c r="D97" s="73"/>
      <c r="E97" s="73"/>
      <c r="F97" s="73"/>
      <c r="G97" s="72"/>
      <c r="H97" s="72"/>
      <c r="I97" s="74"/>
    </row>
    <row r="98" spans="2:9" ht="20.25" customHeight="1">
      <c r="B98" s="72"/>
      <c r="C98" s="72"/>
      <c r="D98" s="73"/>
      <c r="E98" s="73"/>
      <c r="F98" s="73"/>
      <c r="G98" s="72"/>
      <c r="H98" s="72"/>
      <c r="I98" s="74"/>
    </row>
    <row r="99" spans="2:9" ht="20.25" customHeight="1">
      <c r="B99" s="72"/>
      <c r="C99" s="72"/>
      <c r="D99" s="73"/>
      <c r="E99" s="73"/>
      <c r="F99" s="73"/>
      <c r="G99" s="72"/>
      <c r="H99" s="72"/>
      <c r="I99" s="74"/>
    </row>
    <row r="100" spans="2:9" ht="20.25" customHeight="1">
      <c r="B100" s="72"/>
      <c r="C100" s="72"/>
      <c r="D100" s="73"/>
      <c r="E100" s="73"/>
      <c r="F100" s="73"/>
      <c r="G100" s="72"/>
      <c r="H100" s="72"/>
      <c r="I100" s="74"/>
    </row>
    <row r="101" spans="2:9" ht="20.25" customHeight="1">
      <c r="B101" s="72"/>
      <c r="C101" s="72"/>
      <c r="D101" s="73"/>
      <c r="E101" s="73"/>
      <c r="F101" s="73"/>
      <c r="G101" s="72"/>
      <c r="H101" s="72"/>
      <c r="I101" s="74"/>
    </row>
    <row r="102" spans="2:9" ht="20.25" customHeight="1">
      <c r="B102" s="72"/>
      <c r="C102" s="72"/>
      <c r="D102" s="73"/>
      <c r="E102" s="73"/>
      <c r="F102" s="73"/>
      <c r="G102" s="72"/>
      <c r="H102" s="72"/>
      <c r="I102" s="74"/>
    </row>
    <row r="103" spans="2:9" ht="20.25" customHeight="1">
      <c r="B103" s="72"/>
      <c r="C103" s="72"/>
      <c r="D103" s="73"/>
      <c r="E103" s="73"/>
      <c r="F103" s="73"/>
      <c r="G103" s="72"/>
      <c r="H103" s="72"/>
      <c r="I103" s="74"/>
    </row>
  </sheetData>
  <sheetProtection selectLockedCells="1" selectUnlockedCells="1"/>
  <mergeCells count="9">
    <mergeCell ref="A2:D2"/>
    <mergeCell ref="A3:D4"/>
    <mergeCell ref="G3:H4"/>
    <mergeCell ref="I3:S3"/>
    <mergeCell ref="U3:AD3"/>
    <mergeCell ref="AG3:AM3"/>
    <mergeCell ref="A94:H94"/>
    <mergeCell ref="A95:H95"/>
    <mergeCell ref="A96:H9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12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3" width="8.7109375" style="1" customWidth="1"/>
    <col min="4" max="4" width="40.00390625" style="4" customWidth="1"/>
    <col min="5" max="5" width="4.7109375" style="1" customWidth="1"/>
    <col min="6" max="6" width="16.140625" style="1" customWidth="1"/>
    <col min="7" max="7" width="13.140625" style="1" customWidth="1"/>
    <col min="8" max="8" width="14.8515625" style="1" customWidth="1"/>
    <col min="9" max="9" width="15.421875" style="1" customWidth="1"/>
    <col min="10" max="10" width="14.8515625" style="1" customWidth="1"/>
    <col min="11" max="11" width="14.421875" style="1" customWidth="1"/>
    <col min="12" max="13" width="15.421875" style="1" customWidth="1"/>
    <col min="14" max="14" width="13.7109375" style="1" customWidth="1"/>
    <col min="15" max="15" width="13.421875" style="1" customWidth="1"/>
    <col min="16" max="16" width="14.28125" style="1" customWidth="1"/>
    <col min="17" max="17" width="4.140625" style="1" customWidth="1"/>
    <col min="18" max="18" width="13.00390625" style="1" customWidth="1"/>
    <col min="19" max="19" width="11.7109375" style="1" customWidth="1"/>
    <col min="20" max="20" width="11.7109375" style="7" customWidth="1"/>
    <col min="21" max="22" width="13.00390625" style="7" customWidth="1"/>
    <col min="23" max="25" width="11.7109375" style="7" customWidth="1"/>
    <col min="26" max="26" width="13.7109375" style="7" customWidth="1"/>
    <col min="27" max="28" width="15.421875" style="1" customWidth="1"/>
    <col min="29" max="29" width="10.00390625" style="1" customWidth="1"/>
    <col min="30" max="30" width="17.7109375" style="1" customWidth="1"/>
    <col min="31" max="31" width="13.28125" style="1" customWidth="1"/>
    <col min="32" max="32" width="14.28125" style="1" customWidth="1"/>
    <col min="33" max="33" width="12.7109375" style="1" customWidth="1"/>
    <col min="34" max="34" width="15.28125" style="1" customWidth="1"/>
    <col min="35" max="35" width="13.28125" style="1" customWidth="1"/>
    <col min="36" max="36" width="15.28125" style="1" customWidth="1"/>
    <col min="37" max="37" width="15.57421875" style="1" customWidth="1"/>
    <col min="38" max="16384" width="8.7109375" style="1" customWidth="1"/>
  </cols>
  <sheetData>
    <row r="1" s="7" customFormat="1" ht="15.75" customHeight="1">
      <c r="D1" s="9"/>
    </row>
    <row r="2" spans="1:27" s="15" customFormat="1" ht="15.75" customHeight="1">
      <c r="A2" s="11"/>
      <c r="B2" s="11"/>
      <c r="C2" s="11"/>
      <c r="D2" s="1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142" s="24" customFormat="1" ht="28.5" customHeight="1">
      <c r="A3" s="16" t="s">
        <v>40</v>
      </c>
      <c r="B3" s="16"/>
      <c r="C3" s="16"/>
      <c r="D3" s="16"/>
      <c r="E3" s="16"/>
      <c r="F3" s="19" t="s">
        <v>5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9" t="s">
        <v>6</v>
      </c>
      <c r="S3" s="19"/>
      <c r="T3" s="19"/>
      <c r="U3" s="19"/>
      <c r="V3" s="19"/>
      <c r="W3" s="19"/>
      <c r="X3" s="19"/>
      <c r="Y3" s="19"/>
      <c r="Z3" s="19"/>
      <c r="AA3" s="19"/>
      <c r="AB3" s="21"/>
      <c r="AC3" s="22"/>
      <c r="AD3" s="23" t="s">
        <v>7</v>
      </c>
      <c r="AE3" s="23"/>
      <c r="AF3" s="23"/>
      <c r="AG3" s="23"/>
      <c r="AH3" s="23"/>
      <c r="AI3" s="23"/>
      <c r="AJ3" s="23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</row>
    <row r="4" spans="1:142" s="24" customFormat="1" ht="85.5" customHeight="1">
      <c r="A4" s="16"/>
      <c r="B4" s="16"/>
      <c r="C4" s="16"/>
      <c r="D4" s="16"/>
      <c r="E4" s="16"/>
      <c r="F4" s="26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7" t="s">
        <v>15</v>
      </c>
      <c r="N4" s="27" t="s">
        <v>16</v>
      </c>
      <c r="O4" s="28" t="s">
        <v>17</v>
      </c>
      <c r="P4" s="34" t="s">
        <v>18</v>
      </c>
      <c r="Q4" s="30"/>
      <c r="R4" s="27" t="s">
        <v>19</v>
      </c>
      <c r="S4" s="27" t="s">
        <v>20</v>
      </c>
      <c r="T4" s="32" t="s">
        <v>21</v>
      </c>
      <c r="U4" s="32" t="s">
        <v>22</v>
      </c>
      <c r="V4" s="32" t="s">
        <v>23</v>
      </c>
      <c r="W4" s="32" t="s">
        <v>24</v>
      </c>
      <c r="X4" s="32" t="s">
        <v>25</v>
      </c>
      <c r="Y4" s="32" t="s">
        <v>26</v>
      </c>
      <c r="Z4" s="32" t="s">
        <v>27</v>
      </c>
      <c r="AA4" s="34" t="s">
        <v>28</v>
      </c>
      <c r="AB4" s="34" t="s">
        <v>29</v>
      </c>
      <c r="AC4" s="22"/>
      <c r="AD4" s="27" t="s">
        <v>30</v>
      </c>
      <c r="AE4" s="27" t="s">
        <v>31</v>
      </c>
      <c r="AF4" s="27" t="s">
        <v>32</v>
      </c>
      <c r="AG4" s="27" t="s">
        <v>41</v>
      </c>
      <c r="AH4" s="35" t="s">
        <v>34</v>
      </c>
      <c r="AI4" s="31" t="s">
        <v>35</v>
      </c>
      <c r="AJ4" s="35" t="s">
        <v>36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</row>
    <row r="5" spans="2:6" ht="18.75" customHeight="1">
      <c r="B5" s="72"/>
      <c r="C5" s="72"/>
      <c r="D5" s="73"/>
      <c r="E5" s="72"/>
      <c r="F5" s="74"/>
    </row>
    <row r="6" spans="2:6" ht="18.75" customHeight="1">
      <c r="B6" s="72"/>
      <c r="C6" s="72"/>
      <c r="D6" s="73"/>
      <c r="E6" s="72"/>
      <c r="F6" s="74"/>
    </row>
    <row r="7" spans="2:45" ht="18.75" customHeight="1">
      <c r="B7" s="72">
        <v>1</v>
      </c>
      <c r="C7" s="72">
        <v>9664</v>
      </c>
      <c r="D7" s="73" t="s">
        <v>42</v>
      </c>
      <c r="E7" s="72" t="s">
        <v>43</v>
      </c>
      <c r="F7" s="75">
        <v>4857</v>
      </c>
      <c r="G7" s="75">
        <v>0</v>
      </c>
      <c r="H7" s="75">
        <v>0</v>
      </c>
      <c r="I7" s="75">
        <v>0</v>
      </c>
      <c r="J7" s="75">
        <v>1698</v>
      </c>
      <c r="K7" s="75">
        <v>0</v>
      </c>
      <c r="L7" s="75">
        <v>4005</v>
      </c>
      <c r="M7" s="75">
        <v>6431</v>
      </c>
      <c r="N7" s="75">
        <v>2868</v>
      </c>
      <c r="O7" s="75">
        <v>0</v>
      </c>
      <c r="P7" s="75">
        <v>19859</v>
      </c>
      <c r="Q7" s="75">
        <v>0</v>
      </c>
      <c r="R7" s="75">
        <v>9720</v>
      </c>
      <c r="S7" s="75">
        <v>780</v>
      </c>
      <c r="T7" s="75">
        <v>0</v>
      </c>
      <c r="U7" s="75">
        <v>0</v>
      </c>
      <c r="V7" s="75">
        <v>4776</v>
      </c>
      <c r="W7" s="75">
        <v>2685</v>
      </c>
      <c r="X7" s="75">
        <v>1584</v>
      </c>
      <c r="Y7" s="75">
        <v>0</v>
      </c>
      <c r="Z7" s="75">
        <v>50</v>
      </c>
      <c r="AA7" s="75">
        <v>19595</v>
      </c>
      <c r="AB7" s="75">
        <v>264</v>
      </c>
      <c r="AC7" s="75"/>
      <c r="AD7" s="75">
        <v>724000</v>
      </c>
      <c r="AE7" s="75">
        <v>42685</v>
      </c>
      <c r="AF7" s="75">
        <v>123734</v>
      </c>
      <c r="AG7" s="75">
        <v>0</v>
      </c>
      <c r="AH7" s="75">
        <v>890419</v>
      </c>
      <c r="AI7" s="75">
        <v>0</v>
      </c>
      <c r="AJ7" s="75">
        <v>890419</v>
      </c>
      <c r="AK7" s="76"/>
      <c r="AL7" s="76"/>
      <c r="AM7" s="76"/>
      <c r="AN7" s="76"/>
      <c r="AO7" s="76"/>
      <c r="AP7" s="76"/>
      <c r="AQ7" s="76"/>
      <c r="AR7" s="76"/>
      <c r="AS7" s="76"/>
    </row>
    <row r="8" spans="2:45" ht="18.75" customHeight="1">
      <c r="B8" s="72">
        <f>+B7+1</f>
        <v>2</v>
      </c>
      <c r="C8" s="72">
        <v>9612</v>
      </c>
      <c r="D8" s="73" t="s">
        <v>44</v>
      </c>
      <c r="E8" s="72" t="s">
        <v>43</v>
      </c>
      <c r="F8" s="75">
        <v>15588</v>
      </c>
      <c r="G8" s="75">
        <v>0</v>
      </c>
      <c r="H8" s="75">
        <v>0</v>
      </c>
      <c r="I8" s="75">
        <v>0</v>
      </c>
      <c r="J8" s="75">
        <v>30078</v>
      </c>
      <c r="K8" s="75">
        <v>0</v>
      </c>
      <c r="L8" s="75">
        <v>8089</v>
      </c>
      <c r="M8" s="75">
        <v>6614</v>
      </c>
      <c r="N8" s="75">
        <v>3477</v>
      </c>
      <c r="O8" s="75">
        <v>0</v>
      </c>
      <c r="P8" s="75">
        <v>63846</v>
      </c>
      <c r="Q8" s="75">
        <v>0</v>
      </c>
      <c r="R8" s="75">
        <v>57323</v>
      </c>
      <c r="S8" s="75">
        <v>0</v>
      </c>
      <c r="T8" s="75">
        <v>0</v>
      </c>
      <c r="U8" s="75">
        <v>0</v>
      </c>
      <c r="V8" s="75">
        <v>7409</v>
      </c>
      <c r="W8" s="75">
        <v>6967</v>
      </c>
      <c r="X8" s="75">
        <v>0</v>
      </c>
      <c r="Y8" s="75">
        <v>0</v>
      </c>
      <c r="Z8" s="75">
        <v>0</v>
      </c>
      <c r="AA8" s="75">
        <v>71699</v>
      </c>
      <c r="AB8" s="75">
        <v>-7853</v>
      </c>
      <c r="AC8" s="75"/>
      <c r="AD8" s="75">
        <v>122100</v>
      </c>
      <c r="AE8" s="75">
        <v>0</v>
      </c>
      <c r="AF8" s="75">
        <v>27633</v>
      </c>
      <c r="AG8" s="75">
        <v>0</v>
      </c>
      <c r="AH8" s="75">
        <v>149733</v>
      </c>
      <c r="AI8" s="75">
        <v>470</v>
      </c>
      <c r="AJ8" s="75">
        <v>149263</v>
      </c>
      <c r="AK8" s="76"/>
      <c r="AL8" s="76"/>
      <c r="AM8" s="76"/>
      <c r="AN8" s="76"/>
      <c r="AO8" s="76"/>
      <c r="AP8" s="76"/>
      <c r="AQ8" s="76"/>
      <c r="AR8" s="76"/>
      <c r="AS8" s="76"/>
    </row>
    <row r="9" spans="2:36" s="6" customFormat="1" ht="18.75" customHeight="1">
      <c r="B9" s="77">
        <f aca="true" t="shared" si="0" ref="B9">+B8+1</f>
        <v>3</v>
      </c>
      <c r="C9" s="77">
        <v>15864</v>
      </c>
      <c r="D9" s="78" t="s">
        <v>45</v>
      </c>
      <c r="E9" s="77" t="s">
        <v>43</v>
      </c>
      <c r="F9" s="74">
        <v>87365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3818</v>
      </c>
      <c r="M9" s="74">
        <v>0</v>
      </c>
      <c r="N9" s="74">
        <v>0</v>
      </c>
      <c r="O9" s="74">
        <v>3378</v>
      </c>
      <c r="P9" s="8">
        <f aca="true" t="shared" si="1" ref="P9">SUM(F9:O9)</f>
        <v>94561</v>
      </c>
      <c r="Q9" s="79"/>
      <c r="R9" s="74">
        <v>48660</v>
      </c>
      <c r="S9" s="74">
        <v>0</v>
      </c>
      <c r="T9" s="74">
        <v>0</v>
      </c>
      <c r="U9" s="74">
        <v>11260</v>
      </c>
      <c r="V9" s="74">
        <v>8612</v>
      </c>
      <c r="W9" s="74">
        <v>2035</v>
      </c>
      <c r="X9" s="74">
        <v>12064</v>
      </c>
      <c r="Y9" s="74">
        <v>0</v>
      </c>
      <c r="Z9" s="74">
        <v>17591</v>
      </c>
      <c r="AA9" s="80">
        <f aca="true" t="shared" si="2" ref="AA9">SUM(R9:Z9)</f>
        <v>100222</v>
      </c>
      <c r="AB9" s="81">
        <f aca="true" t="shared" si="3" ref="AB9">+P9-AA9</f>
        <v>-5661</v>
      </c>
      <c r="AC9" s="82"/>
      <c r="AD9" s="74">
        <v>1130000</v>
      </c>
      <c r="AE9" s="74">
        <v>50000</v>
      </c>
      <c r="AF9" s="74">
        <v>5433</v>
      </c>
      <c r="AG9" s="74">
        <v>0</v>
      </c>
      <c r="AH9" s="8">
        <f aca="true" t="shared" si="4" ref="AH9">SUM(AD9:AG9)</f>
        <v>1185433</v>
      </c>
      <c r="AI9" s="74">
        <v>0</v>
      </c>
      <c r="AJ9" s="8">
        <f aca="true" t="shared" si="5" ref="AJ9">+AH9-AI9</f>
        <v>1185433</v>
      </c>
    </row>
    <row r="10" spans="2:45" ht="18.75" customHeight="1">
      <c r="B10" s="72">
        <f>+B8+1</f>
        <v>3</v>
      </c>
      <c r="C10" s="72">
        <v>9622</v>
      </c>
      <c r="D10" s="73" t="s">
        <v>46</v>
      </c>
      <c r="E10" s="72" t="s">
        <v>43</v>
      </c>
      <c r="F10" s="75">
        <v>20996</v>
      </c>
      <c r="G10" s="75">
        <v>440</v>
      </c>
      <c r="H10" s="75">
        <v>2885</v>
      </c>
      <c r="I10" s="75">
        <v>0</v>
      </c>
      <c r="J10" s="75">
        <v>7000</v>
      </c>
      <c r="K10" s="75">
        <v>1000</v>
      </c>
      <c r="L10" s="75">
        <v>23047</v>
      </c>
      <c r="M10" s="75">
        <v>41771</v>
      </c>
      <c r="N10" s="75">
        <v>1726</v>
      </c>
      <c r="O10" s="75">
        <v>0</v>
      </c>
      <c r="P10" s="75">
        <v>98865</v>
      </c>
      <c r="Q10" s="75">
        <v>0</v>
      </c>
      <c r="R10" s="75">
        <v>0</v>
      </c>
      <c r="S10" s="75">
        <v>0</v>
      </c>
      <c r="T10" s="75">
        <v>0</v>
      </c>
      <c r="U10" s="75">
        <v>44320</v>
      </c>
      <c r="V10" s="75">
        <v>39166</v>
      </c>
      <c r="W10" s="75">
        <v>20633</v>
      </c>
      <c r="X10" s="75">
        <v>1240</v>
      </c>
      <c r="Y10" s="75">
        <v>0</v>
      </c>
      <c r="Z10" s="75">
        <v>8522</v>
      </c>
      <c r="AA10" s="75">
        <v>113881</v>
      </c>
      <c r="AB10" s="75">
        <v>-15016</v>
      </c>
      <c r="AC10" s="75"/>
      <c r="AD10" s="75">
        <v>2000000</v>
      </c>
      <c r="AE10" s="75">
        <v>0</v>
      </c>
      <c r="AF10" s="75">
        <v>825505</v>
      </c>
      <c r="AG10" s="75">
        <v>2946</v>
      </c>
      <c r="AH10" s="75">
        <v>2828451</v>
      </c>
      <c r="AI10" s="75">
        <v>20279</v>
      </c>
      <c r="AJ10" s="75">
        <v>2808172</v>
      </c>
      <c r="AK10" s="76"/>
      <c r="AL10" s="76"/>
      <c r="AM10" s="76"/>
      <c r="AN10" s="76"/>
      <c r="AO10" s="76"/>
      <c r="AP10" s="76"/>
      <c r="AQ10" s="76"/>
      <c r="AR10" s="76"/>
      <c r="AS10" s="76"/>
    </row>
    <row r="11" spans="2:45" ht="18.75" customHeight="1">
      <c r="B11" s="72">
        <f aca="true" t="shared" si="6" ref="B11:B15">+B10+1</f>
        <v>4</v>
      </c>
      <c r="C11" s="72">
        <v>9681</v>
      </c>
      <c r="D11" s="73" t="s">
        <v>47</v>
      </c>
      <c r="E11" s="72" t="s">
        <v>43</v>
      </c>
      <c r="F11" s="75">
        <v>33936</v>
      </c>
      <c r="G11" s="75">
        <v>1305</v>
      </c>
      <c r="H11" s="75">
        <v>0</v>
      </c>
      <c r="I11" s="75">
        <v>0</v>
      </c>
      <c r="J11" s="75">
        <v>0</v>
      </c>
      <c r="K11" s="75">
        <v>20000</v>
      </c>
      <c r="L11" s="75">
        <v>2500</v>
      </c>
      <c r="M11" s="75">
        <v>3067</v>
      </c>
      <c r="N11" s="75">
        <v>0</v>
      </c>
      <c r="O11" s="75">
        <v>2376</v>
      </c>
      <c r="P11" s="75">
        <v>63184</v>
      </c>
      <c r="Q11" s="75">
        <v>0</v>
      </c>
      <c r="R11" s="75">
        <v>38874</v>
      </c>
      <c r="S11" s="75">
        <v>2622</v>
      </c>
      <c r="T11" s="75">
        <v>0</v>
      </c>
      <c r="U11" s="75">
        <v>0</v>
      </c>
      <c r="V11" s="75">
        <v>7654</v>
      </c>
      <c r="W11" s="75">
        <v>7485</v>
      </c>
      <c r="X11" s="75">
        <v>1305</v>
      </c>
      <c r="Y11" s="75">
        <v>0</v>
      </c>
      <c r="Z11" s="75">
        <v>0</v>
      </c>
      <c r="AA11" s="75">
        <v>57940</v>
      </c>
      <c r="AB11" s="75">
        <v>5244</v>
      </c>
      <c r="AC11" s="75"/>
      <c r="AD11" s="75">
        <v>920000</v>
      </c>
      <c r="AE11" s="75">
        <v>14049</v>
      </c>
      <c r="AF11" s="75">
        <v>94385</v>
      </c>
      <c r="AG11" s="75">
        <v>339</v>
      </c>
      <c r="AH11" s="75">
        <v>1028773</v>
      </c>
      <c r="AI11" s="75">
        <v>0</v>
      </c>
      <c r="AJ11" s="75">
        <v>1028773</v>
      </c>
      <c r="AK11" s="76"/>
      <c r="AL11" s="76"/>
      <c r="AM11" s="76"/>
      <c r="AN11" s="76"/>
      <c r="AO11" s="76"/>
      <c r="AP11" s="76"/>
      <c r="AQ11" s="76"/>
      <c r="AR11" s="76"/>
      <c r="AS11" s="76"/>
    </row>
    <row r="12" spans="2:45" ht="18.75" customHeight="1">
      <c r="B12" s="72">
        <f t="shared" si="6"/>
        <v>5</v>
      </c>
      <c r="C12" s="72">
        <v>9620</v>
      </c>
      <c r="D12" s="73" t="s">
        <v>48</v>
      </c>
      <c r="E12" s="72" t="s">
        <v>43</v>
      </c>
      <c r="F12" s="75">
        <v>8532</v>
      </c>
      <c r="G12" s="75">
        <v>0</v>
      </c>
      <c r="H12" s="75">
        <v>0</v>
      </c>
      <c r="I12" s="75">
        <v>0</v>
      </c>
      <c r="J12" s="75">
        <v>6000</v>
      </c>
      <c r="K12" s="75">
        <v>0</v>
      </c>
      <c r="L12" s="75">
        <v>6035</v>
      </c>
      <c r="M12" s="75">
        <v>5189</v>
      </c>
      <c r="N12" s="75">
        <v>1808</v>
      </c>
      <c r="O12" s="75">
        <v>259</v>
      </c>
      <c r="P12" s="75">
        <v>27823</v>
      </c>
      <c r="Q12" s="75">
        <v>0</v>
      </c>
      <c r="R12" s="75">
        <v>10777</v>
      </c>
      <c r="S12" s="75">
        <v>0</v>
      </c>
      <c r="T12" s="75">
        <v>0</v>
      </c>
      <c r="U12" s="75">
        <v>662</v>
      </c>
      <c r="V12" s="75">
        <v>7636</v>
      </c>
      <c r="W12" s="75">
        <v>5150</v>
      </c>
      <c r="X12" s="75">
        <v>7020</v>
      </c>
      <c r="Y12" s="75">
        <v>0</v>
      </c>
      <c r="Z12" s="75">
        <v>1363</v>
      </c>
      <c r="AA12" s="75">
        <v>32608</v>
      </c>
      <c r="AB12" s="75">
        <v>-4785</v>
      </c>
      <c r="AC12" s="75"/>
      <c r="AD12" s="75">
        <v>0</v>
      </c>
      <c r="AE12" s="75">
        <v>610</v>
      </c>
      <c r="AF12" s="75">
        <v>105975</v>
      </c>
      <c r="AG12" s="75">
        <v>0</v>
      </c>
      <c r="AH12" s="75">
        <v>106585</v>
      </c>
      <c r="AI12" s="75">
        <v>271</v>
      </c>
      <c r="AJ12" s="75">
        <v>106314</v>
      </c>
      <c r="AK12" s="76"/>
      <c r="AL12" s="76"/>
      <c r="AM12" s="76"/>
      <c r="AN12" s="76"/>
      <c r="AO12" s="76"/>
      <c r="AP12" s="76"/>
      <c r="AQ12" s="76"/>
      <c r="AR12" s="76"/>
      <c r="AS12" s="76"/>
    </row>
    <row r="13" spans="2:45" ht="18.75" customHeight="1">
      <c r="B13" s="72">
        <f t="shared" si="6"/>
        <v>6</v>
      </c>
      <c r="C13" s="72">
        <v>9907</v>
      </c>
      <c r="D13" s="73" t="s">
        <v>49</v>
      </c>
      <c r="E13" s="72" t="s">
        <v>43</v>
      </c>
      <c r="F13" s="75">
        <v>37517</v>
      </c>
      <c r="G13" s="75">
        <v>0</v>
      </c>
      <c r="H13" s="75">
        <v>0</v>
      </c>
      <c r="I13" s="75">
        <v>0</v>
      </c>
      <c r="J13" s="75">
        <v>1000</v>
      </c>
      <c r="K13" s="75">
        <v>0</v>
      </c>
      <c r="L13" s="75">
        <v>0</v>
      </c>
      <c r="M13" s="75">
        <v>32294</v>
      </c>
      <c r="N13" s="75">
        <v>0</v>
      </c>
      <c r="O13" s="75">
        <v>40</v>
      </c>
      <c r="P13" s="75">
        <v>70851</v>
      </c>
      <c r="Q13" s="75">
        <v>0</v>
      </c>
      <c r="R13" s="75">
        <v>17998</v>
      </c>
      <c r="S13" s="75">
        <v>0</v>
      </c>
      <c r="T13" s="75">
        <v>0</v>
      </c>
      <c r="U13" s="75">
        <v>0</v>
      </c>
      <c r="V13" s="75">
        <v>3620</v>
      </c>
      <c r="W13" s="75">
        <v>6606</v>
      </c>
      <c r="X13" s="75">
        <v>7557</v>
      </c>
      <c r="Y13" s="75">
        <v>0</v>
      </c>
      <c r="Z13" s="75">
        <v>0</v>
      </c>
      <c r="AA13" s="75">
        <v>35781</v>
      </c>
      <c r="AB13" s="75">
        <v>35070</v>
      </c>
      <c r="AC13" s="75"/>
      <c r="AD13" s="75">
        <v>0</v>
      </c>
      <c r="AE13" s="75">
        <v>0</v>
      </c>
      <c r="AF13" s="75">
        <v>678431</v>
      </c>
      <c r="AG13" s="75">
        <v>0</v>
      </c>
      <c r="AH13" s="75">
        <v>678431</v>
      </c>
      <c r="AI13" s="75">
        <v>120</v>
      </c>
      <c r="AJ13" s="75">
        <v>678311</v>
      </c>
      <c r="AK13" s="76"/>
      <c r="AL13" s="76"/>
      <c r="AM13" s="76"/>
      <c r="AN13" s="76"/>
      <c r="AO13" s="76"/>
      <c r="AP13" s="76"/>
      <c r="AQ13" s="76"/>
      <c r="AR13" s="76"/>
      <c r="AS13" s="76"/>
    </row>
    <row r="14" spans="2:45" ht="18.75" customHeight="1">
      <c r="B14" s="72">
        <f t="shared" si="6"/>
        <v>7</v>
      </c>
      <c r="C14" s="72">
        <v>9605</v>
      </c>
      <c r="D14" s="73" t="s">
        <v>50</v>
      </c>
      <c r="E14" s="72">
        <v>0</v>
      </c>
      <c r="F14" s="75">
        <v>9559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29332</v>
      </c>
      <c r="M14" s="75">
        <v>10468</v>
      </c>
      <c r="N14" s="75">
        <v>784</v>
      </c>
      <c r="O14" s="75">
        <v>16345</v>
      </c>
      <c r="P14" s="75">
        <v>66488</v>
      </c>
      <c r="Q14" s="75">
        <v>0</v>
      </c>
      <c r="R14" s="75">
        <v>30426</v>
      </c>
      <c r="S14" s="75">
        <v>0</v>
      </c>
      <c r="T14" s="75">
        <v>0</v>
      </c>
      <c r="U14" s="75">
        <v>0</v>
      </c>
      <c r="V14" s="75">
        <v>32704</v>
      </c>
      <c r="W14" s="75">
        <v>5986</v>
      </c>
      <c r="X14" s="75">
        <v>0</v>
      </c>
      <c r="Y14" s="75">
        <v>0</v>
      </c>
      <c r="Z14" s="75">
        <v>0</v>
      </c>
      <c r="AA14" s="75">
        <v>69116</v>
      </c>
      <c r="AB14" s="75">
        <v>-2628</v>
      </c>
      <c r="AC14" s="75"/>
      <c r="AD14" s="75">
        <v>1799000</v>
      </c>
      <c r="AE14" s="75">
        <v>1710</v>
      </c>
      <c r="AF14" s="75">
        <v>347169</v>
      </c>
      <c r="AG14" s="75">
        <v>0</v>
      </c>
      <c r="AH14" s="75">
        <v>2147879</v>
      </c>
      <c r="AI14" s="75">
        <v>724</v>
      </c>
      <c r="AJ14" s="75">
        <v>2147155</v>
      </c>
      <c r="AK14" s="76"/>
      <c r="AL14" s="76"/>
      <c r="AM14" s="76"/>
      <c r="AN14" s="76"/>
      <c r="AO14" s="76"/>
      <c r="AP14" s="76"/>
      <c r="AQ14" s="76"/>
      <c r="AR14" s="76"/>
      <c r="AS14" s="76"/>
    </row>
    <row r="15" spans="2:45" ht="18.75" customHeight="1">
      <c r="B15" s="72">
        <f t="shared" si="6"/>
        <v>8</v>
      </c>
      <c r="C15" s="72">
        <v>9297</v>
      </c>
      <c r="D15" s="73" t="s">
        <v>51</v>
      </c>
      <c r="E15" s="72">
        <v>0</v>
      </c>
      <c r="F15" s="83">
        <v>37372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85981</v>
      </c>
      <c r="M15" s="83">
        <v>5343</v>
      </c>
      <c r="N15" s="83">
        <v>5650</v>
      </c>
      <c r="O15" s="83">
        <v>2430</v>
      </c>
      <c r="P15" s="83">
        <v>136776</v>
      </c>
      <c r="Q15" s="83">
        <v>0</v>
      </c>
      <c r="R15" s="83">
        <v>23841</v>
      </c>
      <c r="S15" s="83">
        <v>0</v>
      </c>
      <c r="T15" s="83">
        <v>0</v>
      </c>
      <c r="U15" s="83">
        <v>8551</v>
      </c>
      <c r="V15" s="83">
        <v>66655</v>
      </c>
      <c r="W15" s="83">
        <v>39438</v>
      </c>
      <c r="X15" s="83">
        <v>0</v>
      </c>
      <c r="Y15" s="83">
        <v>0</v>
      </c>
      <c r="Z15" s="83">
        <v>0</v>
      </c>
      <c r="AA15" s="83">
        <v>138485</v>
      </c>
      <c r="AB15" s="83">
        <v>-1709</v>
      </c>
      <c r="AC15" s="83"/>
      <c r="AD15" s="83">
        <v>818591</v>
      </c>
      <c r="AE15" s="83">
        <v>126242</v>
      </c>
      <c r="AF15" s="83">
        <v>124875</v>
      </c>
      <c r="AG15" s="83">
        <v>28</v>
      </c>
      <c r="AH15" s="83">
        <v>1069736</v>
      </c>
      <c r="AI15" s="83">
        <v>2791</v>
      </c>
      <c r="AJ15" s="83">
        <v>1066945</v>
      </c>
      <c r="AK15" s="76"/>
      <c r="AL15" s="76"/>
      <c r="AM15" s="76"/>
      <c r="AN15" s="76"/>
      <c r="AO15" s="76"/>
      <c r="AP15" s="76"/>
      <c r="AQ15" s="76"/>
      <c r="AR15" s="76"/>
      <c r="AS15" s="76"/>
    </row>
    <row r="16" spans="2:36" s="61" customFormat="1" ht="18.75" customHeight="1">
      <c r="B16" s="84"/>
      <c r="C16" s="84"/>
      <c r="D16" s="85"/>
      <c r="E16" s="84"/>
      <c r="F16" s="58">
        <f>SUM(F7:F15)</f>
        <v>255722</v>
      </c>
      <c r="G16" s="58">
        <f aca="true" t="shared" si="7" ref="G16:AJ16">SUM(G7:G15)</f>
        <v>1745</v>
      </c>
      <c r="H16" s="58">
        <f t="shared" si="7"/>
        <v>2885</v>
      </c>
      <c r="I16" s="58">
        <f t="shared" si="7"/>
        <v>0</v>
      </c>
      <c r="J16" s="58">
        <f t="shared" si="7"/>
        <v>45776</v>
      </c>
      <c r="K16" s="58">
        <f t="shared" si="7"/>
        <v>21000</v>
      </c>
      <c r="L16" s="58">
        <f t="shared" si="7"/>
        <v>162807</v>
      </c>
      <c r="M16" s="58">
        <f t="shared" si="7"/>
        <v>111177</v>
      </c>
      <c r="N16" s="58">
        <f t="shared" si="7"/>
        <v>16313</v>
      </c>
      <c r="O16" s="58">
        <f t="shared" si="7"/>
        <v>24828</v>
      </c>
      <c r="P16" s="58">
        <f t="shared" si="7"/>
        <v>642253</v>
      </c>
      <c r="Q16" s="58">
        <f t="shared" si="7"/>
        <v>0</v>
      </c>
      <c r="R16" s="58">
        <f t="shared" si="7"/>
        <v>237619</v>
      </c>
      <c r="S16" s="58">
        <f t="shared" si="7"/>
        <v>3402</v>
      </c>
      <c r="T16" s="58">
        <f t="shared" si="7"/>
        <v>0</v>
      </c>
      <c r="U16" s="58">
        <f t="shared" si="7"/>
        <v>64793</v>
      </c>
      <c r="V16" s="58">
        <f t="shared" si="7"/>
        <v>178232</v>
      </c>
      <c r="W16" s="58">
        <f t="shared" si="7"/>
        <v>96985</v>
      </c>
      <c r="X16" s="58">
        <f t="shared" si="7"/>
        <v>30770</v>
      </c>
      <c r="Y16" s="58">
        <f t="shared" si="7"/>
        <v>0</v>
      </c>
      <c r="Z16" s="58">
        <f t="shared" si="7"/>
        <v>27526</v>
      </c>
      <c r="AA16" s="58">
        <f t="shared" si="7"/>
        <v>639327</v>
      </c>
      <c r="AB16" s="58">
        <f t="shared" si="7"/>
        <v>2926</v>
      </c>
      <c r="AC16" s="58">
        <f t="shared" si="7"/>
        <v>0</v>
      </c>
      <c r="AD16" s="58">
        <f t="shared" si="7"/>
        <v>7513691</v>
      </c>
      <c r="AE16" s="58">
        <f t="shared" si="7"/>
        <v>235296</v>
      </c>
      <c r="AF16" s="58">
        <f t="shared" si="7"/>
        <v>2333140</v>
      </c>
      <c r="AG16" s="58">
        <f t="shared" si="7"/>
        <v>3313</v>
      </c>
      <c r="AH16" s="58">
        <f t="shared" si="7"/>
        <v>10085440</v>
      </c>
      <c r="AI16" s="58">
        <f t="shared" si="7"/>
        <v>24655</v>
      </c>
      <c r="AJ16" s="58">
        <f t="shared" si="7"/>
        <v>10060785</v>
      </c>
    </row>
    <row r="17" spans="2:6" ht="18.75" customHeight="1">
      <c r="B17" s="72"/>
      <c r="C17" s="72"/>
      <c r="D17" s="73"/>
      <c r="E17" s="72"/>
      <c r="F17" s="74"/>
    </row>
    <row r="18" spans="2:6" ht="18.75" customHeight="1">
      <c r="B18" s="72"/>
      <c r="C18" s="72"/>
      <c r="D18" s="73"/>
      <c r="E18" s="72"/>
      <c r="F18" s="74"/>
    </row>
    <row r="19" spans="2:6" ht="18.75" customHeight="1">
      <c r="B19" s="72"/>
      <c r="C19" s="72"/>
      <c r="D19" s="73"/>
      <c r="E19" s="72"/>
      <c r="F19" s="74"/>
    </row>
    <row r="20" spans="2:6" ht="18.75" customHeight="1">
      <c r="B20" s="72"/>
      <c r="C20" s="72"/>
      <c r="D20" s="73"/>
      <c r="E20" s="72"/>
      <c r="F20" s="74"/>
    </row>
    <row r="21" spans="2:6" ht="18.75" customHeight="1">
      <c r="B21" s="72"/>
      <c r="C21" s="72"/>
      <c r="D21" s="73"/>
      <c r="E21" s="72"/>
      <c r="F21" s="74"/>
    </row>
    <row r="22" spans="2:6" ht="18.75" customHeight="1">
      <c r="B22" s="72"/>
      <c r="C22" s="72"/>
      <c r="D22" s="73"/>
      <c r="E22" s="72"/>
      <c r="F22" s="74"/>
    </row>
    <row r="23" spans="2:6" ht="18.75" customHeight="1">
      <c r="B23" s="72"/>
      <c r="C23" s="72"/>
      <c r="D23" s="73"/>
      <c r="E23" s="72"/>
      <c r="F23" s="74"/>
    </row>
    <row r="24" spans="2:6" ht="18.75" customHeight="1">
      <c r="B24" s="72"/>
      <c r="C24" s="72"/>
      <c r="D24" s="73"/>
      <c r="E24" s="72"/>
      <c r="F24" s="74"/>
    </row>
    <row r="25" spans="2:6" ht="18.75" customHeight="1">
      <c r="B25" s="72"/>
      <c r="C25" s="72"/>
      <c r="D25" s="73"/>
      <c r="E25" s="72"/>
      <c r="F25" s="74"/>
    </row>
    <row r="26" spans="2:6" ht="18.75" customHeight="1">
      <c r="B26" s="72"/>
      <c r="C26" s="72"/>
      <c r="D26" s="73"/>
      <c r="E26" s="72"/>
      <c r="F26" s="74"/>
    </row>
    <row r="27" spans="2:6" ht="18.75" customHeight="1">
      <c r="B27" s="72"/>
      <c r="C27" s="72"/>
      <c r="D27" s="73"/>
      <c r="E27" s="72"/>
      <c r="F27" s="74"/>
    </row>
    <row r="28" spans="2:6" ht="18.75" customHeight="1">
      <c r="B28" s="72"/>
      <c r="C28" s="72"/>
      <c r="D28" s="73"/>
      <c r="E28" s="72"/>
      <c r="F28" s="74"/>
    </row>
    <row r="29" spans="2:6" ht="18.75" customHeight="1">
      <c r="B29" s="72"/>
      <c r="C29" s="72"/>
      <c r="D29" s="73"/>
      <c r="E29" s="72"/>
      <c r="F29" s="74"/>
    </row>
    <row r="30" spans="2:6" ht="18.75" customHeight="1">
      <c r="B30" s="72"/>
      <c r="C30" s="72"/>
      <c r="D30" s="73"/>
      <c r="E30" s="72"/>
      <c r="F30" s="74"/>
    </row>
    <row r="31" spans="2:6" ht="18.75" customHeight="1">
      <c r="B31" s="72"/>
      <c r="C31" s="72"/>
      <c r="D31" s="73"/>
      <c r="E31" s="72"/>
      <c r="F31" s="74"/>
    </row>
    <row r="32" spans="2:6" ht="18.75" customHeight="1">
      <c r="B32" s="72"/>
      <c r="C32" s="72"/>
      <c r="D32" s="73"/>
      <c r="E32" s="72"/>
      <c r="F32" s="74"/>
    </row>
    <row r="33" spans="2:6" ht="18.75" customHeight="1">
      <c r="B33" s="72"/>
      <c r="C33" s="72"/>
      <c r="D33" s="73"/>
      <c r="E33" s="72"/>
      <c r="F33" s="74"/>
    </row>
    <row r="34" spans="2:6" ht="18.75" customHeight="1">
      <c r="B34" s="72"/>
      <c r="C34" s="72"/>
      <c r="D34" s="73"/>
      <c r="E34" s="72"/>
      <c r="F34" s="74"/>
    </row>
    <row r="35" spans="2:6" ht="18.75" customHeight="1">
      <c r="B35" s="72"/>
      <c r="C35" s="72"/>
      <c r="D35" s="73"/>
      <c r="E35" s="72"/>
      <c r="F35" s="74"/>
    </row>
    <row r="36" spans="2:6" ht="18.75" customHeight="1">
      <c r="B36" s="72"/>
      <c r="C36" s="72"/>
      <c r="D36" s="73"/>
      <c r="E36" s="72"/>
      <c r="F36" s="74"/>
    </row>
    <row r="37" spans="2:6" ht="18.75" customHeight="1">
      <c r="B37" s="72"/>
      <c r="C37" s="72"/>
      <c r="D37" s="73"/>
      <c r="E37" s="72"/>
      <c r="F37" s="74"/>
    </row>
    <row r="38" spans="2:6" ht="18.75" customHeight="1">
      <c r="B38" s="72"/>
      <c r="C38" s="72"/>
      <c r="D38" s="73"/>
      <c r="E38" s="72"/>
      <c r="F38" s="74"/>
    </row>
    <row r="39" spans="2:6" ht="18.75" customHeight="1">
      <c r="B39" s="72"/>
      <c r="C39" s="72"/>
      <c r="D39" s="73"/>
      <c r="E39" s="72"/>
      <c r="F39" s="74"/>
    </row>
    <row r="40" spans="2:6" ht="18.75" customHeight="1">
      <c r="B40" s="72"/>
      <c r="C40" s="72"/>
      <c r="D40" s="73"/>
      <c r="E40" s="72"/>
      <c r="F40" s="74"/>
    </row>
    <row r="41" spans="2:6" ht="18.75" customHeight="1">
      <c r="B41" s="72"/>
      <c r="C41" s="72"/>
      <c r="D41" s="73"/>
      <c r="E41" s="72"/>
      <c r="F41" s="74"/>
    </row>
    <row r="42" spans="2:6" ht="18.75" customHeight="1">
      <c r="B42" s="72"/>
      <c r="C42" s="72"/>
      <c r="D42" s="73"/>
      <c r="E42" s="72"/>
      <c r="F42" s="74"/>
    </row>
    <row r="43" spans="2:6" ht="18.75" customHeight="1">
      <c r="B43" s="72"/>
      <c r="C43" s="72"/>
      <c r="D43" s="73"/>
      <c r="E43" s="72"/>
      <c r="F43" s="74"/>
    </row>
    <row r="44" spans="2:6" ht="18.75" customHeight="1">
      <c r="B44" s="72"/>
      <c r="C44" s="72"/>
      <c r="D44" s="73"/>
      <c r="E44" s="72"/>
      <c r="F44" s="74"/>
    </row>
    <row r="45" spans="2:6" ht="18.75" customHeight="1">
      <c r="B45" s="72"/>
      <c r="C45" s="72"/>
      <c r="D45" s="73"/>
      <c r="E45" s="72"/>
      <c r="F45" s="74"/>
    </row>
    <row r="46" spans="2:6" ht="18.75" customHeight="1">
      <c r="B46" s="72"/>
      <c r="C46" s="72"/>
      <c r="D46" s="73"/>
      <c r="E46" s="72"/>
      <c r="F46" s="74"/>
    </row>
    <row r="47" spans="2:6" ht="18.75" customHeight="1">
      <c r="B47" s="72"/>
      <c r="C47" s="72"/>
      <c r="D47" s="73"/>
      <c r="E47" s="72"/>
      <c r="F47" s="74"/>
    </row>
    <row r="48" spans="2:6" ht="18.75" customHeight="1">
      <c r="B48" s="72"/>
      <c r="C48" s="72"/>
      <c r="D48" s="73"/>
      <c r="E48" s="72"/>
      <c r="F48" s="74"/>
    </row>
    <row r="49" spans="2:6" ht="18.75" customHeight="1">
      <c r="B49" s="72"/>
      <c r="C49" s="72"/>
      <c r="D49" s="73"/>
      <c r="E49" s="72"/>
      <c r="F49" s="74"/>
    </row>
    <row r="50" spans="2:6" ht="18.75" customHeight="1">
      <c r="B50" s="72"/>
      <c r="C50" s="72"/>
      <c r="D50" s="73"/>
      <c r="E50" s="72"/>
      <c r="F50" s="74"/>
    </row>
    <row r="51" spans="2:6" ht="18.75" customHeight="1">
      <c r="B51" s="72"/>
      <c r="C51" s="72"/>
      <c r="D51" s="73"/>
      <c r="E51" s="72"/>
      <c r="F51" s="74"/>
    </row>
    <row r="52" spans="2:6" ht="18.75" customHeight="1">
      <c r="B52" s="72"/>
      <c r="C52" s="72"/>
      <c r="D52" s="73"/>
      <c r="E52" s="72"/>
      <c r="F52" s="74"/>
    </row>
    <row r="53" spans="2:6" ht="18.75" customHeight="1">
      <c r="B53" s="72"/>
      <c r="C53" s="72"/>
      <c r="D53" s="73"/>
      <c r="E53" s="72"/>
      <c r="F53" s="74"/>
    </row>
    <row r="54" spans="2:6" ht="18.75" customHeight="1">
      <c r="B54" s="72"/>
      <c r="C54" s="72"/>
      <c r="D54" s="73"/>
      <c r="E54" s="72"/>
      <c r="F54" s="74"/>
    </row>
    <row r="55" spans="2:6" ht="18.75" customHeight="1">
      <c r="B55" s="72"/>
      <c r="C55" s="72"/>
      <c r="D55" s="73"/>
      <c r="E55" s="72"/>
      <c r="F55" s="74"/>
    </row>
    <row r="56" spans="2:6" ht="18.75" customHeight="1">
      <c r="B56" s="72"/>
      <c r="C56" s="72"/>
      <c r="D56" s="73"/>
      <c r="E56" s="72"/>
      <c r="F56" s="74"/>
    </row>
    <row r="57" spans="2:6" ht="18.75" customHeight="1">
      <c r="B57" s="72"/>
      <c r="C57" s="72"/>
      <c r="D57" s="73"/>
      <c r="E57" s="72"/>
      <c r="F57" s="74"/>
    </row>
    <row r="58" spans="2:6" ht="18.75" customHeight="1">
      <c r="B58" s="72"/>
      <c r="C58" s="72"/>
      <c r="D58" s="73"/>
      <c r="E58" s="72"/>
      <c r="F58" s="74"/>
    </row>
    <row r="59" spans="2:6" ht="18.75" customHeight="1">
      <c r="B59" s="72"/>
      <c r="C59" s="72"/>
      <c r="D59" s="73"/>
      <c r="E59" s="72"/>
      <c r="F59" s="74"/>
    </row>
    <row r="60" spans="2:6" ht="18.75" customHeight="1">
      <c r="B60" s="72"/>
      <c r="C60" s="72"/>
      <c r="D60" s="73"/>
      <c r="E60" s="72"/>
      <c r="F60" s="74"/>
    </row>
    <row r="61" spans="2:6" ht="18.75" customHeight="1">
      <c r="B61" s="72"/>
      <c r="C61" s="72"/>
      <c r="D61" s="73"/>
      <c r="E61" s="72"/>
      <c r="F61" s="74"/>
    </row>
    <row r="62" spans="2:6" ht="18.75" customHeight="1">
      <c r="B62" s="72"/>
      <c r="C62" s="72"/>
      <c r="D62" s="73"/>
      <c r="E62" s="72"/>
      <c r="F62" s="74"/>
    </row>
    <row r="63" spans="2:6" ht="18.75" customHeight="1">
      <c r="B63" s="72"/>
      <c r="C63" s="72"/>
      <c r="D63" s="73"/>
      <c r="E63" s="72"/>
      <c r="F63" s="74"/>
    </row>
    <row r="64" spans="2:6" ht="18.75" customHeight="1">
      <c r="B64" s="72"/>
      <c r="C64" s="72"/>
      <c r="D64" s="73"/>
      <c r="E64" s="72"/>
      <c r="F64" s="74"/>
    </row>
    <row r="65" spans="2:6" ht="18.75" customHeight="1">
      <c r="B65" s="72"/>
      <c r="C65" s="72"/>
      <c r="D65" s="73"/>
      <c r="E65" s="72"/>
      <c r="F65" s="74"/>
    </row>
    <row r="66" spans="2:6" ht="18.75" customHeight="1">
      <c r="B66" s="72"/>
      <c r="C66" s="72"/>
      <c r="D66" s="73"/>
      <c r="E66" s="72"/>
      <c r="F66" s="74"/>
    </row>
    <row r="67" spans="2:6" ht="18.75" customHeight="1">
      <c r="B67" s="72"/>
      <c r="C67" s="72"/>
      <c r="D67" s="73"/>
      <c r="E67" s="72"/>
      <c r="F67" s="74"/>
    </row>
    <row r="68" spans="2:6" ht="18.75" customHeight="1">
      <c r="B68" s="72"/>
      <c r="C68" s="72"/>
      <c r="D68" s="73"/>
      <c r="E68" s="72"/>
      <c r="F68" s="74"/>
    </row>
    <row r="69" spans="2:6" ht="18.75" customHeight="1">
      <c r="B69" s="72"/>
      <c r="C69" s="72"/>
      <c r="D69" s="73"/>
      <c r="E69" s="72"/>
      <c r="F69" s="74"/>
    </row>
    <row r="70" spans="2:6" ht="18.75" customHeight="1">
      <c r="B70" s="72"/>
      <c r="C70" s="72"/>
      <c r="D70" s="73"/>
      <c r="E70" s="72"/>
      <c r="F70" s="74"/>
    </row>
    <row r="71" spans="2:6" ht="18.75" customHeight="1">
      <c r="B71" s="72"/>
      <c r="C71" s="72"/>
      <c r="D71" s="73"/>
      <c r="E71" s="72"/>
      <c r="F71" s="74"/>
    </row>
    <row r="72" spans="2:6" ht="18.75" customHeight="1">
      <c r="B72" s="72"/>
      <c r="C72" s="72"/>
      <c r="D72" s="73"/>
      <c r="E72" s="72"/>
      <c r="F72" s="74"/>
    </row>
    <row r="73" spans="2:6" ht="18.75" customHeight="1">
      <c r="B73" s="72"/>
      <c r="C73" s="72"/>
      <c r="D73" s="73"/>
      <c r="E73" s="72"/>
      <c r="F73" s="74"/>
    </row>
    <row r="74" spans="2:6" ht="18.75" customHeight="1">
      <c r="B74" s="72"/>
      <c r="C74" s="72"/>
      <c r="D74" s="73"/>
      <c r="E74" s="72"/>
      <c r="F74" s="74"/>
    </row>
    <row r="75" spans="2:6" ht="18.75" customHeight="1">
      <c r="B75" s="72"/>
      <c r="C75" s="72"/>
      <c r="D75" s="73"/>
      <c r="E75" s="72"/>
      <c r="F75" s="74"/>
    </row>
    <row r="76" spans="2:6" ht="18.75" customHeight="1">
      <c r="B76" s="72"/>
      <c r="C76" s="72"/>
      <c r="D76" s="73"/>
      <c r="E76" s="72"/>
      <c r="F76" s="74"/>
    </row>
    <row r="77" spans="2:6" ht="18.75" customHeight="1">
      <c r="B77" s="72"/>
      <c r="C77" s="72"/>
      <c r="D77" s="73"/>
      <c r="E77" s="72"/>
      <c r="F77" s="74"/>
    </row>
    <row r="78" spans="2:6" ht="18.75" customHeight="1">
      <c r="B78" s="72"/>
      <c r="C78" s="72"/>
      <c r="D78" s="73"/>
      <c r="E78" s="72"/>
      <c r="F78" s="74"/>
    </row>
    <row r="79" spans="2:6" ht="18.75" customHeight="1">
      <c r="B79" s="72"/>
      <c r="C79" s="72"/>
      <c r="D79" s="73"/>
      <c r="E79" s="72"/>
      <c r="F79" s="74"/>
    </row>
    <row r="80" spans="2:6" ht="18.75" customHeight="1">
      <c r="B80" s="72"/>
      <c r="C80" s="72"/>
      <c r="D80" s="73"/>
      <c r="E80" s="72"/>
      <c r="F80" s="74"/>
    </row>
    <row r="81" spans="2:6" ht="18.75" customHeight="1">
      <c r="B81" s="72"/>
      <c r="C81" s="72"/>
      <c r="D81" s="73"/>
      <c r="E81" s="72"/>
      <c r="F81" s="74"/>
    </row>
    <row r="82" spans="2:6" ht="18.75" customHeight="1">
      <c r="B82" s="72"/>
      <c r="C82" s="72"/>
      <c r="D82" s="73"/>
      <c r="E82" s="72"/>
      <c r="F82" s="74"/>
    </row>
    <row r="83" spans="2:6" ht="18.75" customHeight="1">
      <c r="B83" s="72"/>
      <c r="C83" s="72"/>
      <c r="D83" s="73"/>
      <c r="E83" s="72"/>
      <c r="F83" s="74"/>
    </row>
    <row r="84" spans="2:6" ht="18.75" customHeight="1">
      <c r="B84" s="72"/>
      <c r="C84" s="72"/>
      <c r="D84" s="73"/>
      <c r="E84" s="72"/>
      <c r="F84" s="74"/>
    </row>
    <row r="85" spans="2:6" ht="18.75" customHeight="1">
      <c r="B85" s="72"/>
      <c r="C85" s="72"/>
      <c r="D85" s="73"/>
      <c r="E85" s="72"/>
      <c r="F85" s="74"/>
    </row>
    <row r="86" spans="2:6" ht="18.75" customHeight="1">
      <c r="B86" s="72"/>
      <c r="C86" s="72"/>
      <c r="D86" s="73"/>
      <c r="E86" s="72"/>
      <c r="F86" s="74"/>
    </row>
    <row r="87" spans="2:6" ht="18.75" customHeight="1">
      <c r="B87" s="72"/>
      <c r="C87" s="72"/>
      <c r="D87" s="73"/>
      <c r="E87" s="72"/>
      <c r="F87" s="74"/>
    </row>
    <row r="88" spans="2:6" ht="18.75" customHeight="1">
      <c r="B88" s="72"/>
      <c r="C88" s="72"/>
      <c r="D88" s="73"/>
      <c r="E88" s="72"/>
      <c r="F88" s="74"/>
    </row>
    <row r="89" spans="2:6" ht="18.75" customHeight="1">
      <c r="B89" s="72"/>
      <c r="C89" s="72"/>
      <c r="D89" s="73"/>
      <c r="E89" s="72"/>
      <c r="F89" s="74"/>
    </row>
    <row r="90" spans="2:6" ht="18.75" customHeight="1">
      <c r="B90" s="72"/>
      <c r="C90" s="72"/>
      <c r="D90" s="73"/>
      <c r="E90" s="72"/>
      <c r="F90" s="74"/>
    </row>
    <row r="91" spans="2:6" ht="18.75" customHeight="1">
      <c r="B91" s="72"/>
      <c r="C91" s="72"/>
      <c r="D91" s="73"/>
      <c r="E91" s="72"/>
      <c r="F91" s="74"/>
    </row>
    <row r="92" spans="2:6" ht="18.75" customHeight="1">
      <c r="B92" s="72"/>
      <c r="C92" s="72"/>
      <c r="D92" s="73"/>
      <c r="E92" s="72"/>
      <c r="F92" s="74"/>
    </row>
    <row r="93" spans="2:6" ht="18.75" customHeight="1">
      <c r="B93" s="72"/>
      <c r="C93" s="72"/>
      <c r="D93" s="73"/>
      <c r="E93" s="72"/>
      <c r="F93" s="74"/>
    </row>
    <row r="94" spans="2:6" ht="18.75" customHeight="1">
      <c r="B94" s="72"/>
      <c r="C94" s="72"/>
      <c r="D94" s="73"/>
      <c r="E94" s="72"/>
      <c r="F94" s="74"/>
    </row>
    <row r="95" spans="2:6" ht="18.75" customHeight="1">
      <c r="B95" s="72"/>
      <c r="C95" s="72"/>
      <c r="D95" s="73"/>
      <c r="E95" s="72"/>
      <c r="F95" s="74"/>
    </row>
    <row r="96" spans="2:6" ht="18.75" customHeight="1">
      <c r="B96" s="72"/>
      <c r="C96" s="72"/>
      <c r="D96" s="73"/>
      <c r="E96" s="72"/>
      <c r="F96" s="74"/>
    </row>
    <row r="97" spans="2:6" ht="18.75" customHeight="1">
      <c r="B97" s="72"/>
      <c r="C97" s="72"/>
      <c r="D97" s="73"/>
      <c r="E97" s="72"/>
      <c r="F97" s="74"/>
    </row>
    <row r="98" spans="2:6" ht="18.75" customHeight="1">
      <c r="B98" s="72"/>
      <c r="C98" s="72"/>
      <c r="D98" s="73"/>
      <c r="E98" s="72"/>
      <c r="F98" s="74"/>
    </row>
    <row r="99" spans="2:6" ht="18.75" customHeight="1">
      <c r="B99" s="72"/>
      <c r="C99" s="72"/>
      <c r="D99" s="73"/>
      <c r="E99" s="72"/>
      <c r="F99" s="74"/>
    </row>
    <row r="100" spans="2:6" ht="18.75" customHeight="1">
      <c r="B100" s="72"/>
      <c r="C100" s="72"/>
      <c r="D100" s="73"/>
      <c r="E100" s="72"/>
      <c r="F100" s="74"/>
    </row>
    <row r="101" spans="2:6" ht="18.75" customHeight="1">
      <c r="B101" s="72"/>
      <c r="C101" s="72"/>
      <c r="D101" s="73"/>
      <c r="E101" s="72"/>
      <c r="F101" s="74"/>
    </row>
    <row r="102" spans="2:6" ht="18.75" customHeight="1">
      <c r="B102" s="72"/>
      <c r="C102" s="72"/>
      <c r="D102" s="73"/>
      <c r="E102" s="72"/>
      <c r="F102" s="74"/>
    </row>
    <row r="103" spans="2:6" ht="18.75" customHeight="1">
      <c r="B103" s="72"/>
      <c r="C103" s="72"/>
      <c r="D103" s="73"/>
      <c r="E103" s="72"/>
      <c r="F103" s="74"/>
    </row>
    <row r="104" spans="2:6" ht="18.75" customHeight="1">
      <c r="B104" s="72"/>
      <c r="C104" s="72"/>
      <c r="D104" s="73"/>
      <c r="E104" s="72"/>
      <c r="F104" s="74"/>
    </row>
    <row r="105" spans="2:6" ht="18.75" customHeight="1">
      <c r="B105" s="72"/>
      <c r="C105" s="72"/>
      <c r="D105" s="73"/>
      <c r="E105" s="72"/>
      <c r="F105" s="74"/>
    </row>
    <row r="106" spans="2:6" ht="18.75" customHeight="1">
      <c r="B106" s="72"/>
      <c r="C106" s="72"/>
      <c r="D106" s="73"/>
      <c r="E106" s="72"/>
      <c r="F106" s="74"/>
    </row>
    <row r="107" spans="2:6" ht="18.75" customHeight="1">
      <c r="B107" s="72"/>
      <c r="C107" s="72"/>
      <c r="D107" s="73"/>
      <c r="E107" s="72"/>
      <c r="F107" s="74"/>
    </row>
    <row r="108" spans="2:6" ht="18.75" customHeight="1">
      <c r="B108" s="72"/>
      <c r="C108" s="72"/>
      <c r="D108" s="73"/>
      <c r="E108" s="72"/>
      <c r="F108" s="74"/>
    </row>
    <row r="109" spans="2:6" ht="18.75" customHeight="1">
      <c r="B109" s="72"/>
      <c r="C109" s="72"/>
      <c r="D109" s="73"/>
      <c r="E109" s="72"/>
      <c r="F109" s="74"/>
    </row>
    <row r="110" spans="2:6" ht="18.75" customHeight="1">
      <c r="B110" s="72"/>
      <c r="C110" s="72"/>
      <c r="D110" s="73"/>
      <c r="E110" s="72"/>
      <c r="F110" s="74"/>
    </row>
    <row r="111" spans="2:6" ht="18.75" customHeight="1">
      <c r="B111" s="72"/>
      <c r="C111" s="72"/>
      <c r="D111" s="73"/>
      <c r="E111" s="72"/>
      <c r="F111" s="74"/>
    </row>
    <row r="112" spans="2:6" ht="18.75" customHeight="1">
      <c r="B112" s="72"/>
      <c r="C112" s="72"/>
      <c r="D112" s="73"/>
      <c r="E112" s="72"/>
      <c r="F112" s="74"/>
    </row>
    <row r="113" spans="2:6" ht="18.75" customHeight="1">
      <c r="B113" s="72"/>
      <c r="C113" s="72"/>
      <c r="D113" s="73"/>
      <c r="E113" s="72"/>
      <c r="F113" s="74"/>
    </row>
    <row r="114" spans="2:6" ht="18.75" customHeight="1">
      <c r="B114" s="72"/>
      <c r="C114" s="72"/>
      <c r="D114" s="73"/>
      <c r="E114" s="72"/>
      <c r="F114" s="74"/>
    </row>
    <row r="115" spans="2:6" ht="18.75" customHeight="1">
      <c r="B115" s="72"/>
      <c r="C115" s="72"/>
      <c r="D115" s="73"/>
      <c r="E115" s="72"/>
      <c r="F115" s="74"/>
    </row>
    <row r="116" spans="2:6" ht="18.75" customHeight="1">
      <c r="B116" s="72"/>
      <c r="C116" s="72"/>
      <c r="D116" s="73"/>
      <c r="E116" s="72"/>
      <c r="F116" s="74"/>
    </row>
    <row r="117" spans="2:6" ht="18.75" customHeight="1">
      <c r="B117" s="72"/>
      <c r="C117" s="72"/>
      <c r="D117" s="73"/>
      <c r="E117" s="72"/>
      <c r="F117" s="74"/>
    </row>
    <row r="118" spans="2:6" ht="18.75" customHeight="1">
      <c r="B118" s="72"/>
      <c r="C118" s="72"/>
      <c r="D118" s="73"/>
      <c r="E118" s="72"/>
      <c r="F118" s="74"/>
    </row>
    <row r="119" spans="2:6" ht="18.75" customHeight="1">
      <c r="B119" s="72"/>
      <c r="C119" s="72"/>
      <c r="D119" s="73"/>
      <c r="E119" s="72"/>
      <c r="F119" s="74"/>
    </row>
    <row r="120" spans="2:6" ht="18.75" customHeight="1">
      <c r="B120" s="72"/>
      <c r="C120" s="72"/>
      <c r="D120" s="73"/>
      <c r="E120" s="72"/>
      <c r="F120" s="74"/>
    </row>
    <row r="121" spans="2:6" ht="18.75" customHeight="1">
      <c r="B121" s="72"/>
      <c r="C121" s="72"/>
      <c r="D121" s="73"/>
      <c r="E121" s="72"/>
      <c r="F121" s="74"/>
    </row>
    <row r="122" spans="2:6" ht="18.75" customHeight="1">
      <c r="B122" s="72"/>
      <c r="C122" s="72"/>
      <c r="D122" s="73"/>
      <c r="E122" s="72"/>
      <c r="F122" s="74"/>
    </row>
    <row r="123" spans="2:6" ht="18.75" customHeight="1">
      <c r="B123" s="72"/>
      <c r="C123" s="72"/>
      <c r="D123" s="73"/>
      <c r="E123" s="72"/>
      <c r="F123" s="74"/>
    </row>
    <row r="124" spans="2:6" ht="18.75" customHeight="1">
      <c r="B124" s="72"/>
      <c r="C124" s="72"/>
      <c r="D124" s="73"/>
      <c r="E124" s="72"/>
      <c r="F124" s="74"/>
    </row>
    <row r="125" spans="2:6" ht="18.75" customHeight="1">
      <c r="B125" s="72"/>
      <c r="C125" s="72"/>
      <c r="D125" s="73"/>
      <c r="E125" s="72"/>
      <c r="F125" s="74"/>
    </row>
    <row r="126" spans="2:6" ht="18.75" customHeight="1">
      <c r="B126" s="72"/>
      <c r="C126" s="72"/>
      <c r="D126" s="73"/>
      <c r="E126" s="72"/>
      <c r="F126" s="74"/>
    </row>
    <row r="127" spans="2:6" ht="18.75" customHeight="1">
      <c r="B127" s="72"/>
      <c r="C127" s="72"/>
      <c r="D127" s="73"/>
      <c r="E127" s="72"/>
      <c r="F127" s="74"/>
    </row>
    <row r="128" spans="2:6" ht="18.75" customHeight="1">
      <c r="B128" s="72"/>
      <c r="C128" s="72"/>
      <c r="D128" s="73"/>
      <c r="E128" s="72"/>
      <c r="F128" s="74"/>
    </row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</sheetData>
  <sheetProtection selectLockedCells="1" selectUnlockedCells="1"/>
  <mergeCells count="5">
    <mergeCell ref="A2:D2"/>
    <mergeCell ref="A3:E4"/>
    <mergeCell ref="F3:P3"/>
    <mergeCell ref="R3:AA3"/>
    <mergeCell ref="AD3:A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21"/>
  <sheetViews>
    <sheetView workbookViewId="0" topLeftCell="A1">
      <selection activeCell="A1" sqref="A1"/>
    </sheetView>
  </sheetViews>
  <sheetFormatPr defaultColWidth="9.140625" defaultRowHeight="18.75" customHeight="1"/>
  <cols>
    <col min="1" max="3" width="9.140625" style="7" customWidth="1"/>
    <col min="4" max="4" width="40.00390625" style="9" customWidth="1"/>
    <col min="5" max="5" width="0" style="9" hidden="1" customWidth="1"/>
    <col min="6" max="6" width="6.140625" style="10" customWidth="1"/>
    <col min="7" max="7" width="5.28125" style="10" customWidth="1"/>
    <col min="8" max="8" width="16.140625" style="1" customWidth="1"/>
    <col min="9" max="9" width="13.140625" style="1" customWidth="1"/>
    <col min="10" max="10" width="14.8515625" style="1" customWidth="1"/>
    <col min="11" max="11" width="15.421875" style="1" customWidth="1"/>
    <col min="12" max="12" width="14.8515625" style="1" customWidth="1"/>
    <col min="13" max="13" width="14.421875" style="1" customWidth="1"/>
    <col min="14" max="16" width="15.421875" style="1" customWidth="1"/>
    <col min="17" max="17" width="13.421875" style="1" customWidth="1"/>
    <col min="18" max="18" width="15.8515625" style="61" customWidth="1"/>
    <col min="19" max="19" width="4.140625" style="6" customWidth="1"/>
    <col min="20" max="20" width="16.57421875" style="1" customWidth="1"/>
    <col min="21" max="21" width="14.8515625" style="1" customWidth="1"/>
    <col min="22" max="28" width="14.8515625" style="7" customWidth="1"/>
    <col min="29" max="29" width="17.140625" style="1" customWidth="1"/>
    <col min="30" max="30" width="15.421875" style="1" customWidth="1"/>
    <col min="31" max="31" width="3.28125" style="1" customWidth="1"/>
    <col min="32" max="32" width="17.7109375" style="1" customWidth="1"/>
    <col min="33" max="35" width="16.140625" style="1" customWidth="1"/>
    <col min="36" max="36" width="17.140625" style="61" customWidth="1"/>
    <col min="37" max="37" width="16.140625" style="1" customWidth="1"/>
    <col min="38" max="38" width="17.8515625" style="61" customWidth="1"/>
    <col min="39" max="39" width="15.57421875" style="1" customWidth="1"/>
    <col min="40" max="41" width="0" style="1" hidden="1" customWidth="1"/>
    <col min="42" max="16384" width="8.7109375" style="1" customWidth="1"/>
  </cols>
  <sheetData>
    <row r="1" spans="4:38" s="7" customFormat="1" ht="15.75" customHeight="1">
      <c r="D1" s="9"/>
      <c r="E1" s="9"/>
      <c r="F1" s="10"/>
      <c r="G1" s="10"/>
      <c r="R1" s="86"/>
      <c r="S1" s="6"/>
      <c r="AJ1" s="86"/>
      <c r="AL1" s="86"/>
    </row>
    <row r="2" spans="1:38" s="15" customFormat="1" ht="15.75" customHeight="1">
      <c r="A2" s="11"/>
      <c r="B2" s="11"/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J2" s="13"/>
      <c r="AL2" s="13"/>
    </row>
    <row r="3" spans="1:144" s="24" customFormat="1" ht="28.5" customHeight="1">
      <c r="A3" s="87" t="s">
        <v>52</v>
      </c>
      <c r="B3" s="87"/>
      <c r="C3" s="87"/>
      <c r="D3" s="87"/>
      <c r="E3" s="17"/>
      <c r="F3" s="18" t="s">
        <v>53</v>
      </c>
      <c r="G3" s="18"/>
      <c r="H3" s="1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 t="s">
        <v>6</v>
      </c>
      <c r="U3" s="19"/>
      <c r="V3" s="19"/>
      <c r="W3" s="19"/>
      <c r="X3" s="19"/>
      <c r="Y3" s="19"/>
      <c r="Z3" s="19"/>
      <c r="AA3" s="19"/>
      <c r="AB3" s="19"/>
      <c r="AC3" s="19"/>
      <c r="AD3" s="21"/>
      <c r="AE3" s="22"/>
      <c r="AF3" s="23" t="s">
        <v>7</v>
      </c>
      <c r="AG3" s="23"/>
      <c r="AH3" s="23"/>
      <c r="AI3" s="23"/>
      <c r="AJ3" s="23"/>
      <c r="AK3" s="23"/>
      <c r="AL3" s="2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</row>
    <row r="4" spans="1:144" s="24" customFormat="1" ht="85.5" customHeight="1">
      <c r="A4" s="87"/>
      <c r="B4" s="87"/>
      <c r="C4" s="87"/>
      <c r="D4" s="87"/>
      <c r="E4" s="25"/>
      <c r="F4" s="18"/>
      <c r="G4" s="18"/>
      <c r="H4" s="26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8" t="s">
        <v>17</v>
      </c>
      <c r="R4" s="29" t="s">
        <v>18</v>
      </c>
      <c r="S4" s="30"/>
      <c r="T4" s="27" t="s">
        <v>19</v>
      </c>
      <c r="U4" s="31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4" t="s">
        <v>28</v>
      </c>
      <c r="AD4" s="34" t="s">
        <v>29</v>
      </c>
      <c r="AE4" s="22"/>
      <c r="AF4" s="27" t="s">
        <v>30</v>
      </c>
      <c r="AG4" s="27" t="s">
        <v>31</v>
      </c>
      <c r="AH4" s="27" t="s">
        <v>32</v>
      </c>
      <c r="AI4" s="27" t="s">
        <v>41</v>
      </c>
      <c r="AJ4" s="29" t="s">
        <v>34</v>
      </c>
      <c r="AK4" s="31" t="s">
        <v>35</v>
      </c>
      <c r="AL4" s="29" t="s">
        <v>36</v>
      </c>
      <c r="AM4" s="22"/>
      <c r="AN4" s="22" t="s">
        <v>54</v>
      </c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</row>
    <row r="5" spans="1:145" s="24" customFormat="1" ht="19.5" customHeight="1">
      <c r="A5" s="77">
        <v>1</v>
      </c>
      <c r="B5" s="77" t="s">
        <v>55</v>
      </c>
      <c r="C5" s="77">
        <v>9659</v>
      </c>
      <c r="D5" s="78" t="s">
        <v>56</v>
      </c>
      <c r="E5" s="78"/>
      <c r="F5" s="88" t="s">
        <v>57</v>
      </c>
      <c r="G5" s="89"/>
      <c r="H5" s="90">
        <v>21463</v>
      </c>
      <c r="I5" s="40">
        <v>0</v>
      </c>
      <c r="J5" s="40">
        <v>0</v>
      </c>
      <c r="K5" s="40">
        <v>4102</v>
      </c>
      <c r="L5" s="40">
        <v>0</v>
      </c>
      <c r="M5" s="40">
        <v>5628</v>
      </c>
      <c r="N5" s="40">
        <v>16579</v>
      </c>
      <c r="O5" s="40">
        <v>4403</v>
      </c>
      <c r="P5" s="40">
        <v>14736</v>
      </c>
      <c r="Q5" s="40">
        <v>0</v>
      </c>
      <c r="R5" s="57">
        <f aca="true" t="shared" si="0" ref="R5:R68">SUM(H5:Q5)</f>
        <v>66911</v>
      </c>
      <c r="S5" s="8"/>
      <c r="T5" s="40">
        <v>1356</v>
      </c>
      <c r="U5" s="40">
        <v>0</v>
      </c>
      <c r="V5" s="40">
        <v>1045</v>
      </c>
      <c r="W5" s="40">
        <v>0</v>
      </c>
      <c r="X5" s="40">
        <v>9534</v>
      </c>
      <c r="Y5" s="40">
        <v>1898</v>
      </c>
      <c r="Z5" s="40">
        <v>3136</v>
      </c>
      <c r="AA5" s="40">
        <v>6500</v>
      </c>
      <c r="AB5" s="40">
        <v>125</v>
      </c>
      <c r="AC5" s="44">
        <f aca="true" t="shared" si="1" ref="AC5:AC68">SUM(T5:AB5)</f>
        <v>23594</v>
      </c>
      <c r="AD5" s="45">
        <f aca="true" t="shared" si="2" ref="AD5:AD68">+R5-AC5</f>
        <v>43317</v>
      </c>
      <c r="AE5" s="46"/>
      <c r="AF5" s="40">
        <v>971500</v>
      </c>
      <c r="AG5" s="40">
        <v>0</v>
      </c>
      <c r="AH5" s="40">
        <v>132897</v>
      </c>
      <c r="AI5" s="40">
        <v>0</v>
      </c>
      <c r="AJ5" s="57">
        <f aca="true" t="shared" si="3" ref="AJ5:AJ68">SUM(AF5:AI5)</f>
        <v>1104397</v>
      </c>
      <c r="AK5" s="40">
        <v>0</v>
      </c>
      <c r="AL5" s="57">
        <f aca="true" t="shared" si="4" ref="AL5:AL68">+AJ5-AK5</f>
        <v>1104397</v>
      </c>
      <c r="AM5" s="46"/>
      <c r="AN5" s="91">
        <f aca="true" t="shared" si="5" ref="AN5:AN36">+H5+I5+SUM(N5:Q5)-U5</f>
        <v>57181</v>
      </c>
      <c r="AO5" s="46">
        <f>+AN5-'[2]Calc'!$I4</f>
        <v>0</v>
      </c>
      <c r="AP5" s="22"/>
      <c r="AQ5" s="22"/>
      <c r="AR5" s="22"/>
      <c r="AS5" s="22"/>
      <c r="AT5" s="22"/>
      <c r="AU5" s="22"/>
      <c r="AV5" s="22"/>
      <c r="AW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</row>
    <row r="6" spans="1:145" s="24" customFormat="1" ht="19.5" customHeight="1">
      <c r="A6" s="77">
        <f aca="true" t="shared" si="6" ref="A6:A69">+A5+1</f>
        <v>2</v>
      </c>
      <c r="B6" s="77" t="s">
        <v>55</v>
      </c>
      <c r="C6" s="77">
        <v>9739</v>
      </c>
      <c r="D6" s="78" t="s">
        <v>58</v>
      </c>
      <c r="E6" s="78"/>
      <c r="F6" s="92" t="s">
        <v>57</v>
      </c>
      <c r="G6" s="93"/>
      <c r="H6" s="90">
        <v>40613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1703</v>
      </c>
      <c r="O6" s="40">
        <v>8078</v>
      </c>
      <c r="P6" s="40">
        <v>7234</v>
      </c>
      <c r="Q6" s="40">
        <v>22972</v>
      </c>
      <c r="R6" s="57">
        <f t="shared" si="0"/>
        <v>80600</v>
      </c>
      <c r="S6" s="8"/>
      <c r="T6" s="40">
        <v>61896</v>
      </c>
      <c r="U6" s="40">
        <v>0</v>
      </c>
      <c r="V6" s="40">
        <v>0</v>
      </c>
      <c r="W6" s="40">
        <v>0</v>
      </c>
      <c r="X6" s="40">
        <v>13342</v>
      </c>
      <c r="Y6" s="40">
        <v>9091</v>
      </c>
      <c r="Z6" s="40">
        <v>0</v>
      </c>
      <c r="AA6" s="40">
        <v>0</v>
      </c>
      <c r="AB6" s="40">
        <v>0</v>
      </c>
      <c r="AC6" s="44">
        <f t="shared" si="1"/>
        <v>84329</v>
      </c>
      <c r="AD6" s="45">
        <f t="shared" si="2"/>
        <v>-3729</v>
      </c>
      <c r="AE6" s="46"/>
      <c r="AF6" s="40">
        <v>690000</v>
      </c>
      <c r="AG6" s="40">
        <v>0</v>
      </c>
      <c r="AH6" s="40">
        <v>29098</v>
      </c>
      <c r="AI6" s="40">
        <v>0</v>
      </c>
      <c r="AJ6" s="57">
        <f t="shared" si="3"/>
        <v>719098</v>
      </c>
      <c r="AK6" s="40">
        <v>0</v>
      </c>
      <c r="AL6" s="57">
        <f t="shared" si="4"/>
        <v>719098</v>
      </c>
      <c r="AM6" s="46"/>
      <c r="AN6" s="91">
        <f t="shared" si="5"/>
        <v>80600</v>
      </c>
      <c r="AO6" s="46">
        <f>+AN6-'[2]Calc'!$I5</f>
        <v>0</v>
      </c>
      <c r="AP6" s="22"/>
      <c r="AQ6" s="22"/>
      <c r="AR6" s="22"/>
      <c r="AS6" s="22"/>
      <c r="AT6" s="22"/>
      <c r="AU6" s="22"/>
      <c r="AV6" s="22"/>
      <c r="AW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</row>
    <row r="7" spans="1:145" s="24" customFormat="1" ht="19.5" customHeight="1">
      <c r="A7" s="77">
        <f t="shared" si="6"/>
        <v>3</v>
      </c>
      <c r="B7" s="77" t="s">
        <v>55</v>
      </c>
      <c r="C7" s="77">
        <v>9707</v>
      </c>
      <c r="D7" s="78" t="s">
        <v>59</v>
      </c>
      <c r="E7" s="78"/>
      <c r="F7" s="92" t="s">
        <v>57</v>
      </c>
      <c r="G7" s="93"/>
      <c r="H7" s="90">
        <v>75407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16830</v>
      </c>
      <c r="O7" s="40">
        <v>11038</v>
      </c>
      <c r="P7" s="40">
        <v>18966</v>
      </c>
      <c r="Q7" s="40">
        <v>0</v>
      </c>
      <c r="R7" s="57">
        <f t="shared" si="0"/>
        <v>122241</v>
      </c>
      <c r="S7" s="8"/>
      <c r="T7" s="40">
        <v>29302</v>
      </c>
      <c r="U7" s="40">
        <v>0</v>
      </c>
      <c r="V7" s="40">
        <v>43692</v>
      </c>
      <c r="W7" s="40">
        <v>0</v>
      </c>
      <c r="X7" s="40">
        <v>14136</v>
      </c>
      <c r="Y7" s="40">
        <v>34237</v>
      </c>
      <c r="Z7" s="40">
        <v>0</v>
      </c>
      <c r="AA7" s="40">
        <v>0</v>
      </c>
      <c r="AB7" s="40">
        <v>1546</v>
      </c>
      <c r="AC7" s="44">
        <f t="shared" si="1"/>
        <v>122913</v>
      </c>
      <c r="AD7" s="45">
        <f t="shared" si="2"/>
        <v>-672</v>
      </c>
      <c r="AE7" s="46"/>
      <c r="AF7" s="40">
        <v>1145000</v>
      </c>
      <c r="AG7" s="40">
        <v>36798</v>
      </c>
      <c r="AH7" s="40">
        <v>192268</v>
      </c>
      <c r="AI7" s="40">
        <v>5032</v>
      </c>
      <c r="AJ7" s="57">
        <f t="shared" si="3"/>
        <v>1379098</v>
      </c>
      <c r="AK7" s="40">
        <v>78919</v>
      </c>
      <c r="AL7" s="57">
        <f t="shared" si="4"/>
        <v>1300179</v>
      </c>
      <c r="AM7" s="46"/>
      <c r="AN7" s="91">
        <f t="shared" si="5"/>
        <v>122241</v>
      </c>
      <c r="AO7" s="46">
        <f>+AN7-'[2]Calc'!$I6</f>
        <v>0</v>
      </c>
      <c r="AP7" s="22"/>
      <c r="AQ7" s="22"/>
      <c r="AR7" s="22"/>
      <c r="AS7" s="22"/>
      <c r="AT7" s="22"/>
      <c r="AU7" s="22"/>
      <c r="AV7" s="22"/>
      <c r="AW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</row>
    <row r="8" spans="1:144" s="24" customFormat="1" ht="19.5" customHeight="1">
      <c r="A8" s="77">
        <f t="shared" si="6"/>
        <v>4</v>
      </c>
      <c r="B8" s="77" t="s">
        <v>55</v>
      </c>
      <c r="C8" s="77">
        <v>9710</v>
      </c>
      <c r="D8" s="78" t="s">
        <v>60</v>
      </c>
      <c r="E8" s="78"/>
      <c r="F8" s="92" t="s">
        <v>57</v>
      </c>
      <c r="G8" s="93"/>
      <c r="H8" s="90">
        <v>20808</v>
      </c>
      <c r="I8" s="40">
        <v>0</v>
      </c>
      <c r="J8" s="40">
        <v>180</v>
      </c>
      <c r="K8" s="40">
        <v>0</v>
      </c>
      <c r="L8" s="40">
        <v>24500</v>
      </c>
      <c r="M8" s="40">
        <v>0</v>
      </c>
      <c r="N8" s="40">
        <v>3134</v>
      </c>
      <c r="O8" s="40">
        <v>13080</v>
      </c>
      <c r="P8" s="40">
        <v>269</v>
      </c>
      <c r="Q8" s="40">
        <v>0</v>
      </c>
      <c r="R8" s="57">
        <f t="shared" si="0"/>
        <v>61971</v>
      </c>
      <c r="S8" s="94"/>
      <c r="T8" s="40">
        <v>25442</v>
      </c>
      <c r="U8" s="40">
        <v>0</v>
      </c>
      <c r="V8" s="40">
        <v>8842</v>
      </c>
      <c r="W8" s="40">
        <v>8484</v>
      </c>
      <c r="X8" s="40">
        <v>8212</v>
      </c>
      <c r="Y8" s="40">
        <v>8142</v>
      </c>
      <c r="Z8" s="40">
        <v>1411</v>
      </c>
      <c r="AA8" s="40">
        <v>0</v>
      </c>
      <c r="AB8" s="40">
        <v>0</v>
      </c>
      <c r="AC8" s="44">
        <f t="shared" si="1"/>
        <v>60533</v>
      </c>
      <c r="AD8" s="45">
        <f t="shared" si="2"/>
        <v>1438</v>
      </c>
      <c r="AE8" s="46"/>
      <c r="AF8" s="40">
        <v>0</v>
      </c>
      <c r="AG8" s="40">
        <v>0</v>
      </c>
      <c r="AH8" s="40">
        <v>207266</v>
      </c>
      <c r="AI8" s="40">
        <v>0</v>
      </c>
      <c r="AJ8" s="57">
        <f t="shared" si="3"/>
        <v>207266</v>
      </c>
      <c r="AK8" s="40">
        <v>2573</v>
      </c>
      <c r="AL8" s="57">
        <f t="shared" si="4"/>
        <v>204693</v>
      </c>
      <c r="AM8" s="46"/>
      <c r="AN8" s="91">
        <f t="shared" si="5"/>
        <v>37291</v>
      </c>
      <c r="AO8" s="46">
        <f>+AN8-'[2]Calc'!$I7</f>
        <v>0</v>
      </c>
      <c r="AP8" s="22"/>
      <c r="AQ8" s="22"/>
      <c r="AR8" s="22"/>
      <c r="AS8" s="22"/>
      <c r="AT8" s="22"/>
      <c r="AU8" s="22"/>
      <c r="AV8" s="22"/>
      <c r="AW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</row>
    <row r="9" spans="1:41" ht="19.5" customHeight="1">
      <c r="A9" s="77">
        <f t="shared" si="6"/>
        <v>5</v>
      </c>
      <c r="B9" s="77" t="s">
        <v>55</v>
      </c>
      <c r="C9" s="77">
        <v>9709</v>
      </c>
      <c r="D9" s="78" t="s">
        <v>61</v>
      </c>
      <c r="E9" s="78"/>
      <c r="F9" s="92" t="s">
        <v>57</v>
      </c>
      <c r="G9" s="93"/>
      <c r="H9" s="90">
        <v>75722</v>
      </c>
      <c r="I9" s="40">
        <v>0</v>
      </c>
      <c r="J9" s="40">
        <v>0</v>
      </c>
      <c r="K9" s="40">
        <v>0</v>
      </c>
      <c r="L9" s="40">
        <v>437</v>
      </c>
      <c r="M9" s="40">
        <v>301</v>
      </c>
      <c r="N9" s="40">
        <v>8476</v>
      </c>
      <c r="O9" s="40">
        <v>466</v>
      </c>
      <c r="P9" s="40">
        <v>10963</v>
      </c>
      <c r="Q9" s="40">
        <v>19051</v>
      </c>
      <c r="R9" s="57">
        <f t="shared" si="0"/>
        <v>115416</v>
      </c>
      <c r="S9" s="79"/>
      <c r="T9" s="40">
        <v>57533</v>
      </c>
      <c r="U9" s="40">
        <v>0</v>
      </c>
      <c r="V9" s="40">
        <v>723</v>
      </c>
      <c r="W9" s="40">
        <v>3016</v>
      </c>
      <c r="X9" s="40">
        <v>21187</v>
      </c>
      <c r="Y9" s="40">
        <v>29169</v>
      </c>
      <c r="Z9" s="40">
        <v>250</v>
      </c>
      <c r="AA9" s="40">
        <v>0</v>
      </c>
      <c r="AB9" s="40">
        <v>758</v>
      </c>
      <c r="AC9" s="44">
        <f t="shared" si="1"/>
        <v>112636</v>
      </c>
      <c r="AD9" s="45">
        <f t="shared" si="2"/>
        <v>2780</v>
      </c>
      <c r="AE9" s="46"/>
      <c r="AF9" s="40">
        <v>870000</v>
      </c>
      <c r="AG9" s="40">
        <v>0</v>
      </c>
      <c r="AH9" s="40">
        <v>75271</v>
      </c>
      <c r="AI9" s="40">
        <v>0</v>
      </c>
      <c r="AJ9" s="57">
        <f t="shared" si="3"/>
        <v>945271</v>
      </c>
      <c r="AK9" s="40">
        <v>0</v>
      </c>
      <c r="AL9" s="57">
        <f t="shared" si="4"/>
        <v>945271</v>
      </c>
      <c r="AM9" s="46"/>
      <c r="AN9" s="91">
        <f t="shared" si="5"/>
        <v>114678</v>
      </c>
      <c r="AO9" s="46">
        <f>+AN9-'[2]Calc'!$I8</f>
        <v>0</v>
      </c>
    </row>
    <row r="10" spans="1:41" ht="19.5" customHeight="1">
      <c r="A10" s="77">
        <f t="shared" si="6"/>
        <v>6</v>
      </c>
      <c r="B10" s="77" t="s">
        <v>55</v>
      </c>
      <c r="C10" s="77">
        <v>9695</v>
      </c>
      <c r="D10" s="78" t="s">
        <v>62</v>
      </c>
      <c r="E10" s="78"/>
      <c r="F10" s="92" t="s">
        <v>57</v>
      </c>
      <c r="G10" s="93"/>
      <c r="H10" s="90">
        <v>159194</v>
      </c>
      <c r="I10" s="40">
        <v>639</v>
      </c>
      <c r="J10" s="40">
        <v>0</v>
      </c>
      <c r="K10" s="40">
        <v>5800</v>
      </c>
      <c r="L10" s="40">
        <v>4500</v>
      </c>
      <c r="M10" s="40">
        <v>9000</v>
      </c>
      <c r="N10" s="40">
        <v>74003</v>
      </c>
      <c r="O10" s="40">
        <v>6401</v>
      </c>
      <c r="P10" s="40">
        <v>24810</v>
      </c>
      <c r="Q10" s="40">
        <v>308</v>
      </c>
      <c r="R10" s="57">
        <f t="shared" si="0"/>
        <v>284655</v>
      </c>
      <c r="S10" s="79"/>
      <c r="T10" s="40">
        <v>101868</v>
      </c>
      <c r="U10" s="40">
        <v>11960</v>
      </c>
      <c r="V10" s="40">
        <v>8152</v>
      </c>
      <c r="W10" s="40">
        <v>36042</v>
      </c>
      <c r="X10" s="40">
        <v>74674</v>
      </c>
      <c r="Y10" s="40">
        <v>32347</v>
      </c>
      <c r="Z10" s="40">
        <v>9723</v>
      </c>
      <c r="AA10" s="40">
        <v>516</v>
      </c>
      <c r="AB10" s="40">
        <v>0</v>
      </c>
      <c r="AC10" s="44">
        <f t="shared" si="1"/>
        <v>275282</v>
      </c>
      <c r="AD10" s="45">
        <f t="shared" si="2"/>
        <v>9373</v>
      </c>
      <c r="AE10" s="46"/>
      <c r="AF10" s="40">
        <v>3993000</v>
      </c>
      <c r="AG10" s="40">
        <v>500000</v>
      </c>
      <c r="AH10" s="40">
        <v>173182</v>
      </c>
      <c r="AI10" s="40">
        <v>0</v>
      </c>
      <c r="AJ10" s="57">
        <f t="shared" si="3"/>
        <v>4666182</v>
      </c>
      <c r="AK10" s="40">
        <v>6284</v>
      </c>
      <c r="AL10" s="57">
        <f t="shared" si="4"/>
        <v>4659898</v>
      </c>
      <c r="AM10" s="46"/>
      <c r="AN10" s="91">
        <f t="shared" si="5"/>
        <v>253395</v>
      </c>
      <c r="AO10" s="46">
        <f>+AN10-'[2]Calc'!$I9</f>
        <v>0</v>
      </c>
    </row>
    <row r="11" spans="1:41" ht="19.5" customHeight="1">
      <c r="A11" s="77">
        <f t="shared" si="6"/>
        <v>7</v>
      </c>
      <c r="B11" s="77" t="s">
        <v>55</v>
      </c>
      <c r="C11" s="77">
        <v>9660</v>
      </c>
      <c r="D11" s="78" t="s">
        <v>63</v>
      </c>
      <c r="E11" s="78"/>
      <c r="F11" s="92" t="s">
        <v>57</v>
      </c>
      <c r="G11" s="93"/>
      <c r="H11" s="90">
        <v>89600</v>
      </c>
      <c r="I11" s="40">
        <v>3200</v>
      </c>
      <c r="J11" s="40">
        <v>0</v>
      </c>
      <c r="K11" s="40">
        <v>0</v>
      </c>
      <c r="L11" s="40">
        <v>0</v>
      </c>
      <c r="M11" s="40">
        <v>0</v>
      </c>
      <c r="N11" s="40">
        <v>61200</v>
      </c>
      <c r="O11" s="40">
        <v>9700</v>
      </c>
      <c r="P11" s="40">
        <v>3248</v>
      </c>
      <c r="Q11" s="40">
        <v>0</v>
      </c>
      <c r="R11" s="57">
        <f t="shared" si="0"/>
        <v>166948</v>
      </c>
      <c r="S11" s="79"/>
      <c r="T11" s="40">
        <v>14944</v>
      </c>
      <c r="U11" s="40">
        <v>5772</v>
      </c>
      <c r="V11" s="40">
        <v>2844</v>
      </c>
      <c r="W11" s="40">
        <v>25404</v>
      </c>
      <c r="X11" s="40">
        <v>56154</v>
      </c>
      <c r="Y11" s="40">
        <v>25632</v>
      </c>
      <c r="Z11" s="40">
        <v>5000</v>
      </c>
      <c r="AA11" s="40">
        <v>536</v>
      </c>
      <c r="AB11" s="40">
        <v>7786</v>
      </c>
      <c r="AC11" s="44">
        <f t="shared" si="1"/>
        <v>144072</v>
      </c>
      <c r="AD11" s="45">
        <f t="shared" si="2"/>
        <v>22876</v>
      </c>
      <c r="AE11" s="46"/>
      <c r="AF11" s="40">
        <v>1676000</v>
      </c>
      <c r="AG11" s="40">
        <v>12036</v>
      </c>
      <c r="AH11" s="40">
        <v>284208</v>
      </c>
      <c r="AI11" s="40">
        <v>0</v>
      </c>
      <c r="AJ11" s="57">
        <f t="shared" si="3"/>
        <v>1972244</v>
      </c>
      <c r="AK11" s="40">
        <v>5317</v>
      </c>
      <c r="AL11" s="57">
        <f t="shared" si="4"/>
        <v>1966927</v>
      </c>
      <c r="AM11" s="46"/>
      <c r="AN11" s="91">
        <f t="shared" si="5"/>
        <v>161176</v>
      </c>
      <c r="AO11" s="46">
        <f>+AN11-'[2]Calc'!$I10</f>
        <v>0</v>
      </c>
    </row>
    <row r="12" spans="1:41" ht="19.5" customHeight="1">
      <c r="A12" s="77">
        <f t="shared" si="6"/>
        <v>8</v>
      </c>
      <c r="B12" s="77" t="s">
        <v>55</v>
      </c>
      <c r="C12" s="77">
        <v>9638</v>
      </c>
      <c r="D12" s="78" t="s">
        <v>64</v>
      </c>
      <c r="E12" s="78"/>
      <c r="F12" s="92" t="s">
        <v>57</v>
      </c>
      <c r="G12" s="93"/>
      <c r="H12" s="90">
        <v>113194</v>
      </c>
      <c r="I12" s="40">
        <v>0</v>
      </c>
      <c r="J12" s="40">
        <v>1714</v>
      </c>
      <c r="K12" s="40">
        <v>6475</v>
      </c>
      <c r="L12" s="40">
        <v>0</v>
      </c>
      <c r="M12" s="40">
        <v>3440</v>
      </c>
      <c r="N12" s="40">
        <v>7465</v>
      </c>
      <c r="O12" s="40">
        <v>17716</v>
      </c>
      <c r="P12" s="40">
        <v>16497</v>
      </c>
      <c r="Q12" s="40">
        <v>930</v>
      </c>
      <c r="R12" s="57">
        <f t="shared" si="0"/>
        <v>167431</v>
      </c>
      <c r="S12" s="79"/>
      <c r="T12" s="40">
        <v>54708</v>
      </c>
      <c r="U12" s="40">
        <v>9360</v>
      </c>
      <c r="V12" s="40">
        <v>2723</v>
      </c>
      <c r="W12" s="40">
        <v>14469</v>
      </c>
      <c r="X12" s="40">
        <v>43575</v>
      </c>
      <c r="Y12" s="40">
        <v>18218</v>
      </c>
      <c r="Z12" s="40">
        <v>477</v>
      </c>
      <c r="AA12" s="40">
        <v>1482</v>
      </c>
      <c r="AB12" s="40">
        <v>197</v>
      </c>
      <c r="AC12" s="44">
        <f t="shared" si="1"/>
        <v>145209</v>
      </c>
      <c r="AD12" s="45">
        <f t="shared" si="2"/>
        <v>22222</v>
      </c>
      <c r="AE12" s="46"/>
      <c r="AF12" s="40">
        <v>1650000</v>
      </c>
      <c r="AG12" s="40">
        <v>625298</v>
      </c>
      <c r="AH12" s="40">
        <v>369454</v>
      </c>
      <c r="AI12" s="40">
        <v>0</v>
      </c>
      <c r="AJ12" s="57">
        <f t="shared" si="3"/>
        <v>2644752</v>
      </c>
      <c r="AK12" s="40">
        <v>28942</v>
      </c>
      <c r="AL12" s="57">
        <f t="shared" si="4"/>
        <v>2615810</v>
      </c>
      <c r="AM12" s="46"/>
      <c r="AN12" s="91">
        <f t="shared" si="5"/>
        <v>146442</v>
      </c>
      <c r="AO12" s="46">
        <f>+AN12-'[2]Calc'!$I11</f>
        <v>0</v>
      </c>
    </row>
    <row r="13" spans="1:41" ht="19.5" customHeight="1">
      <c r="A13" s="77">
        <f t="shared" si="6"/>
        <v>9</v>
      </c>
      <c r="B13" s="77" t="s">
        <v>55</v>
      </c>
      <c r="C13" s="77">
        <v>9639</v>
      </c>
      <c r="D13" s="78" t="s">
        <v>65</v>
      </c>
      <c r="E13" s="78"/>
      <c r="F13" s="92" t="s">
        <v>57</v>
      </c>
      <c r="G13" s="93"/>
      <c r="H13" s="90">
        <v>107592</v>
      </c>
      <c r="I13" s="40">
        <v>2234</v>
      </c>
      <c r="J13" s="40">
        <v>0</v>
      </c>
      <c r="K13" s="40">
        <v>0</v>
      </c>
      <c r="L13" s="40">
        <v>4210</v>
      </c>
      <c r="M13" s="40">
        <v>10400</v>
      </c>
      <c r="N13" s="40">
        <v>10834</v>
      </c>
      <c r="O13" s="40">
        <v>0</v>
      </c>
      <c r="P13" s="40">
        <v>10285</v>
      </c>
      <c r="Q13" s="40">
        <v>4675</v>
      </c>
      <c r="R13" s="57">
        <f t="shared" si="0"/>
        <v>150230</v>
      </c>
      <c r="S13" s="79"/>
      <c r="T13" s="40">
        <v>55633</v>
      </c>
      <c r="U13" s="40">
        <v>0</v>
      </c>
      <c r="V13" s="40">
        <v>12331</v>
      </c>
      <c r="W13" s="40">
        <v>24766</v>
      </c>
      <c r="X13" s="40">
        <v>21421</v>
      </c>
      <c r="Y13" s="40">
        <v>9698</v>
      </c>
      <c r="Z13" s="40">
        <v>15589</v>
      </c>
      <c r="AA13" s="40">
        <v>4700</v>
      </c>
      <c r="AB13" s="40">
        <v>13461</v>
      </c>
      <c r="AC13" s="44">
        <f t="shared" si="1"/>
        <v>157599</v>
      </c>
      <c r="AD13" s="45">
        <f t="shared" si="2"/>
        <v>-7369</v>
      </c>
      <c r="AE13" s="46"/>
      <c r="AF13" s="40">
        <v>1845000</v>
      </c>
      <c r="AG13" s="40">
        <v>0</v>
      </c>
      <c r="AH13" s="40">
        <v>82809</v>
      </c>
      <c r="AI13" s="40">
        <v>0</v>
      </c>
      <c r="AJ13" s="57">
        <f t="shared" si="3"/>
        <v>1927809</v>
      </c>
      <c r="AK13" s="40">
        <v>997</v>
      </c>
      <c r="AL13" s="57">
        <f t="shared" si="4"/>
        <v>1926812</v>
      </c>
      <c r="AM13" s="46"/>
      <c r="AN13" s="91">
        <f t="shared" si="5"/>
        <v>135620</v>
      </c>
      <c r="AO13" s="46">
        <f>+AN13-'[2]Calc'!$I12</f>
        <v>0</v>
      </c>
    </row>
    <row r="14" spans="1:41" ht="19.5" customHeight="1">
      <c r="A14" s="77">
        <f t="shared" si="6"/>
        <v>10</v>
      </c>
      <c r="B14" s="77" t="s">
        <v>55</v>
      </c>
      <c r="C14" s="77">
        <v>9661</v>
      </c>
      <c r="D14" s="78" t="s">
        <v>66</v>
      </c>
      <c r="E14" s="78"/>
      <c r="F14" s="92" t="s">
        <v>57</v>
      </c>
      <c r="G14" s="93"/>
      <c r="H14" s="90">
        <v>87610</v>
      </c>
      <c r="I14" s="40">
        <v>0</v>
      </c>
      <c r="J14" s="40">
        <v>3810</v>
      </c>
      <c r="K14" s="40">
        <v>2212968</v>
      </c>
      <c r="L14" s="40">
        <v>5000</v>
      </c>
      <c r="M14" s="40">
        <v>0</v>
      </c>
      <c r="N14" s="40">
        <v>0</v>
      </c>
      <c r="O14" s="40">
        <v>106123</v>
      </c>
      <c r="P14" s="40">
        <v>10175</v>
      </c>
      <c r="Q14" s="40">
        <v>1685</v>
      </c>
      <c r="R14" s="57">
        <f t="shared" si="0"/>
        <v>2427371</v>
      </c>
      <c r="S14" s="79"/>
      <c r="T14" s="40">
        <v>80463</v>
      </c>
      <c r="U14" s="40">
        <v>0</v>
      </c>
      <c r="V14" s="40">
        <v>1755</v>
      </c>
      <c r="W14" s="40">
        <v>8048</v>
      </c>
      <c r="X14" s="40">
        <v>111120</v>
      </c>
      <c r="Y14" s="40">
        <v>21126</v>
      </c>
      <c r="Z14" s="40">
        <v>3405</v>
      </c>
      <c r="AA14" s="40">
        <v>1784</v>
      </c>
      <c r="AB14" s="40">
        <v>62000</v>
      </c>
      <c r="AC14" s="44">
        <f t="shared" si="1"/>
        <v>289701</v>
      </c>
      <c r="AD14" s="45">
        <f t="shared" si="2"/>
        <v>2137670</v>
      </c>
      <c r="AE14" s="46"/>
      <c r="AF14" s="40">
        <v>1603000</v>
      </c>
      <c r="AG14" s="40">
        <v>0</v>
      </c>
      <c r="AH14" s="40">
        <v>2363178</v>
      </c>
      <c r="AI14" s="40">
        <v>19133</v>
      </c>
      <c r="AJ14" s="57">
        <f t="shared" si="3"/>
        <v>3985311</v>
      </c>
      <c r="AK14" s="40">
        <v>1732</v>
      </c>
      <c r="AL14" s="57">
        <f t="shared" si="4"/>
        <v>3983579</v>
      </c>
      <c r="AM14" s="46"/>
      <c r="AN14" s="91">
        <f t="shared" si="5"/>
        <v>205593</v>
      </c>
      <c r="AO14" s="46">
        <f>+AN14-'[2]Calc'!$I13</f>
        <v>0</v>
      </c>
    </row>
    <row r="15" spans="1:41" ht="19.5" customHeight="1">
      <c r="A15" s="77">
        <f t="shared" si="6"/>
        <v>11</v>
      </c>
      <c r="B15" s="77" t="s">
        <v>55</v>
      </c>
      <c r="C15" s="77">
        <v>9662</v>
      </c>
      <c r="D15" s="78" t="s">
        <v>67</v>
      </c>
      <c r="E15" s="78"/>
      <c r="F15" s="92" t="s">
        <v>57</v>
      </c>
      <c r="G15" s="93"/>
      <c r="H15" s="90">
        <v>26636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6600</v>
      </c>
      <c r="O15" s="40">
        <v>41875</v>
      </c>
      <c r="P15" s="40">
        <v>0</v>
      </c>
      <c r="Q15" s="40">
        <v>646</v>
      </c>
      <c r="R15" s="57">
        <f t="shared" si="0"/>
        <v>75757</v>
      </c>
      <c r="S15" s="79"/>
      <c r="T15" s="40">
        <v>25654</v>
      </c>
      <c r="U15" s="40">
        <v>0</v>
      </c>
      <c r="V15" s="40">
        <v>0</v>
      </c>
      <c r="W15" s="40">
        <v>202</v>
      </c>
      <c r="X15" s="40">
        <v>4992</v>
      </c>
      <c r="Y15" s="40">
        <v>1586</v>
      </c>
      <c r="Z15" s="40">
        <v>7456</v>
      </c>
      <c r="AA15" s="40">
        <v>0</v>
      </c>
      <c r="AB15" s="40">
        <v>175</v>
      </c>
      <c r="AC15" s="44">
        <f t="shared" si="1"/>
        <v>40065</v>
      </c>
      <c r="AD15" s="45">
        <f t="shared" si="2"/>
        <v>35692</v>
      </c>
      <c r="AE15" s="46"/>
      <c r="AF15" s="40">
        <v>475815</v>
      </c>
      <c r="AG15" s="40">
        <v>3865</v>
      </c>
      <c r="AH15" s="40">
        <v>1021236</v>
      </c>
      <c r="AI15" s="40">
        <v>1679</v>
      </c>
      <c r="AJ15" s="57">
        <f t="shared" si="3"/>
        <v>1502595</v>
      </c>
      <c r="AK15" s="40">
        <v>157911</v>
      </c>
      <c r="AL15" s="57">
        <f t="shared" si="4"/>
        <v>1344684</v>
      </c>
      <c r="AM15" s="46"/>
      <c r="AN15" s="91">
        <f t="shared" si="5"/>
        <v>75757</v>
      </c>
      <c r="AO15" s="46">
        <f>+AN15-'[2]Calc'!$I14</f>
        <v>0</v>
      </c>
    </row>
    <row r="16" spans="1:41" ht="19.5" customHeight="1">
      <c r="A16" s="77">
        <f t="shared" si="6"/>
        <v>12</v>
      </c>
      <c r="B16" s="77" t="s">
        <v>55</v>
      </c>
      <c r="C16" s="77">
        <v>9663</v>
      </c>
      <c r="D16" s="78" t="s">
        <v>68</v>
      </c>
      <c r="E16" s="78"/>
      <c r="F16" s="92" t="s">
        <v>57</v>
      </c>
      <c r="G16" s="93"/>
      <c r="H16" s="90">
        <v>80265</v>
      </c>
      <c r="I16" s="40">
        <v>0</v>
      </c>
      <c r="J16" s="40">
        <v>0</v>
      </c>
      <c r="K16" s="40">
        <v>51436</v>
      </c>
      <c r="L16" s="40">
        <v>12174</v>
      </c>
      <c r="M16" s="40">
        <v>0</v>
      </c>
      <c r="N16" s="40">
        <v>34255</v>
      </c>
      <c r="O16" s="40">
        <v>19167</v>
      </c>
      <c r="P16" s="40">
        <v>25107</v>
      </c>
      <c r="Q16" s="40">
        <v>0</v>
      </c>
      <c r="R16" s="57">
        <f t="shared" si="0"/>
        <v>222404</v>
      </c>
      <c r="S16" s="79"/>
      <c r="T16" s="40">
        <v>60795</v>
      </c>
      <c r="U16" s="40">
        <v>19760</v>
      </c>
      <c r="V16" s="40">
        <v>0</v>
      </c>
      <c r="W16" s="40">
        <v>19372</v>
      </c>
      <c r="X16" s="40">
        <v>75422</v>
      </c>
      <c r="Y16" s="40">
        <v>69549</v>
      </c>
      <c r="Z16" s="40">
        <v>0</v>
      </c>
      <c r="AA16" s="40">
        <v>0</v>
      </c>
      <c r="AB16" s="40">
        <v>4318</v>
      </c>
      <c r="AC16" s="44">
        <f t="shared" si="1"/>
        <v>249216</v>
      </c>
      <c r="AD16" s="45">
        <f t="shared" si="2"/>
        <v>-26812</v>
      </c>
      <c r="AE16" s="46"/>
      <c r="AF16" s="40">
        <v>1505364</v>
      </c>
      <c r="AG16" s="40">
        <v>47230</v>
      </c>
      <c r="AH16" s="40">
        <v>374090</v>
      </c>
      <c r="AI16" s="40">
        <v>0</v>
      </c>
      <c r="AJ16" s="57">
        <f t="shared" si="3"/>
        <v>1926684</v>
      </c>
      <c r="AK16" s="40">
        <v>387359</v>
      </c>
      <c r="AL16" s="57">
        <f t="shared" si="4"/>
        <v>1539325</v>
      </c>
      <c r="AM16" s="46"/>
      <c r="AN16" s="91">
        <f t="shared" si="5"/>
        <v>139034</v>
      </c>
      <c r="AO16" s="46">
        <f>+AN16-'[2]Calc'!$I15</f>
        <v>0</v>
      </c>
    </row>
    <row r="17" spans="1:41" ht="19.5" customHeight="1">
      <c r="A17" s="77">
        <f t="shared" si="6"/>
        <v>13</v>
      </c>
      <c r="B17" s="77" t="s">
        <v>55</v>
      </c>
      <c r="C17" s="77">
        <v>9665</v>
      </c>
      <c r="D17" s="78" t="s">
        <v>69</v>
      </c>
      <c r="E17" s="78"/>
      <c r="F17" s="92" t="s">
        <v>57</v>
      </c>
      <c r="G17" s="93"/>
      <c r="H17" s="90">
        <v>59766</v>
      </c>
      <c r="I17" s="40">
        <v>0</v>
      </c>
      <c r="J17" s="40">
        <v>0</v>
      </c>
      <c r="K17" s="40">
        <v>2407276</v>
      </c>
      <c r="L17" s="40">
        <v>0</v>
      </c>
      <c r="M17" s="40">
        <v>5000</v>
      </c>
      <c r="N17" s="40">
        <v>62377</v>
      </c>
      <c r="O17" s="40">
        <v>43942</v>
      </c>
      <c r="P17" s="40">
        <v>252</v>
      </c>
      <c r="Q17" s="40">
        <v>0</v>
      </c>
      <c r="R17" s="57">
        <f t="shared" si="0"/>
        <v>2578613</v>
      </c>
      <c r="S17" s="79"/>
      <c r="T17" s="40">
        <v>52236</v>
      </c>
      <c r="U17" s="40">
        <v>13588</v>
      </c>
      <c r="V17" s="40">
        <v>19922</v>
      </c>
      <c r="W17" s="40">
        <v>17277</v>
      </c>
      <c r="X17" s="40">
        <v>129236</v>
      </c>
      <c r="Y17" s="40">
        <v>13631</v>
      </c>
      <c r="Z17" s="40">
        <v>12500</v>
      </c>
      <c r="AA17" s="40">
        <v>0</v>
      </c>
      <c r="AB17" s="40">
        <v>67888</v>
      </c>
      <c r="AC17" s="44">
        <f t="shared" si="1"/>
        <v>326278</v>
      </c>
      <c r="AD17" s="45">
        <f t="shared" si="2"/>
        <v>2252335</v>
      </c>
      <c r="AE17" s="46"/>
      <c r="AF17" s="40">
        <v>2355505</v>
      </c>
      <c r="AG17" s="40">
        <v>322287</v>
      </c>
      <c r="AH17" s="40">
        <v>2797613</v>
      </c>
      <c r="AI17" s="40">
        <v>37259</v>
      </c>
      <c r="AJ17" s="57">
        <f t="shared" si="3"/>
        <v>5512664</v>
      </c>
      <c r="AK17" s="40">
        <v>596720</v>
      </c>
      <c r="AL17" s="57">
        <f t="shared" si="4"/>
        <v>4915944</v>
      </c>
      <c r="AM17" s="46"/>
      <c r="AN17" s="91">
        <f t="shared" si="5"/>
        <v>152749</v>
      </c>
      <c r="AO17" s="46">
        <f>+AN17-'[2]Calc'!$I16</f>
        <v>0</v>
      </c>
    </row>
    <row r="18" spans="1:41" ht="19.5" customHeight="1">
      <c r="A18" s="77">
        <f t="shared" si="6"/>
        <v>14</v>
      </c>
      <c r="B18" s="77" t="s">
        <v>55</v>
      </c>
      <c r="C18" s="77">
        <v>9752</v>
      </c>
      <c r="D18" s="78" t="s">
        <v>70</v>
      </c>
      <c r="E18" s="78"/>
      <c r="F18" s="92" t="s">
        <v>57</v>
      </c>
      <c r="G18" s="93"/>
      <c r="H18" s="90">
        <v>442486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104119</v>
      </c>
      <c r="O18" s="40">
        <v>33196</v>
      </c>
      <c r="P18" s="40">
        <v>6136</v>
      </c>
      <c r="Q18" s="40">
        <v>11535</v>
      </c>
      <c r="R18" s="57">
        <f t="shared" si="0"/>
        <v>597472</v>
      </c>
      <c r="S18" s="79"/>
      <c r="T18" s="40">
        <v>139008</v>
      </c>
      <c r="U18" s="40">
        <v>23675</v>
      </c>
      <c r="V18" s="40">
        <v>0</v>
      </c>
      <c r="W18" s="40">
        <v>45697</v>
      </c>
      <c r="X18" s="40">
        <v>112323</v>
      </c>
      <c r="Y18" s="40">
        <v>94988</v>
      </c>
      <c r="Z18" s="40">
        <v>92724</v>
      </c>
      <c r="AA18" s="40">
        <v>33555</v>
      </c>
      <c r="AB18" s="40">
        <v>0</v>
      </c>
      <c r="AC18" s="44">
        <f t="shared" si="1"/>
        <v>541970</v>
      </c>
      <c r="AD18" s="45">
        <f t="shared" si="2"/>
        <v>55502</v>
      </c>
      <c r="AE18" s="46"/>
      <c r="AF18" s="40">
        <v>2845384</v>
      </c>
      <c r="AG18" s="40">
        <v>256497</v>
      </c>
      <c r="AH18" s="40">
        <v>714913</v>
      </c>
      <c r="AI18" s="40">
        <v>0</v>
      </c>
      <c r="AJ18" s="57">
        <f t="shared" si="3"/>
        <v>3816794</v>
      </c>
      <c r="AK18" s="40">
        <v>1604310</v>
      </c>
      <c r="AL18" s="57">
        <f t="shared" si="4"/>
        <v>2212484</v>
      </c>
      <c r="AM18" s="46"/>
      <c r="AN18" s="91">
        <f t="shared" si="5"/>
        <v>573797</v>
      </c>
      <c r="AO18" s="46">
        <f>+AN18-'[2]Calc'!$I17</f>
        <v>0</v>
      </c>
    </row>
    <row r="19" spans="1:41" ht="19.5" customHeight="1">
      <c r="A19" s="77">
        <f t="shared" si="6"/>
        <v>15</v>
      </c>
      <c r="B19" s="77" t="s">
        <v>55</v>
      </c>
      <c r="C19" s="77">
        <v>9668</v>
      </c>
      <c r="D19" s="78" t="s">
        <v>71</v>
      </c>
      <c r="E19" s="78">
        <v>1</v>
      </c>
      <c r="F19" s="92"/>
      <c r="G19" s="93" t="s">
        <v>72</v>
      </c>
      <c r="H19" s="90">
        <v>22940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32087</v>
      </c>
      <c r="O19" s="40">
        <v>13527</v>
      </c>
      <c r="P19" s="40">
        <v>0</v>
      </c>
      <c r="Q19" s="40">
        <v>67</v>
      </c>
      <c r="R19" s="57">
        <f t="shared" si="0"/>
        <v>68621</v>
      </c>
      <c r="S19" s="79"/>
      <c r="T19" s="40">
        <v>0</v>
      </c>
      <c r="U19" s="40">
        <v>0</v>
      </c>
      <c r="V19" s="40">
        <v>0</v>
      </c>
      <c r="W19" s="40">
        <v>2507</v>
      </c>
      <c r="X19" s="40">
        <v>14351</v>
      </c>
      <c r="Y19" s="40">
        <v>12452</v>
      </c>
      <c r="Z19" s="40">
        <v>0</v>
      </c>
      <c r="AA19" s="40">
        <v>0</v>
      </c>
      <c r="AB19" s="40">
        <v>0</v>
      </c>
      <c r="AC19" s="44">
        <f t="shared" si="1"/>
        <v>29310</v>
      </c>
      <c r="AD19" s="45">
        <f t="shared" si="2"/>
        <v>39311</v>
      </c>
      <c r="AE19" s="46"/>
      <c r="AF19" s="40">
        <v>1158720</v>
      </c>
      <c r="AG19" s="40">
        <v>57000</v>
      </c>
      <c r="AH19" s="40">
        <v>60755</v>
      </c>
      <c r="AI19" s="40">
        <v>0</v>
      </c>
      <c r="AJ19" s="57">
        <f t="shared" si="3"/>
        <v>1276475</v>
      </c>
      <c r="AK19" s="40">
        <v>0</v>
      </c>
      <c r="AL19" s="57">
        <f t="shared" si="4"/>
        <v>1276475</v>
      </c>
      <c r="AM19" s="46"/>
      <c r="AN19" s="91">
        <f t="shared" si="5"/>
        <v>68621</v>
      </c>
      <c r="AO19" s="46">
        <f>+AN19-'[2]Calc'!$I18</f>
        <v>0</v>
      </c>
    </row>
    <row r="20" spans="1:41" ht="19.5" customHeight="1">
      <c r="A20" s="77">
        <f t="shared" si="6"/>
        <v>16</v>
      </c>
      <c r="B20" s="77" t="s">
        <v>55</v>
      </c>
      <c r="C20" s="77">
        <v>9667</v>
      </c>
      <c r="D20" s="78" t="s">
        <v>73</v>
      </c>
      <c r="E20" s="78">
        <v>1</v>
      </c>
      <c r="F20" s="92"/>
      <c r="G20" s="93" t="s">
        <v>72</v>
      </c>
      <c r="H20" s="90">
        <v>44763</v>
      </c>
      <c r="I20" s="40">
        <v>500</v>
      </c>
      <c r="J20" s="40">
        <v>47452</v>
      </c>
      <c r="K20" s="40">
        <v>168971</v>
      </c>
      <c r="L20" s="40">
        <v>35000</v>
      </c>
      <c r="M20" s="40">
        <v>80862</v>
      </c>
      <c r="N20" s="40">
        <v>4687</v>
      </c>
      <c r="O20" s="40">
        <v>21541</v>
      </c>
      <c r="P20" s="40">
        <v>60000</v>
      </c>
      <c r="Q20" s="40">
        <v>0</v>
      </c>
      <c r="R20" s="57">
        <f t="shared" si="0"/>
        <v>463776</v>
      </c>
      <c r="S20" s="79"/>
      <c r="T20" s="40">
        <v>69156</v>
      </c>
      <c r="U20" s="40">
        <v>4334</v>
      </c>
      <c r="V20" s="40">
        <v>0</v>
      </c>
      <c r="W20" s="40">
        <v>50258</v>
      </c>
      <c r="X20" s="40">
        <v>56407</v>
      </c>
      <c r="Y20" s="40">
        <v>62927</v>
      </c>
      <c r="Z20" s="40">
        <v>4751</v>
      </c>
      <c r="AA20" s="40">
        <v>0</v>
      </c>
      <c r="AB20" s="40">
        <v>0</v>
      </c>
      <c r="AC20" s="44">
        <f t="shared" si="1"/>
        <v>247833</v>
      </c>
      <c r="AD20" s="45">
        <f t="shared" si="2"/>
        <v>215943</v>
      </c>
      <c r="AE20" s="46"/>
      <c r="AF20" s="40">
        <v>6412000</v>
      </c>
      <c r="AG20" s="40">
        <v>250838</v>
      </c>
      <c r="AH20" s="40">
        <v>841695</v>
      </c>
      <c r="AI20" s="40">
        <v>0</v>
      </c>
      <c r="AJ20" s="57">
        <f t="shared" si="3"/>
        <v>7504533</v>
      </c>
      <c r="AK20" s="40">
        <v>7121827</v>
      </c>
      <c r="AL20" s="57">
        <f t="shared" si="4"/>
        <v>382706</v>
      </c>
      <c r="AM20" s="46"/>
      <c r="AN20" s="91">
        <f t="shared" si="5"/>
        <v>127157</v>
      </c>
      <c r="AO20" s="46">
        <f>+AN20-'[2]Calc'!$I19</f>
        <v>0</v>
      </c>
    </row>
    <row r="21" spans="1:41" ht="19.5" customHeight="1">
      <c r="A21" s="77">
        <f t="shared" si="6"/>
        <v>17</v>
      </c>
      <c r="B21" s="77" t="s">
        <v>55</v>
      </c>
      <c r="C21" s="77">
        <v>16476</v>
      </c>
      <c r="D21" s="78" t="s">
        <v>74</v>
      </c>
      <c r="E21" s="78"/>
      <c r="F21" s="92" t="s">
        <v>57</v>
      </c>
      <c r="G21" s="93"/>
      <c r="H21" s="90">
        <v>171112</v>
      </c>
      <c r="I21" s="40">
        <v>0</v>
      </c>
      <c r="J21" s="40">
        <v>55614</v>
      </c>
      <c r="K21" s="40">
        <v>0</v>
      </c>
      <c r="L21" s="40">
        <v>27224</v>
      </c>
      <c r="M21" s="40">
        <v>0</v>
      </c>
      <c r="N21" s="40">
        <v>5790</v>
      </c>
      <c r="O21" s="40">
        <v>2058</v>
      </c>
      <c r="P21" s="40">
        <v>6339</v>
      </c>
      <c r="Q21" s="40">
        <v>0</v>
      </c>
      <c r="R21" s="57">
        <f t="shared" si="0"/>
        <v>268137</v>
      </c>
      <c r="S21" s="79"/>
      <c r="T21" s="40">
        <v>65507</v>
      </c>
      <c r="U21" s="40">
        <v>0</v>
      </c>
      <c r="V21" s="40">
        <v>400</v>
      </c>
      <c r="W21" s="40">
        <v>54626</v>
      </c>
      <c r="X21" s="40">
        <v>38990</v>
      </c>
      <c r="Y21" s="40">
        <v>15214</v>
      </c>
      <c r="Z21" s="40">
        <v>8949</v>
      </c>
      <c r="AA21" s="40">
        <v>8582</v>
      </c>
      <c r="AB21" s="40">
        <v>41187</v>
      </c>
      <c r="AC21" s="44">
        <f t="shared" si="1"/>
        <v>233455</v>
      </c>
      <c r="AD21" s="45">
        <f t="shared" si="2"/>
        <v>34682</v>
      </c>
      <c r="AE21" s="46"/>
      <c r="AF21" s="40">
        <v>1695000</v>
      </c>
      <c r="AG21" s="40">
        <v>22122</v>
      </c>
      <c r="AH21" s="40">
        <v>99032</v>
      </c>
      <c r="AI21" s="40">
        <v>0</v>
      </c>
      <c r="AJ21" s="57">
        <f t="shared" si="3"/>
        <v>1816154</v>
      </c>
      <c r="AK21" s="40">
        <v>0</v>
      </c>
      <c r="AL21" s="57">
        <f t="shared" si="4"/>
        <v>1816154</v>
      </c>
      <c r="AM21" s="46"/>
      <c r="AN21" s="91">
        <f t="shared" si="5"/>
        <v>185299</v>
      </c>
      <c r="AO21" s="46">
        <f>+AN21-'[2]Calc'!$I20</f>
        <v>0</v>
      </c>
    </row>
    <row r="22" spans="1:41" ht="19.5" customHeight="1">
      <c r="A22" s="77">
        <f t="shared" si="6"/>
        <v>18</v>
      </c>
      <c r="B22" s="77" t="s">
        <v>55</v>
      </c>
      <c r="C22" s="77">
        <v>9671</v>
      </c>
      <c r="D22" s="78" t="s">
        <v>75</v>
      </c>
      <c r="E22" s="78"/>
      <c r="F22" s="92" t="s">
        <v>57</v>
      </c>
      <c r="G22" s="93"/>
      <c r="H22" s="90">
        <v>16397</v>
      </c>
      <c r="I22" s="40">
        <v>0</v>
      </c>
      <c r="J22" s="40">
        <v>3184</v>
      </c>
      <c r="K22" s="40">
        <v>0</v>
      </c>
      <c r="L22" s="40">
        <v>0</v>
      </c>
      <c r="M22" s="40">
        <v>0</v>
      </c>
      <c r="N22" s="40">
        <v>11875</v>
      </c>
      <c r="O22" s="40">
        <v>1650</v>
      </c>
      <c r="P22" s="40">
        <v>0</v>
      </c>
      <c r="Q22" s="40">
        <v>0</v>
      </c>
      <c r="R22" s="57">
        <f t="shared" si="0"/>
        <v>33106</v>
      </c>
      <c r="S22" s="79"/>
      <c r="T22" s="40">
        <v>7631</v>
      </c>
      <c r="U22" s="40">
        <v>0</v>
      </c>
      <c r="V22" s="40">
        <v>2202</v>
      </c>
      <c r="W22" s="40">
        <v>0</v>
      </c>
      <c r="X22" s="40">
        <v>11974</v>
      </c>
      <c r="Y22" s="40">
        <v>3958</v>
      </c>
      <c r="Z22" s="40">
        <v>0</v>
      </c>
      <c r="AA22" s="40">
        <v>1519</v>
      </c>
      <c r="AB22" s="40">
        <v>0</v>
      </c>
      <c r="AC22" s="44">
        <f t="shared" si="1"/>
        <v>27284</v>
      </c>
      <c r="AD22" s="45">
        <f t="shared" si="2"/>
        <v>5822</v>
      </c>
      <c r="AE22" s="46"/>
      <c r="AF22" s="40">
        <v>2000000</v>
      </c>
      <c r="AG22" s="40">
        <v>0</v>
      </c>
      <c r="AH22" s="40">
        <v>59307</v>
      </c>
      <c r="AI22" s="40">
        <v>0</v>
      </c>
      <c r="AJ22" s="57">
        <f t="shared" si="3"/>
        <v>2059307</v>
      </c>
      <c r="AK22" s="40">
        <v>0</v>
      </c>
      <c r="AL22" s="57">
        <f t="shared" si="4"/>
        <v>2059307</v>
      </c>
      <c r="AM22" s="46"/>
      <c r="AN22" s="91">
        <f t="shared" si="5"/>
        <v>29922</v>
      </c>
      <c r="AO22" s="46">
        <f>+AN22-'[2]Calc'!$I21</f>
        <v>0</v>
      </c>
    </row>
    <row r="23" spans="1:41" ht="19.5" customHeight="1">
      <c r="A23" s="77">
        <f t="shared" si="6"/>
        <v>19</v>
      </c>
      <c r="B23" s="77" t="s">
        <v>55</v>
      </c>
      <c r="C23" s="77">
        <v>9672</v>
      </c>
      <c r="D23" s="78" t="s">
        <v>76</v>
      </c>
      <c r="E23" s="78"/>
      <c r="F23" s="92" t="s">
        <v>57</v>
      </c>
      <c r="G23" s="93"/>
      <c r="H23" s="90">
        <v>68068</v>
      </c>
      <c r="I23" s="40">
        <v>0</v>
      </c>
      <c r="J23" s="40">
        <v>5850</v>
      </c>
      <c r="K23" s="40">
        <v>55718</v>
      </c>
      <c r="L23" s="40">
        <v>0</v>
      </c>
      <c r="M23" s="40">
        <v>0</v>
      </c>
      <c r="N23" s="40">
        <v>7254</v>
      </c>
      <c r="O23" s="40">
        <v>3603</v>
      </c>
      <c r="P23" s="40">
        <v>2290</v>
      </c>
      <c r="Q23" s="40">
        <v>880</v>
      </c>
      <c r="R23" s="57">
        <f t="shared" si="0"/>
        <v>143663</v>
      </c>
      <c r="S23" s="79"/>
      <c r="T23" s="40">
        <v>51181</v>
      </c>
      <c r="U23" s="40">
        <v>0</v>
      </c>
      <c r="V23" s="40">
        <v>0</v>
      </c>
      <c r="W23" s="40">
        <v>15332</v>
      </c>
      <c r="X23" s="40">
        <v>68439</v>
      </c>
      <c r="Y23" s="40">
        <v>26346</v>
      </c>
      <c r="Z23" s="40">
        <v>5148</v>
      </c>
      <c r="AA23" s="40">
        <v>480</v>
      </c>
      <c r="AB23" s="40">
        <v>893</v>
      </c>
      <c r="AC23" s="44">
        <f t="shared" si="1"/>
        <v>167819</v>
      </c>
      <c r="AD23" s="45">
        <f t="shared" si="2"/>
        <v>-24156</v>
      </c>
      <c r="AE23" s="46"/>
      <c r="AF23" s="40">
        <v>815000</v>
      </c>
      <c r="AG23" s="40">
        <v>20694</v>
      </c>
      <c r="AH23" s="40">
        <v>27253</v>
      </c>
      <c r="AI23" s="40">
        <v>18542</v>
      </c>
      <c r="AJ23" s="57">
        <f t="shared" si="3"/>
        <v>881489</v>
      </c>
      <c r="AK23" s="40">
        <v>4812</v>
      </c>
      <c r="AL23" s="57">
        <f t="shared" si="4"/>
        <v>876677</v>
      </c>
      <c r="AM23" s="46"/>
      <c r="AN23" s="91">
        <f t="shared" si="5"/>
        <v>82095</v>
      </c>
      <c r="AO23" s="46">
        <f>+AN23-'[2]Calc'!$I22</f>
        <v>0</v>
      </c>
    </row>
    <row r="24" spans="1:41" ht="19.5" customHeight="1">
      <c r="A24" s="77">
        <f t="shared" si="6"/>
        <v>20</v>
      </c>
      <c r="B24" s="77" t="s">
        <v>55</v>
      </c>
      <c r="C24" s="77">
        <v>9673</v>
      </c>
      <c r="D24" s="78" t="s">
        <v>77</v>
      </c>
      <c r="E24" s="78"/>
      <c r="F24" s="92" t="s">
        <v>57</v>
      </c>
      <c r="G24" s="93"/>
      <c r="H24" s="90">
        <v>879693</v>
      </c>
      <c r="I24" s="40">
        <v>0</v>
      </c>
      <c r="J24" s="40">
        <v>65611</v>
      </c>
      <c r="K24" s="40">
        <v>196808</v>
      </c>
      <c r="L24" s="40">
        <v>107907</v>
      </c>
      <c r="M24" s="40">
        <v>0</v>
      </c>
      <c r="N24" s="40">
        <v>0</v>
      </c>
      <c r="O24" s="40">
        <v>25789</v>
      </c>
      <c r="P24" s="40">
        <v>0</v>
      </c>
      <c r="Q24" s="40">
        <v>0</v>
      </c>
      <c r="R24" s="57">
        <f t="shared" si="0"/>
        <v>1275808</v>
      </c>
      <c r="S24" s="79"/>
      <c r="T24" s="40">
        <v>210148</v>
      </c>
      <c r="U24" s="40">
        <v>68973</v>
      </c>
      <c r="V24" s="40">
        <v>0</v>
      </c>
      <c r="W24" s="40">
        <v>355807</v>
      </c>
      <c r="X24" s="40">
        <v>115108</v>
      </c>
      <c r="Y24" s="40">
        <v>209865</v>
      </c>
      <c r="Z24" s="40">
        <v>36263</v>
      </c>
      <c r="AA24" s="40">
        <v>46777</v>
      </c>
      <c r="AB24" s="40">
        <v>0</v>
      </c>
      <c r="AC24" s="44">
        <f t="shared" si="1"/>
        <v>1042941</v>
      </c>
      <c r="AD24" s="45">
        <f t="shared" si="2"/>
        <v>232867</v>
      </c>
      <c r="AE24" s="46"/>
      <c r="AF24" s="40">
        <v>1793658</v>
      </c>
      <c r="AG24" s="40">
        <v>95563</v>
      </c>
      <c r="AH24" s="40">
        <v>1029535</v>
      </c>
      <c r="AI24" s="40">
        <v>7986</v>
      </c>
      <c r="AJ24" s="57">
        <f t="shared" si="3"/>
        <v>2926742</v>
      </c>
      <c r="AK24" s="40">
        <v>224795</v>
      </c>
      <c r="AL24" s="57">
        <f t="shared" si="4"/>
        <v>2701947</v>
      </c>
      <c r="AM24" s="46"/>
      <c r="AN24" s="91">
        <f t="shared" si="5"/>
        <v>836509</v>
      </c>
      <c r="AO24" s="46">
        <f>+AN24-'[2]Calc'!$I23</f>
        <v>0</v>
      </c>
    </row>
    <row r="25" spans="1:41" ht="19.5" customHeight="1">
      <c r="A25" s="77">
        <f t="shared" si="6"/>
        <v>21</v>
      </c>
      <c r="B25" s="77" t="s">
        <v>55</v>
      </c>
      <c r="C25" s="77">
        <v>9640</v>
      </c>
      <c r="D25" s="78" t="s">
        <v>78</v>
      </c>
      <c r="E25" s="78"/>
      <c r="F25" s="92" t="s">
        <v>57</v>
      </c>
      <c r="G25" s="93"/>
      <c r="H25" s="90">
        <v>12519</v>
      </c>
      <c r="I25" s="40">
        <v>579</v>
      </c>
      <c r="J25" s="40">
        <v>698</v>
      </c>
      <c r="K25" s="40">
        <v>0</v>
      </c>
      <c r="L25" s="40">
        <v>0</v>
      </c>
      <c r="M25" s="40">
        <v>0</v>
      </c>
      <c r="N25" s="40">
        <v>121492</v>
      </c>
      <c r="O25" s="40">
        <v>95236</v>
      </c>
      <c r="P25" s="40">
        <v>257</v>
      </c>
      <c r="Q25" s="40">
        <v>0</v>
      </c>
      <c r="R25" s="57">
        <f t="shared" si="0"/>
        <v>230781</v>
      </c>
      <c r="S25" s="79"/>
      <c r="T25" s="40">
        <v>47491</v>
      </c>
      <c r="U25" s="40">
        <v>11536</v>
      </c>
      <c r="V25" s="40">
        <v>8943</v>
      </c>
      <c r="W25" s="40">
        <v>57417</v>
      </c>
      <c r="X25" s="40">
        <v>12992</v>
      </c>
      <c r="Y25" s="40">
        <v>30730</v>
      </c>
      <c r="Z25" s="40">
        <v>43227</v>
      </c>
      <c r="AA25" s="40">
        <v>0</v>
      </c>
      <c r="AB25" s="40">
        <v>0</v>
      </c>
      <c r="AC25" s="44">
        <f t="shared" si="1"/>
        <v>212336</v>
      </c>
      <c r="AD25" s="45">
        <f t="shared" si="2"/>
        <v>18445</v>
      </c>
      <c r="AE25" s="46"/>
      <c r="AF25" s="40">
        <v>5206000</v>
      </c>
      <c r="AG25" s="40">
        <v>412000</v>
      </c>
      <c r="AH25" s="40">
        <v>1938699</v>
      </c>
      <c r="AI25" s="40">
        <v>0</v>
      </c>
      <c r="AJ25" s="57">
        <f t="shared" si="3"/>
        <v>7556699</v>
      </c>
      <c r="AK25" s="40">
        <v>0</v>
      </c>
      <c r="AL25" s="57">
        <f t="shared" si="4"/>
        <v>7556699</v>
      </c>
      <c r="AM25" s="46"/>
      <c r="AN25" s="91">
        <f t="shared" si="5"/>
        <v>218547</v>
      </c>
      <c r="AO25" s="46">
        <f>+AN25-'[2]Calc'!$I24</f>
        <v>0</v>
      </c>
    </row>
    <row r="26" spans="1:41" ht="19.5" customHeight="1">
      <c r="A26" s="77">
        <f t="shared" si="6"/>
        <v>22</v>
      </c>
      <c r="B26" s="77" t="s">
        <v>55</v>
      </c>
      <c r="C26" s="77">
        <v>9964</v>
      </c>
      <c r="D26" s="78" t="s">
        <v>79</v>
      </c>
      <c r="E26" s="78"/>
      <c r="F26" s="92" t="s">
        <v>57</v>
      </c>
      <c r="G26" s="93"/>
      <c r="H26" s="90">
        <v>38243</v>
      </c>
      <c r="I26" s="40">
        <v>0</v>
      </c>
      <c r="J26" s="40">
        <v>146</v>
      </c>
      <c r="K26" s="40">
        <v>0</v>
      </c>
      <c r="L26" s="40">
        <v>0</v>
      </c>
      <c r="M26" s="40">
        <v>0</v>
      </c>
      <c r="N26" s="40">
        <v>65</v>
      </c>
      <c r="O26" s="40">
        <v>8906</v>
      </c>
      <c r="P26" s="40">
        <v>480</v>
      </c>
      <c r="Q26" s="40">
        <v>2735</v>
      </c>
      <c r="R26" s="57">
        <f t="shared" si="0"/>
        <v>50575</v>
      </c>
      <c r="S26" s="79"/>
      <c r="T26" s="40">
        <v>35196</v>
      </c>
      <c r="U26" s="40">
        <v>0</v>
      </c>
      <c r="V26" s="40">
        <v>0</v>
      </c>
      <c r="W26" s="40">
        <v>905</v>
      </c>
      <c r="X26" s="40">
        <v>10457</v>
      </c>
      <c r="Y26" s="40">
        <v>6707</v>
      </c>
      <c r="Z26" s="40">
        <v>656</v>
      </c>
      <c r="AA26" s="40">
        <v>0</v>
      </c>
      <c r="AB26" s="40">
        <v>0</v>
      </c>
      <c r="AC26" s="44">
        <f t="shared" si="1"/>
        <v>53921</v>
      </c>
      <c r="AD26" s="45">
        <f t="shared" si="2"/>
        <v>-3346</v>
      </c>
      <c r="AE26" s="46"/>
      <c r="AF26" s="40">
        <v>793300</v>
      </c>
      <c r="AG26" s="40">
        <v>61157</v>
      </c>
      <c r="AH26" s="40">
        <v>283243</v>
      </c>
      <c r="AI26" s="40">
        <v>0</v>
      </c>
      <c r="AJ26" s="57">
        <f t="shared" si="3"/>
        <v>1137700</v>
      </c>
      <c r="AK26" s="40">
        <v>6470</v>
      </c>
      <c r="AL26" s="57">
        <f t="shared" si="4"/>
        <v>1131230</v>
      </c>
      <c r="AM26" s="46"/>
      <c r="AN26" s="91">
        <f t="shared" si="5"/>
        <v>50429</v>
      </c>
      <c r="AO26" s="46">
        <f>+AN26-'[2]Calc'!$I25</f>
        <v>0</v>
      </c>
    </row>
    <row r="27" spans="1:41" ht="19.5" customHeight="1">
      <c r="A27" s="77">
        <f t="shared" si="6"/>
        <v>23</v>
      </c>
      <c r="B27" s="77" t="s">
        <v>55</v>
      </c>
      <c r="C27" s="77">
        <v>9677</v>
      </c>
      <c r="D27" s="78" t="s">
        <v>80</v>
      </c>
      <c r="E27" s="78">
        <v>1</v>
      </c>
      <c r="F27" s="92"/>
      <c r="G27" s="93" t="s">
        <v>72</v>
      </c>
      <c r="H27" s="90">
        <v>93581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57">
        <f t="shared" si="0"/>
        <v>93581</v>
      </c>
      <c r="S27" s="79"/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4">
        <f t="shared" si="1"/>
        <v>0</v>
      </c>
      <c r="AD27" s="45">
        <f t="shared" si="2"/>
        <v>93581</v>
      </c>
      <c r="AE27" s="46"/>
      <c r="AF27" s="40">
        <v>0</v>
      </c>
      <c r="AG27" s="40">
        <v>0</v>
      </c>
      <c r="AH27" s="40">
        <v>0</v>
      </c>
      <c r="AI27" s="40">
        <v>0</v>
      </c>
      <c r="AJ27" s="57">
        <f t="shared" si="3"/>
        <v>0</v>
      </c>
      <c r="AK27" s="40">
        <v>0</v>
      </c>
      <c r="AL27" s="57">
        <f t="shared" si="4"/>
        <v>0</v>
      </c>
      <c r="AM27" s="46"/>
      <c r="AN27" s="91">
        <f t="shared" si="5"/>
        <v>93581</v>
      </c>
      <c r="AO27" s="46">
        <f>+AN27-'[2]Calc'!$I26</f>
        <v>0</v>
      </c>
    </row>
    <row r="28" spans="1:41" ht="19.5" customHeight="1">
      <c r="A28" s="77">
        <f t="shared" si="6"/>
        <v>24</v>
      </c>
      <c r="B28" s="77" t="s">
        <v>55</v>
      </c>
      <c r="C28" s="77">
        <v>9712</v>
      </c>
      <c r="D28" s="78" t="s">
        <v>81</v>
      </c>
      <c r="E28" s="78"/>
      <c r="F28" s="92" t="s">
        <v>57</v>
      </c>
      <c r="G28" s="93"/>
      <c r="H28" s="90">
        <v>13881</v>
      </c>
      <c r="I28" s="40">
        <v>7500</v>
      </c>
      <c r="J28" s="40">
        <v>0</v>
      </c>
      <c r="K28" s="40">
        <v>0</v>
      </c>
      <c r="L28" s="40">
        <v>3000</v>
      </c>
      <c r="M28" s="40">
        <v>0</v>
      </c>
      <c r="N28" s="40">
        <v>16069</v>
      </c>
      <c r="O28" s="40">
        <v>2886</v>
      </c>
      <c r="P28" s="40">
        <v>0</v>
      </c>
      <c r="Q28" s="40">
        <v>2729</v>
      </c>
      <c r="R28" s="57">
        <f t="shared" si="0"/>
        <v>46065</v>
      </c>
      <c r="S28" s="79"/>
      <c r="T28" s="40">
        <v>17370</v>
      </c>
      <c r="U28" s="40">
        <v>3226</v>
      </c>
      <c r="V28" s="40">
        <v>416</v>
      </c>
      <c r="W28" s="40">
        <v>5091</v>
      </c>
      <c r="X28" s="40">
        <v>3535</v>
      </c>
      <c r="Y28" s="40">
        <v>11798</v>
      </c>
      <c r="Z28" s="40">
        <v>0</v>
      </c>
      <c r="AA28" s="40">
        <v>0</v>
      </c>
      <c r="AB28" s="40">
        <v>5398</v>
      </c>
      <c r="AC28" s="44">
        <f t="shared" si="1"/>
        <v>46834</v>
      </c>
      <c r="AD28" s="45">
        <f t="shared" si="2"/>
        <v>-769</v>
      </c>
      <c r="AE28" s="46"/>
      <c r="AF28" s="40">
        <v>713000</v>
      </c>
      <c r="AG28" s="40">
        <v>0</v>
      </c>
      <c r="AH28" s="40">
        <v>52509</v>
      </c>
      <c r="AI28" s="40">
        <v>0</v>
      </c>
      <c r="AJ28" s="57">
        <f t="shared" si="3"/>
        <v>765509</v>
      </c>
      <c r="AK28" s="40">
        <v>0</v>
      </c>
      <c r="AL28" s="57">
        <f t="shared" si="4"/>
        <v>765509</v>
      </c>
      <c r="AM28" s="46"/>
      <c r="AN28" s="91">
        <f t="shared" si="5"/>
        <v>39839</v>
      </c>
      <c r="AO28" s="46">
        <f>+AN28-'[2]Calc'!$I27</f>
        <v>0</v>
      </c>
    </row>
    <row r="29" spans="1:41" ht="19.5" customHeight="1">
      <c r="A29" s="77">
        <f t="shared" si="6"/>
        <v>25</v>
      </c>
      <c r="B29" s="77" t="s">
        <v>55</v>
      </c>
      <c r="C29" s="77">
        <v>9713</v>
      </c>
      <c r="D29" s="78" t="s">
        <v>82</v>
      </c>
      <c r="E29" s="78"/>
      <c r="F29" s="92" t="s">
        <v>57</v>
      </c>
      <c r="G29" s="93"/>
      <c r="H29" s="90">
        <v>39347</v>
      </c>
      <c r="I29" s="40">
        <v>3320</v>
      </c>
      <c r="J29" s="40">
        <v>0</v>
      </c>
      <c r="K29" s="40">
        <v>0</v>
      </c>
      <c r="L29" s="40">
        <v>0</v>
      </c>
      <c r="M29" s="40">
        <v>0</v>
      </c>
      <c r="N29" s="40">
        <v>3920</v>
      </c>
      <c r="O29" s="40">
        <v>4298</v>
      </c>
      <c r="P29" s="40">
        <v>2004</v>
      </c>
      <c r="Q29" s="40">
        <v>9</v>
      </c>
      <c r="R29" s="57">
        <f t="shared" si="0"/>
        <v>52898</v>
      </c>
      <c r="S29" s="79"/>
      <c r="T29" s="40">
        <v>48544</v>
      </c>
      <c r="U29" s="40">
        <v>0</v>
      </c>
      <c r="V29" s="40">
        <v>3299</v>
      </c>
      <c r="W29" s="40">
        <v>1941</v>
      </c>
      <c r="X29" s="40">
        <v>6856</v>
      </c>
      <c r="Y29" s="40">
        <v>13440</v>
      </c>
      <c r="Z29" s="40">
        <v>0</v>
      </c>
      <c r="AA29" s="40">
        <v>0</v>
      </c>
      <c r="AB29" s="40">
        <v>0</v>
      </c>
      <c r="AC29" s="44">
        <f t="shared" si="1"/>
        <v>74080</v>
      </c>
      <c r="AD29" s="45">
        <f t="shared" si="2"/>
        <v>-21182</v>
      </c>
      <c r="AE29" s="46"/>
      <c r="AF29" s="40">
        <v>1475000</v>
      </c>
      <c r="AG29" s="40">
        <v>0</v>
      </c>
      <c r="AH29" s="40">
        <v>106739</v>
      </c>
      <c r="AI29" s="40">
        <v>0</v>
      </c>
      <c r="AJ29" s="57">
        <f t="shared" si="3"/>
        <v>1581739</v>
      </c>
      <c r="AK29" s="40">
        <v>119</v>
      </c>
      <c r="AL29" s="57">
        <f t="shared" si="4"/>
        <v>1581620</v>
      </c>
      <c r="AM29" s="46"/>
      <c r="AN29" s="91">
        <f t="shared" si="5"/>
        <v>52898</v>
      </c>
      <c r="AO29" s="46">
        <f>+AN29-'[2]Calc'!$I28</f>
        <v>0</v>
      </c>
    </row>
    <row r="30" spans="1:41" ht="19.5" customHeight="1">
      <c r="A30" s="77">
        <f t="shared" si="6"/>
        <v>26</v>
      </c>
      <c r="B30" s="77" t="s">
        <v>55</v>
      </c>
      <c r="C30" s="77">
        <v>9643</v>
      </c>
      <c r="D30" s="78" t="s">
        <v>83</v>
      </c>
      <c r="E30" s="78"/>
      <c r="F30" s="92" t="s">
        <v>57</v>
      </c>
      <c r="G30" s="93"/>
      <c r="H30" s="90">
        <v>24863</v>
      </c>
      <c r="I30" s="40">
        <v>0</v>
      </c>
      <c r="J30" s="40">
        <v>0</v>
      </c>
      <c r="K30" s="40">
        <v>12500</v>
      </c>
      <c r="L30" s="40">
        <v>0</v>
      </c>
      <c r="M30" s="40">
        <v>212</v>
      </c>
      <c r="N30" s="40">
        <v>38088</v>
      </c>
      <c r="O30" s="40">
        <v>58</v>
      </c>
      <c r="P30" s="40">
        <v>0</v>
      </c>
      <c r="Q30" s="40">
        <v>1368</v>
      </c>
      <c r="R30" s="57">
        <f t="shared" si="0"/>
        <v>77089</v>
      </c>
      <c r="S30" s="79"/>
      <c r="T30" s="40">
        <v>0</v>
      </c>
      <c r="U30" s="40">
        <v>0</v>
      </c>
      <c r="V30" s="40">
        <v>7075</v>
      </c>
      <c r="W30" s="40">
        <v>0</v>
      </c>
      <c r="X30" s="40">
        <v>32002</v>
      </c>
      <c r="Y30" s="40">
        <v>6649</v>
      </c>
      <c r="Z30" s="40">
        <v>7138</v>
      </c>
      <c r="AA30" s="40">
        <v>707</v>
      </c>
      <c r="AB30" s="40">
        <v>0</v>
      </c>
      <c r="AC30" s="44">
        <f t="shared" si="1"/>
        <v>53571</v>
      </c>
      <c r="AD30" s="45">
        <f t="shared" si="2"/>
        <v>23518</v>
      </c>
      <c r="AE30" s="46"/>
      <c r="AF30" s="40">
        <v>1275000</v>
      </c>
      <c r="AG30" s="40">
        <v>0</v>
      </c>
      <c r="AH30" s="40">
        <v>46441</v>
      </c>
      <c r="AI30" s="40">
        <v>0</v>
      </c>
      <c r="AJ30" s="57">
        <f t="shared" si="3"/>
        <v>1321441</v>
      </c>
      <c r="AK30" s="40">
        <v>10403</v>
      </c>
      <c r="AL30" s="57">
        <f t="shared" si="4"/>
        <v>1311038</v>
      </c>
      <c r="AM30" s="46"/>
      <c r="AN30" s="91">
        <f t="shared" si="5"/>
        <v>64377</v>
      </c>
      <c r="AO30" s="46">
        <f>+AN30-'[2]Calc'!$I29</f>
        <v>0</v>
      </c>
    </row>
    <row r="31" spans="1:41" ht="19.5" customHeight="1">
      <c r="A31" s="77">
        <f t="shared" si="6"/>
        <v>27</v>
      </c>
      <c r="B31" s="77" t="s">
        <v>55</v>
      </c>
      <c r="C31" s="77">
        <v>9679</v>
      </c>
      <c r="D31" s="78" t="s">
        <v>84</v>
      </c>
      <c r="E31" s="78"/>
      <c r="F31" s="92" t="s">
        <v>57</v>
      </c>
      <c r="G31" s="93"/>
      <c r="H31" s="90">
        <v>16453</v>
      </c>
      <c r="I31" s="40">
        <v>0</v>
      </c>
      <c r="J31" s="40">
        <v>5</v>
      </c>
      <c r="K31" s="40">
        <v>0</v>
      </c>
      <c r="L31" s="40">
        <v>283144</v>
      </c>
      <c r="M31" s="40">
        <v>693</v>
      </c>
      <c r="N31" s="40">
        <v>0</v>
      </c>
      <c r="O31" s="40">
        <v>38383</v>
      </c>
      <c r="P31" s="40">
        <v>0</v>
      </c>
      <c r="Q31" s="40">
        <v>188</v>
      </c>
      <c r="R31" s="57">
        <f t="shared" si="0"/>
        <v>338866</v>
      </c>
      <c r="S31" s="79"/>
      <c r="T31" s="40">
        <v>27352</v>
      </c>
      <c r="U31" s="40">
        <v>0</v>
      </c>
      <c r="V31" s="40">
        <v>0</v>
      </c>
      <c r="W31" s="40">
        <v>325</v>
      </c>
      <c r="X31" s="40">
        <v>95615</v>
      </c>
      <c r="Y31" s="40">
        <v>4608</v>
      </c>
      <c r="Z31" s="40">
        <v>0</v>
      </c>
      <c r="AA31" s="40">
        <v>0</v>
      </c>
      <c r="AB31" s="40">
        <v>108627</v>
      </c>
      <c r="AC31" s="44">
        <f t="shared" si="1"/>
        <v>236527</v>
      </c>
      <c r="AD31" s="45">
        <f t="shared" si="2"/>
        <v>102339</v>
      </c>
      <c r="AE31" s="46"/>
      <c r="AF31" s="40">
        <v>337000</v>
      </c>
      <c r="AG31" s="40">
        <v>47500</v>
      </c>
      <c r="AH31" s="40">
        <v>1550948</v>
      </c>
      <c r="AI31" s="40">
        <v>6620</v>
      </c>
      <c r="AJ31" s="57">
        <f t="shared" si="3"/>
        <v>1942068</v>
      </c>
      <c r="AK31" s="40">
        <v>0</v>
      </c>
      <c r="AL31" s="57">
        <f t="shared" si="4"/>
        <v>1942068</v>
      </c>
      <c r="AM31" s="46"/>
      <c r="AN31" s="91">
        <f t="shared" si="5"/>
        <v>55024</v>
      </c>
      <c r="AO31" s="46">
        <f>+AN31-'[2]Calc'!$I30</f>
        <v>0</v>
      </c>
    </row>
    <row r="32" spans="1:41" ht="19.5" customHeight="1">
      <c r="A32" s="77">
        <f t="shared" si="6"/>
        <v>28</v>
      </c>
      <c r="B32" s="77" t="s">
        <v>55</v>
      </c>
      <c r="C32" s="77">
        <v>9684</v>
      </c>
      <c r="D32" s="78" t="s">
        <v>85</v>
      </c>
      <c r="E32" s="78"/>
      <c r="F32" s="92" t="s">
        <v>57</v>
      </c>
      <c r="G32" s="93"/>
      <c r="H32" s="90">
        <v>77241</v>
      </c>
      <c r="I32" s="40">
        <v>0</v>
      </c>
      <c r="J32" s="40">
        <v>949</v>
      </c>
      <c r="K32" s="40">
        <v>50892</v>
      </c>
      <c r="L32" s="40">
        <v>0</v>
      </c>
      <c r="M32" s="40">
        <v>238</v>
      </c>
      <c r="N32" s="40">
        <v>30888</v>
      </c>
      <c r="O32" s="40">
        <v>5122</v>
      </c>
      <c r="P32" s="40">
        <v>6173</v>
      </c>
      <c r="Q32" s="40">
        <v>10365</v>
      </c>
      <c r="R32" s="57">
        <f t="shared" si="0"/>
        <v>181868</v>
      </c>
      <c r="S32" s="79"/>
      <c r="T32" s="40">
        <v>31194</v>
      </c>
      <c r="U32" s="40">
        <v>1400</v>
      </c>
      <c r="V32" s="40">
        <v>426</v>
      </c>
      <c r="W32" s="40">
        <v>11412</v>
      </c>
      <c r="X32" s="40">
        <v>48822</v>
      </c>
      <c r="Y32" s="40">
        <v>14646</v>
      </c>
      <c r="Z32" s="40">
        <v>204</v>
      </c>
      <c r="AA32" s="40">
        <v>745</v>
      </c>
      <c r="AB32" s="40">
        <v>13959</v>
      </c>
      <c r="AC32" s="44">
        <f t="shared" si="1"/>
        <v>122808</v>
      </c>
      <c r="AD32" s="45">
        <f t="shared" si="2"/>
        <v>59060</v>
      </c>
      <c r="AE32" s="46"/>
      <c r="AF32" s="40">
        <v>424444</v>
      </c>
      <c r="AG32" s="40">
        <v>0</v>
      </c>
      <c r="AH32" s="40">
        <v>1287910</v>
      </c>
      <c r="AI32" s="40">
        <v>3306</v>
      </c>
      <c r="AJ32" s="57">
        <f t="shared" si="3"/>
        <v>1715660</v>
      </c>
      <c r="AK32" s="40">
        <v>6288</v>
      </c>
      <c r="AL32" s="57">
        <f t="shared" si="4"/>
        <v>1709372</v>
      </c>
      <c r="AM32" s="46"/>
      <c r="AN32" s="91">
        <f t="shared" si="5"/>
        <v>128389</v>
      </c>
      <c r="AO32" s="46">
        <f>+AN32-'[2]Calc'!$I31</f>
        <v>0</v>
      </c>
    </row>
    <row r="33" spans="1:41" ht="19.5" customHeight="1">
      <c r="A33" s="77">
        <f t="shared" si="6"/>
        <v>29</v>
      </c>
      <c r="B33" s="77" t="s">
        <v>55</v>
      </c>
      <c r="C33" s="77">
        <v>9714</v>
      </c>
      <c r="D33" s="78" t="s">
        <v>86</v>
      </c>
      <c r="E33" s="78"/>
      <c r="F33" s="92" t="s">
        <v>57</v>
      </c>
      <c r="G33" s="93"/>
      <c r="H33" s="90">
        <v>16378</v>
      </c>
      <c r="I33" s="40">
        <v>290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8223</v>
      </c>
      <c r="P33" s="40">
        <v>6191</v>
      </c>
      <c r="Q33" s="40">
        <v>1760</v>
      </c>
      <c r="R33" s="57">
        <f t="shared" si="0"/>
        <v>32842</v>
      </c>
      <c r="S33" s="79"/>
      <c r="T33" s="40">
        <v>0</v>
      </c>
      <c r="U33" s="40">
        <v>0</v>
      </c>
      <c r="V33" s="40">
        <v>13638</v>
      </c>
      <c r="W33" s="40">
        <v>50</v>
      </c>
      <c r="X33" s="40">
        <v>13867</v>
      </c>
      <c r="Y33" s="40">
        <v>5134</v>
      </c>
      <c r="Z33" s="40">
        <v>1070</v>
      </c>
      <c r="AA33" s="40">
        <v>0</v>
      </c>
      <c r="AB33" s="40">
        <v>0</v>
      </c>
      <c r="AC33" s="44">
        <f t="shared" si="1"/>
        <v>33759</v>
      </c>
      <c r="AD33" s="45">
        <f t="shared" si="2"/>
        <v>-917</v>
      </c>
      <c r="AE33" s="46"/>
      <c r="AF33" s="40">
        <v>1065000</v>
      </c>
      <c r="AG33" s="40">
        <v>0</v>
      </c>
      <c r="AH33" s="40">
        <v>146726</v>
      </c>
      <c r="AI33" s="40">
        <v>0</v>
      </c>
      <c r="AJ33" s="57">
        <f t="shared" si="3"/>
        <v>1211726</v>
      </c>
      <c r="AK33" s="40">
        <v>0</v>
      </c>
      <c r="AL33" s="57">
        <f t="shared" si="4"/>
        <v>1211726</v>
      </c>
      <c r="AM33" s="46"/>
      <c r="AN33" s="91">
        <f t="shared" si="5"/>
        <v>32842</v>
      </c>
      <c r="AO33" s="46">
        <f>+AN33-'[2]Calc'!$I32</f>
        <v>0</v>
      </c>
    </row>
    <row r="34" spans="1:41" ht="19.5" customHeight="1">
      <c r="A34" s="77">
        <f t="shared" si="6"/>
        <v>30</v>
      </c>
      <c r="B34" s="77" t="s">
        <v>55</v>
      </c>
      <c r="C34" s="77">
        <v>9686</v>
      </c>
      <c r="D34" s="78" t="s">
        <v>87</v>
      </c>
      <c r="E34" s="78"/>
      <c r="F34" s="92" t="s">
        <v>57</v>
      </c>
      <c r="G34" s="93"/>
      <c r="H34" s="90">
        <v>86055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11959</v>
      </c>
      <c r="O34" s="40">
        <v>25801</v>
      </c>
      <c r="P34" s="40">
        <v>9034</v>
      </c>
      <c r="Q34" s="40">
        <v>27898</v>
      </c>
      <c r="R34" s="57">
        <f t="shared" si="0"/>
        <v>160747</v>
      </c>
      <c r="S34" s="79"/>
      <c r="T34" s="40">
        <v>74810</v>
      </c>
      <c r="U34" s="40">
        <v>16640</v>
      </c>
      <c r="V34" s="40">
        <v>1854</v>
      </c>
      <c r="W34" s="40">
        <v>24322</v>
      </c>
      <c r="X34" s="40">
        <v>40388</v>
      </c>
      <c r="Y34" s="40">
        <v>19202</v>
      </c>
      <c r="Z34" s="40">
        <v>7125</v>
      </c>
      <c r="AA34" s="40">
        <v>2649</v>
      </c>
      <c r="AB34" s="40">
        <v>4726</v>
      </c>
      <c r="AC34" s="44">
        <f t="shared" si="1"/>
        <v>191716</v>
      </c>
      <c r="AD34" s="45">
        <f t="shared" si="2"/>
        <v>-30969</v>
      </c>
      <c r="AE34" s="46"/>
      <c r="AF34" s="40">
        <v>1380000</v>
      </c>
      <c r="AG34" s="40">
        <v>0</v>
      </c>
      <c r="AH34" s="40">
        <v>547404</v>
      </c>
      <c r="AI34" s="40">
        <v>0</v>
      </c>
      <c r="AJ34" s="57">
        <f t="shared" si="3"/>
        <v>1927404</v>
      </c>
      <c r="AK34" s="40">
        <v>0</v>
      </c>
      <c r="AL34" s="57">
        <f t="shared" si="4"/>
        <v>1927404</v>
      </c>
      <c r="AM34" s="46"/>
      <c r="AN34" s="91">
        <f t="shared" si="5"/>
        <v>144107</v>
      </c>
      <c r="AO34" s="46">
        <f>+AN34-'[2]Calc'!$I33</f>
        <v>0</v>
      </c>
    </row>
    <row r="35" spans="1:41" ht="19.5" customHeight="1">
      <c r="A35" s="77">
        <f t="shared" si="6"/>
        <v>31</v>
      </c>
      <c r="B35" s="77" t="s">
        <v>55</v>
      </c>
      <c r="C35" s="77">
        <v>9687</v>
      </c>
      <c r="D35" s="78" t="s">
        <v>88</v>
      </c>
      <c r="E35" s="78"/>
      <c r="F35" s="92" t="s">
        <v>57</v>
      </c>
      <c r="G35" s="93"/>
      <c r="H35" s="90">
        <v>56718</v>
      </c>
      <c r="I35" s="40">
        <v>0</v>
      </c>
      <c r="J35" s="40">
        <v>0</v>
      </c>
      <c r="K35" s="40">
        <v>72851</v>
      </c>
      <c r="L35" s="40">
        <v>0</v>
      </c>
      <c r="M35" s="40">
        <v>2000</v>
      </c>
      <c r="N35" s="40">
        <v>64622</v>
      </c>
      <c r="O35" s="40">
        <v>6857</v>
      </c>
      <c r="P35" s="40">
        <v>0</v>
      </c>
      <c r="Q35" s="40">
        <v>1050</v>
      </c>
      <c r="R35" s="57">
        <f t="shared" si="0"/>
        <v>204098</v>
      </c>
      <c r="S35" s="79"/>
      <c r="T35" s="40">
        <v>66860</v>
      </c>
      <c r="U35" s="40">
        <v>0</v>
      </c>
      <c r="V35" s="40">
        <v>0</v>
      </c>
      <c r="W35" s="40">
        <v>15991</v>
      </c>
      <c r="X35" s="40">
        <v>23154</v>
      </c>
      <c r="Y35" s="40">
        <v>11073</v>
      </c>
      <c r="Z35" s="40">
        <v>1200</v>
      </c>
      <c r="AA35" s="40">
        <v>0</v>
      </c>
      <c r="AB35" s="40">
        <v>6238</v>
      </c>
      <c r="AC35" s="44">
        <f t="shared" si="1"/>
        <v>124516</v>
      </c>
      <c r="AD35" s="45">
        <f t="shared" si="2"/>
        <v>79582</v>
      </c>
      <c r="AE35" s="46"/>
      <c r="AF35" s="40">
        <v>0</v>
      </c>
      <c r="AG35" s="40">
        <v>0</v>
      </c>
      <c r="AH35" s="40">
        <v>0</v>
      </c>
      <c r="AI35" s="40">
        <v>0</v>
      </c>
      <c r="AJ35" s="57">
        <f t="shared" si="3"/>
        <v>0</v>
      </c>
      <c r="AK35" s="40">
        <v>0</v>
      </c>
      <c r="AL35" s="57">
        <f t="shared" si="4"/>
        <v>0</v>
      </c>
      <c r="AM35" s="46"/>
      <c r="AN35" s="91">
        <f t="shared" si="5"/>
        <v>129247</v>
      </c>
      <c r="AO35" s="46">
        <f>+AN35-'[2]Calc'!$I34</f>
        <v>0</v>
      </c>
    </row>
    <row r="36" spans="1:41" ht="19.5" customHeight="1">
      <c r="A36" s="77">
        <f t="shared" si="6"/>
        <v>32</v>
      </c>
      <c r="B36" s="77" t="s">
        <v>55</v>
      </c>
      <c r="C36" s="77">
        <v>9645</v>
      </c>
      <c r="D36" s="78" t="s">
        <v>89</v>
      </c>
      <c r="E36" s="78"/>
      <c r="F36" s="92" t="s">
        <v>57</v>
      </c>
      <c r="G36" s="93"/>
      <c r="H36" s="90">
        <v>46628</v>
      </c>
      <c r="I36" s="40">
        <v>12173</v>
      </c>
      <c r="J36" s="40">
        <v>2210</v>
      </c>
      <c r="K36" s="40">
        <v>0</v>
      </c>
      <c r="L36" s="40">
        <v>0</v>
      </c>
      <c r="M36" s="40">
        <v>250</v>
      </c>
      <c r="N36" s="40">
        <v>5179</v>
      </c>
      <c r="O36" s="40">
        <v>20378</v>
      </c>
      <c r="P36" s="40">
        <v>0</v>
      </c>
      <c r="Q36" s="40">
        <v>0</v>
      </c>
      <c r="R36" s="57">
        <f t="shared" si="0"/>
        <v>86818</v>
      </c>
      <c r="S36" s="79"/>
      <c r="T36" s="40">
        <v>52136</v>
      </c>
      <c r="U36" s="40">
        <v>18200</v>
      </c>
      <c r="V36" s="40">
        <v>2282</v>
      </c>
      <c r="W36" s="40">
        <v>100</v>
      </c>
      <c r="X36" s="40">
        <v>10746</v>
      </c>
      <c r="Y36" s="40">
        <v>4489</v>
      </c>
      <c r="Z36" s="40">
        <v>7827</v>
      </c>
      <c r="AA36" s="40">
        <v>1890</v>
      </c>
      <c r="AB36" s="40">
        <v>0</v>
      </c>
      <c r="AC36" s="44">
        <f t="shared" si="1"/>
        <v>97670</v>
      </c>
      <c r="AD36" s="45">
        <f t="shared" si="2"/>
        <v>-10852</v>
      </c>
      <c r="AE36" s="46"/>
      <c r="AF36" s="40">
        <v>955000</v>
      </c>
      <c r="AG36" s="40">
        <v>109910</v>
      </c>
      <c r="AH36" s="40">
        <v>420609</v>
      </c>
      <c r="AI36" s="40">
        <v>86</v>
      </c>
      <c r="AJ36" s="57">
        <f t="shared" si="3"/>
        <v>1485605</v>
      </c>
      <c r="AK36" s="40">
        <v>3139</v>
      </c>
      <c r="AL36" s="57">
        <f t="shared" si="4"/>
        <v>1482466</v>
      </c>
      <c r="AM36" s="46"/>
      <c r="AN36" s="91">
        <f t="shared" si="5"/>
        <v>66158</v>
      </c>
      <c r="AO36" s="46">
        <f>+AN36-'[2]Calc'!$I35</f>
        <v>0</v>
      </c>
    </row>
    <row r="37" spans="1:41" ht="19.5" customHeight="1">
      <c r="A37" s="77">
        <f t="shared" si="6"/>
        <v>33</v>
      </c>
      <c r="B37" s="77" t="s">
        <v>55</v>
      </c>
      <c r="C37" s="77">
        <v>9690</v>
      </c>
      <c r="D37" s="78" t="s">
        <v>90</v>
      </c>
      <c r="E37" s="78"/>
      <c r="F37" s="92" t="s">
        <v>57</v>
      </c>
      <c r="G37" s="93"/>
      <c r="H37" s="90">
        <v>37185</v>
      </c>
      <c r="I37" s="40">
        <v>135</v>
      </c>
      <c r="J37" s="40">
        <v>830</v>
      </c>
      <c r="K37" s="40">
        <v>8000</v>
      </c>
      <c r="L37" s="40">
        <v>500</v>
      </c>
      <c r="M37" s="40">
        <v>350</v>
      </c>
      <c r="N37" s="40">
        <v>6287</v>
      </c>
      <c r="O37" s="40">
        <v>15538</v>
      </c>
      <c r="P37" s="40">
        <v>5294</v>
      </c>
      <c r="Q37" s="40">
        <v>2165</v>
      </c>
      <c r="R37" s="57">
        <f t="shared" si="0"/>
        <v>76284</v>
      </c>
      <c r="S37" s="79"/>
      <c r="T37" s="40">
        <v>53980</v>
      </c>
      <c r="U37" s="40">
        <v>17480</v>
      </c>
      <c r="V37" s="40">
        <v>3674</v>
      </c>
      <c r="W37" s="40">
        <v>1194</v>
      </c>
      <c r="X37" s="40">
        <v>16473</v>
      </c>
      <c r="Y37" s="40">
        <v>8946</v>
      </c>
      <c r="Z37" s="40">
        <v>135</v>
      </c>
      <c r="AA37" s="40">
        <v>830</v>
      </c>
      <c r="AB37" s="40">
        <v>8000</v>
      </c>
      <c r="AC37" s="44">
        <f t="shared" si="1"/>
        <v>110712</v>
      </c>
      <c r="AD37" s="45">
        <f t="shared" si="2"/>
        <v>-34428</v>
      </c>
      <c r="AE37" s="46"/>
      <c r="AF37" s="40">
        <v>1165000</v>
      </c>
      <c r="AG37" s="40">
        <v>125000</v>
      </c>
      <c r="AH37" s="40">
        <v>393742</v>
      </c>
      <c r="AI37" s="40">
        <v>0</v>
      </c>
      <c r="AJ37" s="57">
        <f t="shared" si="3"/>
        <v>1683742</v>
      </c>
      <c r="AK37" s="40">
        <v>0</v>
      </c>
      <c r="AL37" s="57">
        <f t="shared" si="4"/>
        <v>1683742</v>
      </c>
      <c r="AM37" s="46"/>
      <c r="AN37" s="91">
        <f aca="true" t="shared" si="7" ref="AN37:AN68">+H37+I37+SUM(N37:Q37)-U37</f>
        <v>49124</v>
      </c>
      <c r="AO37" s="46">
        <f>+AN37-'[2]Calc'!$I36</f>
        <v>0</v>
      </c>
    </row>
    <row r="38" spans="1:41" ht="19.5" customHeight="1">
      <c r="A38" s="77">
        <f t="shared" si="6"/>
        <v>34</v>
      </c>
      <c r="B38" s="77" t="s">
        <v>55</v>
      </c>
      <c r="C38" s="77">
        <v>9666</v>
      </c>
      <c r="D38" s="78" t="s">
        <v>91</v>
      </c>
      <c r="E38" s="78">
        <v>1</v>
      </c>
      <c r="F38" s="92"/>
      <c r="G38" s="93" t="s">
        <v>72</v>
      </c>
      <c r="H38" s="90">
        <v>14401</v>
      </c>
      <c r="I38" s="40">
        <v>49506</v>
      </c>
      <c r="J38" s="40">
        <v>0</v>
      </c>
      <c r="K38" s="40">
        <v>0</v>
      </c>
      <c r="L38" s="40">
        <v>-20000</v>
      </c>
      <c r="M38" s="40">
        <v>0</v>
      </c>
      <c r="N38" s="40">
        <v>83577</v>
      </c>
      <c r="O38" s="40">
        <v>1534</v>
      </c>
      <c r="P38" s="40">
        <v>0</v>
      </c>
      <c r="Q38" s="40">
        <v>0</v>
      </c>
      <c r="R38" s="57">
        <f t="shared" si="0"/>
        <v>129018</v>
      </c>
      <c r="S38" s="79"/>
      <c r="T38" s="40">
        <v>24336</v>
      </c>
      <c r="U38" s="40">
        <v>0</v>
      </c>
      <c r="V38" s="40">
        <v>0</v>
      </c>
      <c r="W38" s="40">
        <v>35614</v>
      </c>
      <c r="X38" s="40">
        <v>27035</v>
      </c>
      <c r="Y38" s="40">
        <v>37435</v>
      </c>
      <c r="Z38" s="40">
        <v>33601</v>
      </c>
      <c r="AA38" s="40">
        <v>0</v>
      </c>
      <c r="AB38" s="40">
        <v>0</v>
      </c>
      <c r="AC38" s="44">
        <f t="shared" si="1"/>
        <v>158021</v>
      </c>
      <c r="AD38" s="45">
        <f t="shared" si="2"/>
        <v>-29003</v>
      </c>
      <c r="AE38" s="46"/>
      <c r="AF38" s="40">
        <v>0</v>
      </c>
      <c r="AG38" s="40">
        <v>23065</v>
      </c>
      <c r="AH38" s="40">
        <v>5662426</v>
      </c>
      <c r="AI38" s="40">
        <v>20078</v>
      </c>
      <c r="AJ38" s="57">
        <f t="shared" si="3"/>
        <v>5705569</v>
      </c>
      <c r="AK38" s="40">
        <v>8387</v>
      </c>
      <c r="AL38" s="57">
        <f t="shared" si="4"/>
        <v>5697182</v>
      </c>
      <c r="AM38" s="46"/>
      <c r="AN38" s="91">
        <f t="shared" si="7"/>
        <v>149018</v>
      </c>
      <c r="AO38" s="46">
        <f>+AN38-'[2]Calc'!$I37</f>
        <v>0</v>
      </c>
    </row>
    <row r="39" spans="1:41" ht="19.5" customHeight="1">
      <c r="A39" s="77">
        <f t="shared" si="6"/>
        <v>35</v>
      </c>
      <c r="B39" s="77" t="s">
        <v>55</v>
      </c>
      <c r="C39" s="77">
        <v>9692</v>
      </c>
      <c r="D39" s="78" t="s">
        <v>92</v>
      </c>
      <c r="E39" s="78"/>
      <c r="F39" s="92" t="s">
        <v>57</v>
      </c>
      <c r="G39" s="93"/>
      <c r="H39" s="90">
        <v>73151</v>
      </c>
      <c r="I39" s="40">
        <v>554</v>
      </c>
      <c r="J39" s="40">
        <v>875</v>
      </c>
      <c r="K39" s="40">
        <v>54540</v>
      </c>
      <c r="L39" s="40">
        <v>1200</v>
      </c>
      <c r="M39" s="40">
        <v>5800</v>
      </c>
      <c r="N39" s="40">
        <v>196</v>
      </c>
      <c r="O39" s="40">
        <v>31145</v>
      </c>
      <c r="P39" s="40">
        <v>9625</v>
      </c>
      <c r="Q39" s="40">
        <v>339</v>
      </c>
      <c r="R39" s="57">
        <f t="shared" si="0"/>
        <v>177425</v>
      </c>
      <c r="S39" s="79"/>
      <c r="T39" s="40">
        <v>52168</v>
      </c>
      <c r="U39" s="40">
        <v>3758</v>
      </c>
      <c r="V39" s="40">
        <v>3238</v>
      </c>
      <c r="W39" s="40">
        <v>6918</v>
      </c>
      <c r="X39" s="40">
        <v>65124</v>
      </c>
      <c r="Y39" s="40">
        <v>12355</v>
      </c>
      <c r="Z39" s="40">
        <v>825</v>
      </c>
      <c r="AA39" s="40">
        <v>1204</v>
      </c>
      <c r="AB39" s="40">
        <v>0</v>
      </c>
      <c r="AC39" s="44">
        <f t="shared" si="1"/>
        <v>145590</v>
      </c>
      <c r="AD39" s="45">
        <f t="shared" si="2"/>
        <v>31835</v>
      </c>
      <c r="AE39" s="46"/>
      <c r="AF39" s="40">
        <v>1177158</v>
      </c>
      <c r="AG39" s="40">
        <v>7128</v>
      </c>
      <c r="AH39" s="40">
        <v>272381</v>
      </c>
      <c r="AI39" s="40">
        <v>2205</v>
      </c>
      <c r="AJ39" s="57">
        <f t="shared" si="3"/>
        <v>1458872</v>
      </c>
      <c r="AK39" s="40">
        <v>0</v>
      </c>
      <c r="AL39" s="57">
        <f t="shared" si="4"/>
        <v>1458872</v>
      </c>
      <c r="AM39" s="46"/>
      <c r="AN39" s="91">
        <f t="shared" si="7"/>
        <v>111252</v>
      </c>
      <c r="AO39" s="46">
        <f>+AN39-'[2]Calc'!$I38</f>
        <v>0</v>
      </c>
    </row>
    <row r="40" spans="1:41" ht="19.5" customHeight="1">
      <c r="A40" s="77">
        <f t="shared" si="6"/>
        <v>36</v>
      </c>
      <c r="B40" s="77" t="s">
        <v>55</v>
      </c>
      <c r="C40" s="77">
        <v>9646</v>
      </c>
      <c r="D40" s="78" t="s">
        <v>93</v>
      </c>
      <c r="E40" s="78"/>
      <c r="F40" s="92" t="s">
        <v>57</v>
      </c>
      <c r="G40" s="93"/>
      <c r="H40" s="90">
        <v>47049</v>
      </c>
      <c r="I40" s="40">
        <v>350</v>
      </c>
      <c r="J40" s="40">
        <v>797</v>
      </c>
      <c r="K40" s="40">
        <v>0</v>
      </c>
      <c r="L40" s="40">
        <v>70</v>
      </c>
      <c r="M40" s="40">
        <v>1000</v>
      </c>
      <c r="N40" s="40">
        <v>13903</v>
      </c>
      <c r="O40" s="40">
        <v>6297</v>
      </c>
      <c r="P40" s="40">
        <v>13788</v>
      </c>
      <c r="Q40" s="40">
        <v>5702</v>
      </c>
      <c r="R40" s="57">
        <f t="shared" si="0"/>
        <v>88956</v>
      </c>
      <c r="S40" s="79"/>
      <c r="T40" s="40">
        <v>45638</v>
      </c>
      <c r="U40" s="40">
        <v>3816</v>
      </c>
      <c r="V40" s="40">
        <v>2025</v>
      </c>
      <c r="W40" s="40">
        <v>0</v>
      </c>
      <c r="X40" s="40">
        <v>47847</v>
      </c>
      <c r="Y40" s="40">
        <v>10041</v>
      </c>
      <c r="Z40" s="40">
        <v>1020</v>
      </c>
      <c r="AA40" s="40">
        <v>1247</v>
      </c>
      <c r="AB40" s="40">
        <v>10309</v>
      </c>
      <c r="AC40" s="44">
        <f t="shared" si="1"/>
        <v>121943</v>
      </c>
      <c r="AD40" s="45">
        <f t="shared" si="2"/>
        <v>-32987</v>
      </c>
      <c r="AE40" s="46"/>
      <c r="AF40" s="40">
        <v>0</v>
      </c>
      <c r="AG40" s="40">
        <v>87126</v>
      </c>
      <c r="AH40" s="40">
        <v>88461</v>
      </c>
      <c r="AI40" s="40">
        <v>1233</v>
      </c>
      <c r="AJ40" s="57">
        <f t="shared" si="3"/>
        <v>176820</v>
      </c>
      <c r="AK40" s="40">
        <v>3548</v>
      </c>
      <c r="AL40" s="57">
        <f t="shared" si="4"/>
        <v>173272</v>
      </c>
      <c r="AM40" s="46"/>
      <c r="AN40" s="91">
        <f t="shared" si="7"/>
        <v>83273</v>
      </c>
      <c r="AO40" s="46">
        <f>+AN40-'[2]Calc'!$I39</f>
        <v>0</v>
      </c>
    </row>
    <row r="41" spans="1:41" ht="19.5" customHeight="1">
      <c r="A41" s="77">
        <f t="shared" si="6"/>
        <v>37</v>
      </c>
      <c r="B41" s="77" t="s">
        <v>55</v>
      </c>
      <c r="C41" s="77">
        <v>9647</v>
      </c>
      <c r="D41" s="78" t="s">
        <v>94</v>
      </c>
      <c r="E41" s="78"/>
      <c r="F41" s="92" t="s">
        <v>57</v>
      </c>
      <c r="G41" s="93"/>
      <c r="H41" s="90">
        <v>31281</v>
      </c>
      <c r="I41" s="40">
        <v>0</v>
      </c>
      <c r="J41" s="40">
        <v>211</v>
      </c>
      <c r="K41" s="40">
        <v>0</v>
      </c>
      <c r="L41" s="40">
        <v>0</v>
      </c>
      <c r="M41" s="40">
        <v>0</v>
      </c>
      <c r="N41" s="40">
        <v>21581</v>
      </c>
      <c r="O41" s="40">
        <v>32429</v>
      </c>
      <c r="P41" s="40">
        <v>0</v>
      </c>
      <c r="Q41" s="40">
        <v>0</v>
      </c>
      <c r="R41" s="57">
        <f t="shared" si="0"/>
        <v>85502</v>
      </c>
      <c r="S41" s="79"/>
      <c r="T41" s="40">
        <v>0</v>
      </c>
      <c r="U41" s="40">
        <v>0</v>
      </c>
      <c r="V41" s="40">
        <v>8901</v>
      </c>
      <c r="W41" s="40">
        <v>11809</v>
      </c>
      <c r="X41" s="40">
        <v>11782</v>
      </c>
      <c r="Y41" s="40">
        <v>7327</v>
      </c>
      <c r="Z41" s="40">
        <v>3956</v>
      </c>
      <c r="AA41" s="40">
        <v>0</v>
      </c>
      <c r="AB41" s="40">
        <v>0</v>
      </c>
      <c r="AC41" s="44">
        <f t="shared" si="1"/>
        <v>43775</v>
      </c>
      <c r="AD41" s="45">
        <f t="shared" si="2"/>
        <v>41727</v>
      </c>
      <c r="AE41" s="46"/>
      <c r="AF41" s="40">
        <v>1682000</v>
      </c>
      <c r="AG41" s="40">
        <v>0</v>
      </c>
      <c r="AH41" s="40">
        <v>768933</v>
      </c>
      <c r="AI41" s="40">
        <v>1534</v>
      </c>
      <c r="AJ41" s="57">
        <f t="shared" si="3"/>
        <v>2452467</v>
      </c>
      <c r="AK41" s="40">
        <v>0</v>
      </c>
      <c r="AL41" s="57">
        <f t="shared" si="4"/>
        <v>2452467</v>
      </c>
      <c r="AM41" s="46"/>
      <c r="AN41" s="91">
        <f t="shared" si="7"/>
        <v>85291</v>
      </c>
      <c r="AO41" s="46">
        <f>+AN41-'[2]Calc'!$I40</f>
        <v>0</v>
      </c>
    </row>
    <row r="42" spans="1:41" ht="19.5" customHeight="1">
      <c r="A42" s="77">
        <f t="shared" si="6"/>
        <v>38</v>
      </c>
      <c r="B42" s="77" t="s">
        <v>55</v>
      </c>
      <c r="C42" s="77">
        <v>9648</v>
      </c>
      <c r="D42" s="78" t="s">
        <v>95</v>
      </c>
      <c r="E42" s="78">
        <v>1</v>
      </c>
      <c r="F42" s="92"/>
      <c r="G42" s="93" t="s">
        <v>72</v>
      </c>
      <c r="H42" s="90">
        <v>26161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13250</v>
      </c>
      <c r="O42" s="40">
        <v>3380</v>
      </c>
      <c r="P42" s="40">
        <v>587</v>
      </c>
      <c r="Q42" s="40">
        <v>3566</v>
      </c>
      <c r="R42" s="57">
        <f t="shared" si="0"/>
        <v>46944</v>
      </c>
      <c r="S42" s="95"/>
      <c r="T42" s="40">
        <v>22974</v>
      </c>
      <c r="U42" s="40">
        <v>0</v>
      </c>
      <c r="V42" s="40">
        <v>0</v>
      </c>
      <c r="W42" s="40">
        <v>900</v>
      </c>
      <c r="X42" s="40">
        <v>10161</v>
      </c>
      <c r="Y42" s="40">
        <v>3998</v>
      </c>
      <c r="Z42" s="40">
        <v>0</v>
      </c>
      <c r="AA42" s="40">
        <v>0</v>
      </c>
      <c r="AB42" s="40">
        <v>10320</v>
      </c>
      <c r="AC42" s="44">
        <f t="shared" si="1"/>
        <v>48353</v>
      </c>
      <c r="AD42" s="45">
        <f t="shared" si="2"/>
        <v>-1409</v>
      </c>
      <c r="AE42" s="46"/>
      <c r="AF42" s="40">
        <v>877187</v>
      </c>
      <c r="AG42" s="40">
        <v>0</v>
      </c>
      <c r="AH42" s="40">
        <v>77580</v>
      </c>
      <c r="AI42" s="40">
        <v>0</v>
      </c>
      <c r="AJ42" s="57">
        <f t="shared" si="3"/>
        <v>954767</v>
      </c>
      <c r="AK42" s="40">
        <v>0</v>
      </c>
      <c r="AL42" s="57">
        <f t="shared" si="4"/>
        <v>954767</v>
      </c>
      <c r="AM42" s="46"/>
      <c r="AN42" s="91">
        <f t="shared" si="7"/>
        <v>46944</v>
      </c>
      <c r="AO42" s="46">
        <f>+AN42-'[2]Calc'!$I41</f>
        <v>0</v>
      </c>
    </row>
    <row r="43" spans="1:41" ht="19.5" customHeight="1">
      <c r="A43" s="77">
        <f t="shared" si="6"/>
        <v>39</v>
      </c>
      <c r="B43" s="77" t="s">
        <v>55</v>
      </c>
      <c r="C43" s="77">
        <v>9743</v>
      </c>
      <c r="D43" s="78" t="s">
        <v>96</v>
      </c>
      <c r="E43" s="78"/>
      <c r="F43" s="92" t="s">
        <v>57</v>
      </c>
      <c r="G43" s="93"/>
      <c r="H43" s="90">
        <v>42224</v>
      </c>
      <c r="I43" s="40">
        <v>0</v>
      </c>
      <c r="J43" s="40">
        <v>851</v>
      </c>
      <c r="K43" s="40">
        <v>0</v>
      </c>
      <c r="L43" s="40">
        <v>0</v>
      </c>
      <c r="M43" s="40">
        <v>500</v>
      </c>
      <c r="N43" s="40">
        <v>14959</v>
      </c>
      <c r="O43" s="40">
        <v>22502</v>
      </c>
      <c r="P43" s="40">
        <v>8011</v>
      </c>
      <c r="Q43" s="40">
        <v>0</v>
      </c>
      <c r="R43" s="57">
        <f t="shared" si="0"/>
        <v>89047</v>
      </c>
      <c r="S43" s="79"/>
      <c r="T43" s="40">
        <v>10764</v>
      </c>
      <c r="U43" s="40">
        <v>0</v>
      </c>
      <c r="V43" s="40">
        <v>3606</v>
      </c>
      <c r="W43" s="40">
        <v>979</v>
      </c>
      <c r="X43" s="40">
        <v>25751</v>
      </c>
      <c r="Y43" s="40">
        <v>16195</v>
      </c>
      <c r="Z43" s="40">
        <v>200</v>
      </c>
      <c r="AA43" s="40">
        <v>1115</v>
      </c>
      <c r="AB43" s="40">
        <v>600</v>
      </c>
      <c r="AC43" s="44">
        <f t="shared" si="1"/>
        <v>59210</v>
      </c>
      <c r="AD43" s="45">
        <f t="shared" si="2"/>
        <v>29837</v>
      </c>
      <c r="AE43" s="46"/>
      <c r="AF43" s="40">
        <v>1395800</v>
      </c>
      <c r="AG43" s="40">
        <v>55040</v>
      </c>
      <c r="AH43" s="40">
        <v>486494</v>
      </c>
      <c r="AI43" s="40">
        <v>0</v>
      </c>
      <c r="AJ43" s="57">
        <f t="shared" si="3"/>
        <v>1937334</v>
      </c>
      <c r="AK43" s="40">
        <v>0</v>
      </c>
      <c r="AL43" s="57">
        <f t="shared" si="4"/>
        <v>1937334</v>
      </c>
      <c r="AM43" s="46"/>
      <c r="AN43" s="91">
        <f t="shared" si="7"/>
        <v>87696</v>
      </c>
      <c r="AO43" s="46">
        <f>+AN43-'[2]Calc'!$I42</f>
        <v>0</v>
      </c>
    </row>
    <row r="44" spans="1:41" ht="19.5" customHeight="1">
      <c r="A44" s="77">
        <f t="shared" si="6"/>
        <v>40</v>
      </c>
      <c r="B44" s="77" t="s">
        <v>55</v>
      </c>
      <c r="C44" s="77">
        <v>16724</v>
      </c>
      <c r="D44" s="78" t="s">
        <v>97</v>
      </c>
      <c r="E44" s="78"/>
      <c r="F44" s="92" t="s">
        <v>57</v>
      </c>
      <c r="G44" s="93"/>
      <c r="H44" s="90">
        <v>213096</v>
      </c>
      <c r="I44" s="40">
        <v>1122</v>
      </c>
      <c r="J44" s="40">
        <v>8378</v>
      </c>
      <c r="K44" s="40">
        <v>0</v>
      </c>
      <c r="L44" s="40">
        <v>0</v>
      </c>
      <c r="M44" s="40">
        <v>15000</v>
      </c>
      <c r="N44" s="40">
        <v>63464</v>
      </c>
      <c r="O44" s="40">
        <v>91667</v>
      </c>
      <c r="P44" s="40">
        <v>16160</v>
      </c>
      <c r="Q44" s="40">
        <v>0</v>
      </c>
      <c r="R44" s="57">
        <f t="shared" si="0"/>
        <v>408887</v>
      </c>
      <c r="S44" s="79"/>
      <c r="T44" s="40">
        <v>222003</v>
      </c>
      <c r="U44" s="40">
        <v>24090</v>
      </c>
      <c r="V44" s="40">
        <v>3768</v>
      </c>
      <c r="W44" s="40">
        <v>60173</v>
      </c>
      <c r="X44" s="40">
        <v>109621</v>
      </c>
      <c r="Y44" s="40">
        <v>77836</v>
      </c>
      <c r="Z44" s="40">
        <v>241</v>
      </c>
      <c r="AA44" s="40">
        <v>2492</v>
      </c>
      <c r="AB44" s="40">
        <v>0</v>
      </c>
      <c r="AC44" s="44">
        <f t="shared" si="1"/>
        <v>500224</v>
      </c>
      <c r="AD44" s="45">
        <f t="shared" si="2"/>
        <v>-91337</v>
      </c>
      <c r="AE44" s="46"/>
      <c r="AF44" s="40">
        <v>4965748</v>
      </c>
      <c r="AG44" s="40">
        <v>0</v>
      </c>
      <c r="AH44" s="40">
        <v>1819821</v>
      </c>
      <c r="AI44" s="40">
        <v>2943</v>
      </c>
      <c r="AJ44" s="57">
        <f t="shared" si="3"/>
        <v>6788512</v>
      </c>
      <c r="AK44" s="40">
        <v>25885</v>
      </c>
      <c r="AL44" s="57">
        <f t="shared" si="4"/>
        <v>6762627</v>
      </c>
      <c r="AM44" s="46"/>
      <c r="AN44" s="91">
        <f t="shared" si="7"/>
        <v>361419</v>
      </c>
      <c r="AO44" s="46">
        <f>+AN44-'[2]Calc'!$I43</f>
        <v>0</v>
      </c>
    </row>
    <row r="45" spans="1:41" ht="19.5" customHeight="1">
      <c r="A45" s="77">
        <f t="shared" si="6"/>
        <v>41</v>
      </c>
      <c r="B45" s="77" t="s">
        <v>55</v>
      </c>
      <c r="C45" s="77">
        <v>9696</v>
      </c>
      <c r="D45" s="78" t="s">
        <v>98</v>
      </c>
      <c r="E45" s="78"/>
      <c r="F45" s="92" t="s">
        <v>57</v>
      </c>
      <c r="G45" s="93"/>
      <c r="H45" s="90">
        <v>7612</v>
      </c>
      <c r="I45" s="40">
        <v>22</v>
      </c>
      <c r="J45" s="40">
        <v>0</v>
      </c>
      <c r="K45" s="40">
        <v>0</v>
      </c>
      <c r="L45" s="40">
        <v>0</v>
      </c>
      <c r="M45" s="40">
        <v>0</v>
      </c>
      <c r="N45" s="40">
        <v>495</v>
      </c>
      <c r="O45" s="40">
        <v>12779</v>
      </c>
      <c r="P45" s="40">
        <v>0</v>
      </c>
      <c r="Q45" s="40">
        <v>437</v>
      </c>
      <c r="R45" s="57">
        <f t="shared" si="0"/>
        <v>21345</v>
      </c>
      <c r="S45" s="79"/>
      <c r="T45" s="40">
        <v>19200</v>
      </c>
      <c r="U45" s="40">
        <v>0</v>
      </c>
      <c r="V45" s="40">
        <v>0</v>
      </c>
      <c r="W45" s="40">
        <v>0</v>
      </c>
      <c r="X45" s="40">
        <v>4337</v>
      </c>
      <c r="Y45" s="40">
        <v>2300</v>
      </c>
      <c r="Z45" s="40">
        <v>0</v>
      </c>
      <c r="AA45" s="40">
        <v>22</v>
      </c>
      <c r="AB45" s="40">
        <v>161</v>
      </c>
      <c r="AC45" s="44">
        <f t="shared" si="1"/>
        <v>26020</v>
      </c>
      <c r="AD45" s="45">
        <f t="shared" si="2"/>
        <v>-4675</v>
      </c>
      <c r="AE45" s="46"/>
      <c r="AF45" s="40">
        <v>390000</v>
      </c>
      <c r="AG45" s="40">
        <v>2364</v>
      </c>
      <c r="AH45" s="40">
        <v>339050</v>
      </c>
      <c r="AI45" s="40">
        <v>0</v>
      </c>
      <c r="AJ45" s="57">
        <f t="shared" si="3"/>
        <v>731414</v>
      </c>
      <c r="AK45" s="40">
        <v>0</v>
      </c>
      <c r="AL45" s="57">
        <f t="shared" si="4"/>
        <v>731414</v>
      </c>
      <c r="AM45" s="46"/>
      <c r="AN45" s="91">
        <f t="shared" si="7"/>
        <v>21345</v>
      </c>
      <c r="AO45" s="46">
        <f>+AN45-'[2]Calc'!$I44</f>
        <v>0</v>
      </c>
    </row>
    <row r="46" spans="1:41" ht="19.5" customHeight="1">
      <c r="A46" s="77">
        <f t="shared" si="6"/>
        <v>42</v>
      </c>
      <c r="B46" s="77" t="s">
        <v>55</v>
      </c>
      <c r="C46" s="77">
        <v>9750</v>
      </c>
      <c r="D46" s="78" t="s">
        <v>99</v>
      </c>
      <c r="E46" s="78"/>
      <c r="F46" s="92" t="s">
        <v>57</v>
      </c>
      <c r="G46" s="93"/>
      <c r="H46" s="90">
        <v>71650</v>
      </c>
      <c r="I46" s="40">
        <v>0</v>
      </c>
      <c r="J46" s="40">
        <v>1938</v>
      </c>
      <c r="K46" s="40">
        <v>0</v>
      </c>
      <c r="L46" s="40">
        <v>648</v>
      </c>
      <c r="M46" s="40">
        <v>4134</v>
      </c>
      <c r="N46" s="40">
        <v>1840</v>
      </c>
      <c r="O46" s="40">
        <v>17927</v>
      </c>
      <c r="P46" s="40">
        <v>6377</v>
      </c>
      <c r="Q46" s="40">
        <v>13010</v>
      </c>
      <c r="R46" s="57">
        <f t="shared" si="0"/>
        <v>117524</v>
      </c>
      <c r="S46" s="79"/>
      <c r="T46" s="40">
        <v>49925</v>
      </c>
      <c r="U46" s="40">
        <v>10400</v>
      </c>
      <c r="V46" s="40">
        <v>3273</v>
      </c>
      <c r="W46" s="40">
        <v>0</v>
      </c>
      <c r="X46" s="40">
        <v>8595</v>
      </c>
      <c r="Y46" s="40">
        <v>20155</v>
      </c>
      <c r="Z46" s="40">
        <v>295</v>
      </c>
      <c r="AA46" s="40">
        <v>1643</v>
      </c>
      <c r="AB46" s="40">
        <v>7077</v>
      </c>
      <c r="AC46" s="44">
        <f t="shared" si="1"/>
        <v>101363</v>
      </c>
      <c r="AD46" s="45">
        <f t="shared" si="2"/>
        <v>16161</v>
      </c>
      <c r="AE46" s="46"/>
      <c r="AF46" s="40">
        <v>610000</v>
      </c>
      <c r="AG46" s="40">
        <v>0</v>
      </c>
      <c r="AH46" s="40">
        <v>381906</v>
      </c>
      <c r="AI46" s="40">
        <v>1593</v>
      </c>
      <c r="AJ46" s="57">
        <f t="shared" si="3"/>
        <v>993499</v>
      </c>
      <c r="AK46" s="40">
        <v>6095</v>
      </c>
      <c r="AL46" s="57">
        <f t="shared" si="4"/>
        <v>987404</v>
      </c>
      <c r="AM46" s="46"/>
      <c r="AN46" s="91">
        <f t="shared" si="7"/>
        <v>100404</v>
      </c>
      <c r="AO46" s="46">
        <f>+AN46-'[2]Calc'!$I45</f>
        <v>0</v>
      </c>
    </row>
    <row r="47" spans="1:41" ht="19.5" customHeight="1">
      <c r="A47" s="77">
        <f t="shared" si="6"/>
        <v>43</v>
      </c>
      <c r="B47" s="77" t="s">
        <v>100</v>
      </c>
      <c r="C47" s="77">
        <v>9521</v>
      </c>
      <c r="D47" s="78" t="s">
        <v>101</v>
      </c>
      <c r="E47" s="78"/>
      <c r="F47" s="92" t="s">
        <v>57</v>
      </c>
      <c r="G47" s="93"/>
      <c r="H47" s="90">
        <v>42762</v>
      </c>
      <c r="I47" s="40">
        <v>2695</v>
      </c>
      <c r="J47" s="40">
        <v>1100</v>
      </c>
      <c r="K47" s="40">
        <v>0</v>
      </c>
      <c r="L47" s="40">
        <v>0</v>
      </c>
      <c r="M47" s="40">
        <v>0</v>
      </c>
      <c r="N47" s="40">
        <v>0</v>
      </c>
      <c r="O47" s="40">
        <v>5435</v>
      </c>
      <c r="P47" s="40">
        <v>29049</v>
      </c>
      <c r="Q47" s="40">
        <v>9635</v>
      </c>
      <c r="R47" s="57">
        <f t="shared" si="0"/>
        <v>90676</v>
      </c>
      <c r="S47" s="79"/>
      <c r="T47" s="40">
        <v>54501</v>
      </c>
      <c r="U47" s="40">
        <v>0</v>
      </c>
      <c r="V47" s="40">
        <v>750</v>
      </c>
      <c r="W47" s="40">
        <v>0</v>
      </c>
      <c r="X47" s="40">
        <v>9357</v>
      </c>
      <c r="Y47" s="40">
        <v>9208</v>
      </c>
      <c r="Z47" s="40">
        <v>2887</v>
      </c>
      <c r="AA47" s="40">
        <v>3100</v>
      </c>
      <c r="AB47" s="40">
        <v>7679</v>
      </c>
      <c r="AC47" s="44">
        <f t="shared" si="1"/>
        <v>87482</v>
      </c>
      <c r="AD47" s="45">
        <f t="shared" si="2"/>
        <v>3194</v>
      </c>
      <c r="AE47" s="46"/>
      <c r="AF47" s="40">
        <v>1520000</v>
      </c>
      <c r="AG47" s="40">
        <v>0</v>
      </c>
      <c r="AH47" s="40">
        <v>113060</v>
      </c>
      <c r="AI47" s="40">
        <v>403</v>
      </c>
      <c r="AJ47" s="57">
        <f t="shared" si="3"/>
        <v>1633463</v>
      </c>
      <c r="AK47" s="40">
        <v>4622</v>
      </c>
      <c r="AL47" s="57">
        <f t="shared" si="4"/>
        <v>1628841</v>
      </c>
      <c r="AM47" s="46"/>
      <c r="AN47" s="91">
        <f t="shared" si="7"/>
        <v>89576</v>
      </c>
      <c r="AO47" s="46">
        <f>+AN47-'[2]Calc'!$I46</f>
        <v>0</v>
      </c>
    </row>
    <row r="48" spans="1:41" ht="19.5" customHeight="1">
      <c r="A48" s="77">
        <f t="shared" si="6"/>
        <v>44</v>
      </c>
      <c r="B48" s="77" t="s">
        <v>100</v>
      </c>
      <c r="C48" s="77">
        <v>9561</v>
      </c>
      <c r="D48" s="78" t="s">
        <v>102</v>
      </c>
      <c r="E48" s="78"/>
      <c r="F48" s="92" t="s">
        <v>57</v>
      </c>
      <c r="G48" s="93"/>
      <c r="H48" s="90">
        <v>4149</v>
      </c>
      <c r="I48" s="40">
        <v>0</v>
      </c>
      <c r="J48" s="40">
        <v>0</v>
      </c>
      <c r="K48" s="40">
        <v>0</v>
      </c>
      <c r="L48" s="40">
        <v>800</v>
      </c>
      <c r="M48" s="40">
        <v>0</v>
      </c>
      <c r="N48" s="40">
        <v>9765</v>
      </c>
      <c r="O48" s="40">
        <v>7087</v>
      </c>
      <c r="P48" s="40">
        <v>0</v>
      </c>
      <c r="Q48" s="40">
        <v>9495</v>
      </c>
      <c r="R48" s="57">
        <f t="shared" si="0"/>
        <v>31296</v>
      </c>
      <c r="S48" s="79"/>
      <c r="T48" s="40">
        <v>5831</v>
      </c>
      <c r="U48" s="40">
        <v>0</v>
      </c>
      <c r="V48" s="40">
        <v>3092</v>
      </c>
      <c r="W48" s="40">
        <v>0</v>
      </c>
      <c r="X48" s="40">
        <v>27487</v>
      </c>
      <c r="Y48" s="40">
        <v>685</v>
      </c>
      <c r="Z48" s="40">
        <v>0</v>
      </c>
      <c r="AA48" s="40">
        <v>0</v>
      </c>
      <c r="AB48" s="40">
        <v>5250</v>
      </c>
      <c r="AC48" s="44">
        <f t="shared" si="1"/>
        <v>42345</v>
      </c>
      <c r="AD48" s="45">
        <f t="shared" si="2"/>
        <v>-11049</v>
      </c>
      <c r="AE48" s="46"/>
      <c r="AF48" s="40">
        <v>810000</v>
      </c>
      <c r="AG48" s="40">
        <v>0</v>
      </c>
      <c r="AH48" s="40">
        <v>361029</v>
      </c>
      <c r="AI48" s="40">
        <v>0</v>
      </c>
      <c r="AJ48" s="57">
        <f t="shared" si="3"/>
        <v>1171029</v>
      </c>
      <c r="AK48" s="40">
        <v>0</v>
      </c>
      <c r="AL48" s="57">
        <f t="shared" si="4"/>
        <v>1171029</v>
      </c>
      <c r="AM48" s="46"/>
      <c r="AN48" s="91">
        <f t="shared" si="7"/>
        <v>30496</v>
      </c>
      <c r="AO48" s="46">
        <f>+AN48-'[2]Calc'!$I47</f>
        <v>0</v>
      </c>
    </row>
    <row r="49" spans="1:41" ht="19.5" customHeight="1">
      <c r="A49" s="77">
        <f t="shared" si="6"/>
        <v>45</v>
      </c>
      <c r="B49" s="77" t="s">
        <v>100</v>
      </c>
      <c r="C49" s="77">
        <v>9523</v>
      </c>
      <c r="D49" s="78" t="s">
        <v>103</v>
      </c>
      <c r="E49" s="78">
        <v>1</v>
      </c>
      <c r="F49" s="92"/>
      <c r="G49" s="93" t="s">
        <v>72</v>
      </c>
      <c r="H49" s="90">
        <v>105589</v>
      </c>
      <c r="I49" s="40">
        <v>0</v>
      </c>
      <c r="J49" s="40">
        <v>4292</v>
      </c>
      <c r="K49" s="40">
        <v>200</v>
      </c>
      <c r="L49" s="40">
        <v>0</v>
      </c>
      <c r="M49" s="40">
        <v>0</v>
      </c>
      <c r="N49" s="40">
        <v>427</v>
      </c>
      <c r="O49" s="40">
        <v>12269</v>
      </c>
      <c r="P49" s="40">
        <v>5224</v>
      </c>
      <c r="Q49" s="40">
        <v>0</v>
      </c>
      <c r="R49" s="57">
        <f t="shared" si="0"/>
        <v>128001</v>
      </c>
      <c r="S49" s="79"/>
      <c r="T49" s="40">
        <v>59010</v>
      </c>
      <c r="U49" s="40">
        <v>9360</v>
      </c>
      <c r="V49" s="40">
        <v>0</v>
      </c>
      <c r="W49" s="40">
        <v>14853</v>
      </c>
      <c r="X49" s="40">
        <v>7910</v>
      </c>
      <c r="Y49" s="40">
        <v>32913</v>
      </c>
      <c r="Z49" s="40">
        <v>9903</v>
      </c>
      <c r="AA49" s="40">
        <v>0</v>
      </c>
      <c r="AB49" s="40">
        <v>0</v>
      </c>
      <c r="AC49" s="44">
        <f t="shared" si="1"/>
        <v>133949</v>
      </c>
      <c r="AD49" s="45">
        <f t="shared" si="2"/>
        <v>-5948</v>
      </c>
      <c r="AE49" s="46"/>
      <c r="AF49" s="40">
        <v>840000</v>
      </c>
      <c r="AG49" s="40">
        <v>0</v>
      </c>
      <c r="AH49" s="40">
        <v>241441</v>
      </c>
      <c r="AI49" s="40">
        <v>636</v>
      </c>
      <c r="AJ49" s="57">
        <f t="shared" si="3"/>
        <v>1082077</v>
      </c>
      <c r="AK49" s="40">
        <v>0</v>
      </c>
      <c r="AL49" s="57">
        <f t="shared" si="4"/>
        <v>1082077</v>
      </c>
      <c r="AM49" s="46"/>
      <c r="AN49" s="91">
        <f t="shared" si="7"/>
        <v>114149</v>
      </c>
      <c r="AO49" s="46">
        <f>+AN49-'[2]Calc'!$I48</f>
        <v>0</v>
      </c>
    </row>
    <row r="50" spans="1:41" ht="19.5" customHeight="1">
      <c r="A50" s="77">
        <f t="shared" si="6"/>
        <v>46</v>
      </c>
      <c r="B50" s="77" t="s">
        <v>100</v>
      </c>
      <c r="C50" s="77">
        <v>9598</v>
      </c>
      <c r="D50" s="78" t="s">
        <v>104</v>
      </c>
      <c r="E50" s="78">
        <v>1</v>
      </c>
      <c r="F50" s="92" t="s">
        <v>57</v>
      </c>
      <c r="G50" s="93"/>
      <c r="H50" s="90">
        <v>54800</v>
      </c>
      <c r="I50" s="40">
        <v>230</v>
      </c>
      <c r="J50" s="40">
        <v>1836</v>
      </c>
      <c r="K50" s="40">
        <v>0</v>
      </c>
      <c r="L50" s="40">
        <v>5917</v>
      </c>
      <c r="M50" s="40">
        <v>0</v>
      </c>
      <c r="N50" s="40">
        <v>4405</v>
      </c>
      <c r="O50" s="40">
        <v>0</v>
      </c>
      <c r="P50" s="40">
        <v>2170</v>
      </c>
      <c r="Q50" s="40">
        <v>759</v>
      </c>
      <c r="R50" s="57">
        <f t="shared" si="0"/>
        <v>70117</v>
      </c>
      <c r="S50" s="79"/>
      <c r="T50" s="40">
        <v>25745</v>
      </c>
      <c r="U50" s="40">
        <v>0</v>
      </c>
      <c r="V50" s="40">
        <v>3580</v>
      </c>
      <c r="W50" s="40">
        <v>4720</v>
      </c>
      <c r="X50" s="40">
        <v>19487</v>
      </c>
      <c r="Y50" s="40">
        <v>17308</v>
      </c>
      <c r="Z50" s="40">
        <v>1048</v>
      </c>
      <c r="AA50" s="40">
        <v>1130</v>
      </c>
      <c r="AB50" s="40">
        <v>611</v>
      </c>
      <c r="AC50" s="44">
        <f t="shared" si="1"/>
        <v>73629</v>
      </c>
      <c r="AD50" s="45">
        <f t="shared" si="2"/>
        <v>-3512</v>
      </c>
      <c r="AE50" s="46"/>
      <c r="AF50" s="40">
        <v>1805000</v>
      </c>
      <c r="AG50" s="40">
        <v>80000</v>
      </c>
      <c r="AH50" s="40">
        <v>111035</v>
      </c>
      <c r="AI50" s="40">
        <v>4270</v>
      </c>
      <c r="AJ50" s="57">
        <f t="shared" si="3"/>
        <v>2000305</v>
      </c>
      <c r="AK50" s="40">
        <v>420</v>
      </c>
      <c r="AL50" s="57">
        <f t="shared" si="4"/>
        <v>1999885</v>
      </c>
      <c r="AM50" s="46"/>
      <c r="AN50" s="91">
        <f t="shared" si="7"/>
        <v>62364</v>
      </c>
      <c r="AO50" s="46">
        <f>+AN50-'[2]Calc'!$I49</f>
        <v>0</v>
      </c>
    </row>
    <row r="51" spans="1:41" ht="19.5" customHeight="1">
      <c r="A51" s="77">
        <f t="shared" si="6"/>
        <v>47</v>
      </c>
      <c r="B51" s="77" t="s">
        <v>100</v>
      </c>
      <c r="C51" s="77">
        <v>9575</v>
      </c>
      <c r="D51" s="78" t="s">
        <v>105</v>
      </c>
      <c r="E51" s="78"/>
      <c r="F51" s="92" t="s">
        <v>57</v>
      </c>
      <c r="G51" s="93"/>
      <c r="H51" s="90">
        <v>53419</v>
      </c>
      <c r="I51" s="40">
        <v>1263</v>
      </c>
      <c r="J51" s="40">
        <v>0</v>
      </c>
      <c r="K51" s="40">
        <v>0</v>
      </c>
      <c r="L51" s="40">
        <v>5231</v>
      </c>
      <c r="M51" s="40">
        <v>0</v>
      </c>
      <c r="N51" s="40">
        <v>8878</v>
      </c>
      <c r="O51" s="40">
        <v>8448</v>
      </c>
      <c r="P51" s="40">
        <v>1091</v>
      </c>
      <c r="Q51" s="40">
        <v>9815</v>
      </c>
      <c r="R51" s="57">
        <f t="shared" si="0"/>
        <v>88145</v>
      </c>
      <c r="S51" s="79"/>
      <c r="T51" s="40">
        <v>39881</v>
      </c>
      <c r="U51" s="40">
        <v>7583</v>
      </c>
      <c r="V51" s="40">
        <v>3857</v>
      </c>
      <c r="W51" s="40">
        <v>8945</v>
      </c>
      <c r="X51" s="40">
        <v>16183</v>
      </c>
      <c r="Y51" s="40">
        <v>16387</v>
      </c>
      <c r="Z51" s="40">
        <v>947</v>
      </c>
      <c r="AA51" s="40">
        <v>308</v>
      </c>
      <c r="AB51" s="40">
        <v>15470</v>
      </c>
      <c r="AC51" s="44">
        <f t="shared" si="1"/>
        <v>109561</v>
      </c>
      <c r="AD51" s="45">
        <f t="shared" si="2"/>
        <v>-21416</v>
      </c>
      <c r="AE51" s="46"/>
      <c r="AF51" s="40">
        <v>775171</v>
      </c>
      <c r="AG51" s="40">
        <v>15350</v>
      </c>
      <c r="AH51" s="40">
        <v>174469</v>
      </c>
      <c r="AI51" s="40">
        <v>3432</v>
      </c>
      <c r="AJ51" s="57">
        <f t="shared" si="3"/>
        <v>968422</v>
      </c>
      <c r="AK51" s="40">
        <v>3703</v>
      </c>
      <c r="AL51" s="57">
        <f t="shared" si="4"/>
        <v>964719</v>
      </c>
      <c r="AM51" s="46"/>
      <c r="AN51" s="91">
        <f t="shared" si="7"/>
        <v>75331</v>
      </c>
      <c r="AO51" s="46">
        <f>+AN51-'[2]Calc'!$I50</f>
        <v>0</v>
      </c>
    </row>
    <row r="52" spans="1:41" ht="19.5" customHeight="1">
      <c r="A52" s="77">
        <f t="shared" si="6"/>
        <v>48</v>
      </c>
      <c r="B52" s="77" t="s">
        <v>100</v>
      </c>
      <c r="C52" s="77">
        <v>9576</v>
      </c>
      <c r="D52" s="78" t="s">
        <v>106</v>
      </c>
      <c r="E52" s="78"/>
      <c r="F52" s="92" t="s">
        <v>57</v>
      </c>
      <c r="G52" s="93"/>
      <c r="H52" s="90">
        <v>144021</v>
      </c>
      <c r="I52" s="40">
        <v>0</v>
      </c>
      <c r="J52" s="40">
        <v>5895</v>
      </c>
      <c r="K52" s="40">
        <v>0</v>
      </c>
      <c r="L52" s="40">
        <v>3000</v>
      </c>
      <c r="M52" s="40">
        <v>0</v>
      </c>
      <c r="N52" s="40">
        <v>2852</v>
      </c>
      <c r="O52" s="40">
        <v>13883</v>
      </c>
      <c r="P52" s="40">
        <v>0</v>
      </c>
      <c r="Q52" s="40">
        <v>145</v>
      </c>
      <c r="R52" s="57">
        <f t="shared" si="0"/>
        <v>169796</v>
      </c>
      <c r="S52" s="79"/>
      <c r="T52" s="40">
        <v>51857</v>
      </c>
      <c r="U52" s="40">
        <v>0</v>
      </c>
      <c r="V52" s="40">
        <v>0</v>
      </c>
      <c r="W52" s="40">
        <v>23913</v>
      </c>
      <c r="X52" s="40">
        <v>12372</v>
      </c>
      <c r="Y52" s="40">
        <v>4540</v>
      </c>
      <c r="Z52" s="40">
        <v>19770</v>
      </c>
      <c r="AA52" s="40">
        <v>18619</v>
      </c>
      <c r="AB52" s="40">
        <v>1556</v>
      </c>
      <c r="AC52" s="44">
        <f t="shared" si="1"/>
        <v>132627</v>
      </c>
      <c r="AD52" s="45">
        <f t="shared" si="2"/>
        <v>37169</v>
      </c>
      <c r="AE52" s="46"/>
      <c r="AF52" s="40">
        <v>1345000</v>
      </c>
      <c r="AG52" s="40">
        <v>238127</v>
      </c>
      <c r="AH52" s="40">
        <v>346941</v>
      </c>
      <c r="AI52" s="40">
        <v>0</v>
      </c>
      <c r="AJ52" s="57">
        <f t="shared" si="3"/>
        <v>1930068</v>
      </c>
      <c r="AK52" s="40">
        <v>0</v>
      </c>
      <c r="AL52" s="57">
        <f t="shared" si="4"/>
        <v>1930068</v>
      </c>
      <c r="AM52" s="46"/>
      <c r="AN52" s="91">
        <f t="shared" si="7"/>
        <v>160901</v>
      </c>
      <c r="AO52" s="46">
        <f>+AN52-'[2]Calc'!$I51</f>
        <v>0</v>
      </c>
    </row>
    <row r="53" spans="1:41" ht="19.5" customHeight="1">
      <c r="A53" s="77">
        <f t="shared" si="6"/>
        <v>49</v>
      </c>
      <c r="B53" s="77" t="s">
        <v>100</v>
      </c>
      <c r="C53" s="77">
        <v>9510</v>
      </c>
      <c r="D53" s="78" t="s">
        <v>107</v>
      </c>
      <c r="E53" s="78">
        <v>1</v>
      </c>
      <c r="F53" s="92"/>
      <c r="G53" s="93" t="s">
        <v>72</v>
      </c>
      <c r="H53" s="90">
        <v>35442</v>
      </c>
      <c r="I53" s="40">
        <v>250</v>
      </c>
      <c r="J53" s="40">
        <v>0</v>
      </c>
      <c r="K53" s="40">
        <v>0</v>
      </c>
      <c r="L53" s="40">
        <v>0</v>
      </c>
      <c r="M53" s="40">
        <v>0</v>
      </c>
      <c r="N53" s="40">
        <v>6674</v>
      </c>
      <c r="O53" s="40">
        <v>807</v>
      </c>
      <c r="P53" s="40">
        <v>9229</v>
      </c>
      <c r="Q53" s="40">
        <v>911</v>
      </c>
      <c r="R53" s="57">
        <f t="shared" si="0"/>
        <v>53313</v>
      </c>
      <c r="S53" s="79"/>
      <c r="T53" s="40">
        <v>24768</v>
      </c>
      <c r="U53" s="40">
        <v>4334</v>
      </c>
      <c r="V53" s="40">
        <v>0</v>
      </c>
      <c r="W53" s="40">
        <v>1585</v>
      </c>
      <c r="X53" s="40">
        <v>13704</v>
      </c>
      <c r="Y53" s="40">
        <v>8234</v>
      </c>
      <c r="Z53" s="40">
        <v>1178</v>
      </c>
      <c r="AA53" s="40">
        <v>0</v>
      </c>
      <c r="AB53" s="40">
        <v>506</v>
      </c>
      <c r="AC53" s="44">
        <f t="shared" si="1"/>
        <v>54309</v>
      </c>
      <c r="AD53" s="45">
        <f t="shared" si="2"/>
        <v>-996</v>
      </c>
      <c r="AE53" s="46"/>
      <c r="AF53" s="40">
        <v>1922000</v>
      </c>
      <c r="AG53" s="40">
        <v>73794</v>
      </c>
      <c r="AH53" s="40">
        <v>36247</v>
      </c>
      <c r="AI53" s="40">
        <v>1000</v>
      </c>
      <c r="AJ53" s="57">
        <f t="shared" si="3"/>
        <v>2033041</v>
      </c>
      <c r="AK53" s="40">
        <v>7426</v>
      </c>
      <c r="AL53" s="57">
        <f t="shared" si="4"/>
        <v>2025615</v>
      </c>
      <c r="AM53" s="46"/>
      <c r="AN53" s="91">
        <f t="shared" si="7"/>
        <v>48979</v>
      </c>
      <c r="AO53" s="46">
        <f>+AN53-'[2]Calc'!$I52</f>
        <v>0</v>
      </c>
    </row>
    <row r="54" spans="1:41" ht="19.5" customHeight="1">
      <c r="A54" s="77">
        <f t="shared" si="6"/>
        <v>50</v>
      </c>
      <c r="B54" s="77" t="s">
        <v>100</v>
      </c>
      <c r="C54" s="77">
        <v>13590</v>
      </c>
      <c r="D54" s="78" t="s">
        <v>108</v>
      </c>
      <c r="E54" s="78"/>
      <c r="F54" s="92" t="s">
        <v>57</v>
      </c>
      <c r="G54" s="93"/>
      <c r="H54" s="90">
        <v>62647</v>
      </c>
      <c r="I54" s="40">
        <v>0</v>
      </c>
      <c r="J54" s="40">
        <v>710</v>
      </c>
      <c r="K54" s="40">
        <v>0</v>
      </c>
      <c r="L54" s="40">
        <v>0</v>
      </c>
      <c r="M54" s="40">
        <v>1578</v>
      </c>
      <c r="N54" s="40">
        <v>15660</v>
      </c>
      <c r="O54" s="40">
        <v>27135</v>
      </c>
      <c r="P54" s="40">
        <v>12893</v>
      </c>
      <c r="Q54" s="40">
        <v>2322</v>
      </c>
      <c r="R54" s="57">
        <f t="shared" si="0"/>
        <v>122945</v>
      </c>
      <c r="S54" s="79"/>
      <c r="T54" s="40">
        <v>12872</v>
      </c>
      <c r="U54" s="40">
        <v>0</v>
      </c>
      <c r="V54" s="40">
        <v>0</v>
      </c>
      <c r="W54" s="40">
        <v>19255</v>
      </c>
      <c r="X54" s="40">
        <v>33952</v>
      </c>
      <c r="Y54" s="40">
        <v>17960</v>
      </c>
      <c r="Z54" s="40">
        <v>2641</v>
      </c>
      <c r="AA54" s="40">
        <v>0</v>
      </c>
      <c r="AB54" s="40">
        <v>9904</v>
      </c>
      <c r="AC54" s="44">
        <f t="shared" si="1"/>
        <v>96584</v>
      </c>
      <c r="AD54" s="45">
        <f t="shared" si="2"/>
        <v>26361</v>
      </c>
      <c r="AE54" s="46"/>
      <c r="AF54" s="40">
        <v>2273000</v>
      </c>
      <c r="AG54" s="40">
        <v>0</v>
      </c>
      <c r="AH54" s="40">
        <v>574809</v>
      </c>
      <c r="AI54" s="40">
        <v>0</v>
      </c>
      <c r="AJ54" s="57">
        <f t="shared" si="3"/>
        <v>2847809</v>
      </c>
      <c r="AK54" s="40">
        <v>10300</v>
      </c>
      <c r="AL54" s="57">
        <f t="shared" si="4"/>
        <v>2837509</v>
      </c>
      <c r="AM54" s="46"/>
      <c r="AN54" s="91">
        <f t="shared" si="7"/>
        <v>120657</v>
      </c>
      <c r="AO54" s="46">
        <f>+AN54-'[2]Calc'!$I53</f>
        <v>0</v>
      </c>
    </row>
    <row r="55" spans="1:41" ht="19.5" customHeight="1">
      <c r="A55" s="77">
        <f t="shared" si="6"/>
        <v>51</v>
      </c>
      <c r="B55" s="77" t="s">
        <v>100</v>
      </c>
      <c r="C55" s="77">
        <v>9524</v>
      </c>
      <c r="D55" s="78" t="s">
        <v>109</v>
      </c>
      <c r="E55" s="78"/>
      <c r="F55" s="92" t="s">
        <v>57</v>
      </c>
      <c r="G55" s="93"/>
      <c r="H55" s="90">
        <v>57909</v>
      </c>
      <c r="I55" s="40">
        <v>0</v>
      </c>
      <c r="J55" s="40">
        <v>0</v>
      </c>
      <c r="K55" s="40">
        <v>27740</v>
      </c>
      <c r="L55" s="40">
        <v>25000</v>
      </c>
      <c r="M55" s="40">
        <v>3000</v>
      </c>
      <c r="N55" s="40">
        <v>19344</v>
      </c>
      <c r="O55" s="40">
        <v>70026</v>
      </c>
      <c r="P55" s="40">
        <v>11912</v>
      </c>
      <c r="Q55" s="40">
        <v>0</v>
      </c>
      <c r="R55" s="57">
        <f t="shared" si="0"/>
        <v>214931</v>
      </c>
      <c r="S55" s="79"/>
      <c r="T55" s="40">
        <v>81136</v>
      </c>
      <c r="U55" s="40">
        <v>0</v>
      </c>
      <c r="V55" s="40">
        <v>600</v>
      </c>
      <c r="W55" s="40">
        <v>27135</v>
      </c>
      <c r="X55" s="40">
        <v>37131</v>
      </c>
      <c r="Y55" s="40">
        <v>17803</v>
      </c>
      <c r="Z55" s="40">
        <v>1555</v>
      </c>
      <c r="AA55" s="40">
        <v>2700</v>
      </c>
      <c r="AB55" s="40">
        <v>17277</v>
      </c>
      <c r="AC55" s="44">
        <f t="shared" si="1"/>
        <v>185337</v>
      </c>
      <c r="AD55" s="45">
        <f t="shared" si="2"/>
        <v>29594</v>
      </c>
      <c r="AE55" s="46"/>
      <c r="AF55" s="40">
        <v>3028482</v>
      </c>
      <c r="AG55" s="40">
        <v>0</v>
      </c>
      <c r="AH55" s="40">
        <v>965715</v>
      </c>
      <c r="AI55" s="40">
        <v>0</v>
      </c>
      <c r="AJ55" s="57">
        <f t="shared" si="3"/>
        <v>3994197</v>
      </c>
      <c r="AK55" s="40">
        <v>46234</v>
      </c>
      <c r="AL55" s="57">
        <f t="shared" si="4"/>
        <v>3947963</v>
      </c>
      <c r="AM55" s="46"/>
      <c r="AN55" s="91">
        <f t="shared" si="7"/>
        <v>159191</v>
      </c>
      <c r="AO55" s="46">
        <f>+AN55-'[2]Calc'!$I54</f>
        <v>0</v>
      </c>
    </row>
    <row r="56" spans="1:41" ht="19.5" customHeight="1">
      <c r="A56" s="77">
        <f t="shared" si="6"/>
        <v>52</v>
      </c>
      <c r="B56" s="77" t="s">
        <v>100</v>
      </c>
      <c r="C56" s="77">
        <v>9525</v>
      </c>
      <c r="D56" s="78" t="s">
        <v>110</v>
      </c>
      <c r="E56" s="78"/>
      <c r="F56" s="92" t="s">
        <v>57</v>
      </c>
      <c r="G56" s="93"/>
      <c r="H56" s="90">
        <v>125175</v>
      </c>
      <c r="I56" s="40">
        <v>1772</v>
      </c>
      <c r="J56" s="40">
        <v>2164</v>
      </c>
      <c r="K56" s="40">
        <v>176140</v>
      </c>
      <c r="L56" s="40">
        <v>4000</v>
      </c>
      <c r="M56" s="40">
        <v>0</v>
      </c>
      <c r="N56" s="40">
        <v>22508</v>
      </c>
      <c r="O56" s="40">
        <v>15522</v>
      </c>
      <c r="P56" s="40">
        <v>9104</v>
      </c>
      <c r="Q56" s="40">
        <v>1963</v>
      </c>
      <c r="R56" s="57">
        <f t="shared" si="0"/>
        <v>358348</v>
      </c>
      <c r="S56" s="79"/>
      <c r="T56" s="40">
        <v>57281</v>
      </c>
      <c r="U56" s="40">
        <v>18265</v>
      </c>
      <c r="V56" s="40">
        <v>3270</v>
      </c>
      <c r="W56" s="40">
        <v>39932</v>
      </c>
      <c r="X56" s="40">
        <v>142874</v>
      </c>
      <c r="Y56" s="40">
        <v>46383</v>
      </c>
      <c r="Z56" s="40">
        <v>22909</v>
      </c>
      <c r="AA56" s="40">
        <v>8046</v>
      </c>
      <c r="AB56" s="40">
        <v>0</v>
      </c>
      <c r="AC56" s="44">
        <f t="shared" si="1"/>
        <v>338960</v>
      </c>
      <c r="AD56" s="45">
        <f t="shared" si="2"/>
        <v>19388</v>
      </c>
      <c r="AE56" s="46"/>
      <c r="AF56" s="40">
        <v>1380000</v>
      </c>
      <c r="AG56" s="40">
        <v>1430941</v>
      </c>
      <c r="AH56" s="40">
        <v>171729</v>
      </c>
      <c r="AI56" s="40">
        <v>26626</v>
      </c>
      <c r="AJ56" s="57">
        <f t="shared" si="3"/>
        <v>3009296</v>
      </c>
      <c r="AK56" s="40">
        <v>11178</v>
      </c>
      <c r="AL56" s="57">
        <f t="shared" si="4"/>
        <v>2998118</v>
      </c>
      <c r="AM56" s="46"/>
      <c r="AN56" s="91">
        <f t="shared" si="7"/>
        <v>157779</v>
      </c>
      <c r="AO56" s="46">
        <f>+AN56-'[2]Calc'!$I55</f>
        <v>0</v>
      </c>
    </row>
    <row r="57" spans="1:41" ht="19.5" customHeight="1">
      <c r="A57" s="77">
        <f t="shared" si="6"/>
        <v>53</v>
      </c>
      <c r="B57" s="77" t="s">
        <v>100</v>
      </c>
      <c r="C57" s="77">
        <v>9526</v>
      </c>
      <c r="D57" s="78" t="s">
        <v>111</v>
      </c>
      <c r="E57" s="78"/>
      <c r="F57" s="92" t="s">
        <v>57</v>
      </c>
      <c r="G57" s="93"/>
      <c r="H57" s="90">
        <v>10207</v>
      </c>
      <c r="I57" s="40">
        <v>400</v>
      </c>
      <c r="J57" s="40">
        <v>0</v>
      </c>
      <c r="K57" s="40">
        <v>0</v>
      </c>
      <c r="L57" s="40">
        <v>0</v>
      </c>
      <c r="M57" s="40">
        <v>5000</v>
      </c>
      <c r="N57" s="40">
        <v>11772</v>
      </c>
      <c r="O57" s="40">
        <v>1788</v>
      </c>
      <c r="P57" s="40">
        <v>3715</v>
      </c>
      <c r="Q57" s="40">
        <v>535</v>
      </c>
      <c r="R57" s="57">
        <f t="shared" si="0"/>
        <v>33417</v>
      </c>
      <c r="S57" s="79"/>
      <c r="T57" s="40">
        <v>6880</v>
      </c>
      <c r="U57" s="40">
        <v>0</v>
      </c>
      <c r="V57" s="40">
        <v>70</v>
      </c>
      <c r="W57" s="40">
        <v>0</v>
      </c>
      <c r="X57" s="40">
        <v>14094</v>
      </c>
      <c r="Y57" s="40">
        <v>14027</v>
      </c>
      <c r="Z57" s="40">
        <v>0</v>
      </c>
      <c r="AA57" s="40">
        <v>0</v>
      </c>
      <c r="AB57" s="40">
        <v>0</v>
      </c>
      <c r="AC57" s="44">
        <f t="shared" si="1"/>
        <v>35071</v>
      </c>
      <c r="AD57" s="45">
        <f t="shared" si="2"/>
        <v>-1654</v>
      </c>
      <c r="AE57" s="46"/>
      <c r="AF57" s="40">
        <v>1109000</v>
      </c>
      <c r="AG57" s="40">
        <v>11745</v>
      </c>
      <c r="AH57" s="40">
        <v>41394</v>
      </c>
      <c r="AI57" s="40">
        <v>0</v>
      </c>
      <c r="AJ57" s="57">
        <f t="shared" si="3"/>
        <v>1162139</v>
      </c>
      <c r="AK57" s="40">
        <v>530</v>
      </c>
      <c r="AL57" s="57">
        <f t="shared" si="4"/>
        <v>1161609</v>
      </c>
      <c r="AM57" s="46"/>
      <c r="AN57" s="91">
        <f t="shared" si="7"/>
        <v>28417</v>
      </c>
      <c r="AO57" s="46">
        <f>+AN57-'[2]Calc'!$I56</f>
        <v>0</v>
      </c>
    </row>
    <row r="58" spans="1:41" ht="19.5" customHeight="1">
      <c r="A58" s="77">
        <f t="shared" si="6"/>
        <v>54</v>
      </c>
      <c r="B58" s="77" t="s">
        <v>100</v>
      </c>
      <c r="C58" s="77">
        <v>9527</v>
      </c>
      <c r="D58" s="78" t="s">
        <v>112</v>
      </c>
      <c r="E58" s="78"/>
      <c r="F58" s="92" t="s">
        <v>57</v>
      </c>
      <c r="G58" s="93"/>
      <c r="H58" s="90">
        <v>80027</v>
      </c>
      <c r="I58" s="40">
        <v>0</v>
      </c>
      <c r="J58" s="40">
        <v>0</v>
      </c>
      <c r="K58" s="40">
        <v>0</v>
      </c>
      <c r="L58" s="40">
        <v>0</v>
      </c>
      <c r="M58" s="40">
        <v>2681</v>
      </c>
      <c r="N58" s="40">
        <v>8655</v>
      </c>
      <c r="O58" s="40">
        <v>15690</v>
      </c>
      <c r="P58" s="40">
        <v>19025</v>
      </c>
      <c r="Q58" s="40">
        <v>5695</v>
      </c>
      <c r="R58" s="57">
        <f t="shared" si="0"/>
        <v>131773</v>
      </c>
      <c r="S58" s="79"/>
      <c r="T58" s="40">
        <v>58530</v>
      </c>
      <c r="U58" s="40">
        <v>0</v>
      </c>
      <c r="V58" s="40">
        <v>4889</v>
      </c>
      <c r="W58" s="40">
        <v>14641</v>
      </c>
      <c r="X58" s="40">
        <v>41765</v>
      </c>
      <c r="Y58" s="40">
        <v>18691</v>
      </c>
      <c r="Z58" s="40">
        <v>8205</v>
      </c>
      <c r="AA58" s="40">
        <v>5274</v>
      </c>
      <c r="AB58" s="40">
        <v>1034</v>
      </c>
      <c r="AC58" s="44">
        <f t="shared" si="1"/>
        <v>153029</v>
      </c>
      <c r="AD58" s="45">
        <f t="shared" si="2"/>
        <v>-21256</v>
      </c>
      <c r="AE58" s="46"/>
      <c r="AF58" s="40">
        <v>1955000</v>
      </c>
      <c r="AG58" s="40">
        <v>0</v>
      </c>
      <c r="AH58" s="40">
        <v>309236</v>
      </c>
      <c r="AI58" s="40">
        <v>11602</v>
      </c>
      <c r="AJ58" s="57">
        <f t="shared" si="3"/>
        <v>2275838</v>
      </c>
      <c r="AK58" s="40">
        <v>13984</v>
      </c>
      <c r="AL58" s="57">
        <f t="shared" si="4"/>
        <v>2261854</v>
      </c>
      <c r="AM58" s="46"/>
      <c r="AN58" s="91">
        <f t="shared" si="7"/>
        <v>129092</v>
      </c>
      <c r="AO58" s="46">
        <f>+AN58-'[2]Calc'!$I57</f>
        <v>0</v>
      </c>
    </row>
    <row r="59" spans="1:41" ht="19.5" customHeight="1">
      <c r="A59" s="77">
        <f t="shared" si="6"/>
        <v>55</v>
      </c>
      <c r="B59" s="77" t="s">
        <v>100</v>
      </c>
      <c r="C59" s="77">
        <v>9545</v>
      </c>
      <c r="D59" s="78" t="s">
        <v>113</v>
      </c>
      <c r="E59" s="78"/>
      <c r="F59" s="92" t="s">
        <v>57</v>
      </c>
      <c r="G59" s="93"/>
      <c r="H59" s="90">
        <v>179574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1858</v>
      </c>
      <c r="P59" s="40">
        <v>4652</v>
      </c>
      <c r="Q59" s="40">
        <v>21965</v>
      </c>
      <c r="R59" s="57">
        <f t="shared" si="0"/>
        <v>208049</v>
      </c>
      <c r="S59" s="79"/>
      <c r="T59" s="40">
        <v>57117</v>
      </c>
      <c r="U59" s="40">
        <v>0</v>
      </c>
      <c r="V59" s="40">
        <v>2612</v>
      </c>
      <c r="W59" s="40">
        <v>65529</v>
      </c>
      <c r="X59" s="40">
        <v>19453</v>
      </c>
      <c r="Y59" s="40">
        <v>31450</v>
      </c>
      <c r="Z59" s="40">
        <v>1200</v>
      </c>
      <c r="AA59" s="40">
        <v>16024</v>
      </c>
      <c r="AB59" s="40">
        <v>25676</v>
      </c>
      <c r="AC59" s="44">
        <f t="shared" si="1"/>
        <v>219061</v>
      </c>
      <c r="AD59" s="45">
        <f t="shared" si="2"/>
        <v>-11012</v>
      </c>
      <c r="AE59" s="46"/>
      <c r="AF59" s="40">
        <v>860000</v>
      </c>
      <c r="AG59" s="40">
        <v>690393</v>
      </c>
      <c r="AH59" s="40">
        <v>97996</v>
      </c>
      <c r="AI59" s="40">
        <v>243768</v>
      </c>
      <c r="AJ59" s="57">
        <f t="shared" si="3"/>
        <v>1892157</v>
      </c>
      <c r="AK59" s="40">
        <v>101311</v>
      </c>
      <c r="AL59" s="57">
        <f t="shared" si="4"/>
        <v>1790846</v>
      </c>
      <c r="AM59" s="46"/>
      <c r="AN59" s="91">
        <f t="shared" si="7"/>
        <v>208049</v>
      </c>
      <c r="AO59" s="46">
        <f>+AN59-'[2]Calc'!$I58</f>
        <v>0</v>
      </c>
    </row>
    <row r="60" spans="1:41" ht="19.5" customHeight="1">
      <c r="A60" s="77">
        <f t="shared" si="6"/>
        <v>56</v>
      </c>
      <c r="B60" s="77" t="s">
        <v>100</v>
      </c>
      <c r="C60" s="77">
        <v>9562</v>
      </c>
      <c r="D60" s="78" t="s">
        <v>114</v>
      </c>
      <c r="E60" s="78"/>
      <c r="F60" s="92" t="s">
        <v>57</v>
      </c>
      <c r="G60" s="93"/>
      <c r="H60" s="90">
        <v>11117</v>
      </c>
      <c r="I60" s="40">
        <v>98</v>
      </c>
      <c r="J60" s="40">
        <v>0</v>
      </c>
      <c r="K60" s="40">
        <v>0</v>
      </c>
      <c r="L60" s="40">
        <v>0</v>
      </c>
      <c r="M60" s="40">
        <v>0</v>
      </c>
      <c r="N60" s="40">
        <v>3419</v>
      </c>
      <c r="O60" s="40">
        <v>7154</v>
      </c>
      <c r="P60" s="40">
        <v>3022</v>
      </c>
      <c r="Q60" s="40">
        <v>0</v>
      </c>
      <c r="R60" s="57">
        <f t="shared" si="0"/>
        <v>24810</v>
      </c>
      <c r="S60" s="79"/>
      <c r="T60" s="40">
        <v>3652</v>
      </c>
      <c r="U60" s="40">
        <v>0</v>
      </c>
      <c r="V60" s="40">
        <v>270</v>
      </c>
      <c r="W60" s="40">
        <v>0</v>
      </c>
      <c r="X60" s="40">
        <v>5434</v>
      </c>
      <c r="Y60" s="40">
        <v>3654</v>
      </c>
      <c r="Z60" s="40">
        <v>180</v>
      </c>
      <c r="AA60" s="40">
        <v>0</v>
      </c>
      <c r="AB60" s="40">
        <v>5941</v>
      </c>
      <c r="AC60" s="44">
        <f t="shared" si="1"/>
        <v>19131</v>
      </c>
      <c r="AD60" s="45">
        <f t="shared" si="2"/>
        <v>5679</v>
      </c>
      <c r="AE60" s="46"/>
      <c r="AF60" s="40">
        <v>290000</v>
      </c>
      <c r="AG60" s="40">
        <v>2063</v>
      </c>
      <c r="AH60" s="40">
        <v>147634</v>
      </c>
      <c r="AI60" s="40">
        <v>0</v>
      </c>
      <c r="AJ60" s="57">
        <f t="shared" si="3"/>
        <v>439697</v>
      </c>
      <c r="AK60" s="40">
        <v>107</v>
      </c>
      <c r="AL60" s="57">
        <f t="shared" si="4"/>
        <v>439590</v>
      </c>
      <c r="AM60" s="46"/>
      <c r="AN60" s="91">
        <f t="shared" si="7"/>
        <v>24810</v>
      </c>
      <c r="AO60" s="46">
        <f>+AN60-'[2]Calc'!$I59</f>
        <v>0</v>
      </c>
    </row>
    <row r="61" spans="1:41" ht="19.5" customHeight="1">
      <c r="A61" s="77">
        <f t="shared" si="6"/>
        <v>57</v>
      </c>
      <c r="B61" s="77" t="s">
        <v>100</v>
      </c>
      <c r="C61" s="77">
        <v>9599</v>
      </c>
      <c r="D61" s="78" t="s">
        <v>115</v>
      </c>
      <c r="E61" s="78"/>
      <c r="F61" s="92" t="s">
        <v>57</v>
      </c>
      <c r="G61" s="93"/>
      <c r="H61" s="90">
        <v>86823</v>
      </c>
      <c r="I61" s="40">
        <v>0</v>
      </c>
      <c r="J61" s="40">
        <v>1350</v>
      </c>
      <c r="K61" s="40">
        <v>0</v>
      </c>
      <c r="L61" s="40">
        <v>0</v>
      </c>
      <c r="M61" s="40">
        <v>0</v>
      </c>
      <c r="N61" s="40">
        <v>21069</v>
      </c>
      <c r="O61" s="40">
        <v>8667</v>
      </c>
      <c r="P61" s="40">
        <v>4700</v>
      </c>
      <c r="Q61" s="40">
        <v>0</v>
      </c>
      <c r="R61" s="57">
        <f t="shared" si="0"/>
        <v>122609</v>
      </c>
      <c r="S61" s="79"/>
      <c r="T61" s="40">
        <v>49848</v>
      </c>
      <c r="U61" s="40">
        <v>4421</v>
      </c>
      <c r="V61" s="40">
        <v>6646</v>
      </c>
      <c r="W61" s="40">
        <v>14026</v>
      </c>
      <c r="X61" s="40">
        <v>22270</v>
      </c>
      <c r="Y61" s="40">
        <v>21201</v>
      </c>
      <c r="Z61" s="40">
        <v>0</v>
      </c>
      <c r="AA61" s="40">
        <v>7120</v>
      </c>
      <c r="AB61" s="40">
        <v>776</v>
      </c>
      <c r="AC61" s="44">
        <f t="shared" si="1"/>
        <v>126308</v>
      </c>
      <c r="AD61" s="45">
        <f t="shared" si="2"/>
        <v>-3699</v>
      </c>
      <c r="AE61" s="46"/>
      <c r="AF61" s="40">
        <v>2190000</v>
      </c>
      <c r="AG61" s="40">
        <v>0</v>
      </c>
      <c r="AH61" s="40">
        <v>180691</v>
      </c>
      <c r="AI61" s="40">
        <v>3996</v>
      </c>
      <c r="AJ61" s="57">
        <f t="shared" si="3"/>
        <v>2374687</v>
      </c>
      <c r="AK61" s="40">
        <v>6167</v>
      </c>
      <c r="AL61" s="57">
        <f t="shared" si="4"/>
        <v>2368520</v>
      </c>
      <c r="AM61" s="46"/>
      <c r="AN61" s="91">
        <f t="shared" si="7"/>
        <v>116838</v>
      </c>
      <c r="AO61" s="46">
        <f>+AN61-'[2]Calc'!$I60</f>
        <v>0</v>
      </c>
    </row>
    <row r="62" spans="1:41" ht="19.5" customHeight="1">
      <c r="A62" s="77">
        <f t="shared" si="6"/>
        <v>58</v>
      </c>
      <c r="B62" s="77" t="s">
        <v>100</v>
      </c>
      <c r="C62" s="77">
        <v>9604</v>
      </c>
      <c r="D62" s="78" t="s">
        <v>116</v>
      </c>
      <c r="E62" s="78"/>
      <c r="F62" s="92" t="s">
        <v>57</v>
      </c>
      <c r="G62" s="93"/>
      <c r="H62" s="90">
        <v>103614</v>
      </c>
      <c r="I62" s="40">
        <v>949</v>
      </c>
      <c r="J62" s="40">
        <v>0</v>
      </c>
      <c r="K62" s="40">
        <v>0</v>
      </c>
      <c r="L62" s="40">
        <v>10000</v>
      </c>
      <c r="M62" s="40">
        <v>15000</v>
      </c>
      <c r="N62" s="40">
        <v>47452</v>
      </c>
      <c r="O62" s="40">
        <v>26695</v>
      </c>
      <c r="P62" s="40">
        <v>13433</v>
      </c>
      <c r="Q62" s="40">
        <v>110</v>
      </c>
      <c r="R62" s="57">
        <f t="shared" si="0"/>
        <v>217253</v>
      </c>
      <c r="S62" s="79"/>
      <c r="T62" s="40">
        <v>57780</v>
      </c>
      <c r="U62" s="40">
        <v>29800</v>
      </c>
      <c r="V62" s="40">
        <v>2587</v>
      </c>
      <c r="W62" s="40">
        <v>30316</v>
      </c>
      <c r="X62" s="40">
        <v>38688</v>
      </c>
      <c r="Y62" s="40">
        <v>30944</v>
      </c>
      <c r="Z62" s="40">
        <v>949</v>
      </c>
      <c r="AA62" s="40">
        <v>0</v>
      </c>
      <c r="AB62" s="40">
        <v>0</v>
      </c>
      <c r="AC62" s="44">
        <f t="shared" si="1"/>
        <v>191064</v>
      </c>
      <c r="AD62" s="45">
        <f t="shared" si="2"/>
        <v>26189</v>
      </c>
      <c r="AE62" s="46"/>
      <c r="AF62" s="40">
        <v>2750000</v>
      </c>
      <c r="AG62" s="40">
        <v>615024</v>
      </c>
      <c r="AH62" s="40">
        <v>767298</v>
      </c>
      <c r="AI62" s="40">
        <v>4768</v>
      </c>
      <c r="AJ62" s="57">
        <f t="shared" si="3"/>
        <v>4137090</v>
      </c>
      <c r="AK62" s="40">
        <v>14577</v>
      </c>
      <c r="AL62" s="57">
        <f t="shared" si="4"/>
        <v>4122513</v>
      </c>
      <c r="AM62" s="46"/>
      <c r="AN62" s="91">
        <f t="shared" si="7"/>
        <v>162453</v>
      </c>
      <c r="AO62" s="46">
        <f>+AN62-'[2]Calc'!$I61</f>
        <v>0</v>
      </c>
    </row>
    <row r="63" spans="1:41" ht="19.5" customHeight="1">
      <c r="A63" s="77">
        <f t="shared" si="6"/>
        <v>59</v>
      </c>
      <c r="B63" s="77" t="s">
        <v>100</v>
      </c>
      <c r="C63" s="77">
        <v>9606</v>
      </c>
      <c r="D63" s="78" t="s">
        <v>117</v>
      </c>
      <c r="E63" s="78"/>
      <c r="F63" s="92"/>
      <c r="G63" s="93" t="s">
        <v>72</v>
      </c>
      <c r="H63" s="90">
        <v>81518</v>
      </c>
      <c r="I63" s="40">
        <v>0</v>
      </c>
      <c r="J63" s="40">
        <v>5150</v>
      </c>
      <c r="K63" s="40">
        <v>0</v>
      </c>
      <c r="L63" s="40">
        <v>2603</v>
      </c>
      <c r="M63" s="40">
        <v>0</v>
      </c>
      <c r="N63" s="40">
        <v>3758</v>
      </c>
      <c r="O63" s="40">
        <v>0</v>
      </c>
      <c r="P63" s="40">
        <v>0</v>
      </c>
      <c r="Q63" s="40">
        <v>950</v>
      </c>
      <c r="R63" s="57">
        <f t="shared" si="0"/>
        <v>93979</v>
      </c>
      <c r="S63" s="79"/>
      <c r="T63" s="40">
        <v>58210</v>
      </c>
      <c r="U63" s="40">
        <v>3758</v>
      </c>
      <c r="V63" s="40">
        <v>431</v>
      </c>
      <c r="W63" s="40">
        <v>0</v>
      </c>
      <c r="X63" s="40">
        <v>14997</v>
      </c>
      <c r="Y63" s="40">
        <v>1874</v>
      </c>
      <c r="Z63" s="40">
        <v>0</v>
      </c>
      <c r="AA63" s="40">
        <v>0</v>
      </c>
      <c r="AB63" s="40">
        <v>7770</v>
      </c>
      <c r="AC63" s="44">
        <f t="shared" si="1"/>
        <v>87040</v>
      </c>
      <c r="AD63" s="45">
        <f t="shared" si="2"/>
        <v>6939</v>
      </c>
      <c r="AE63" s="46"/>
      <c r="AF63" s="40">
        <v>0</v>
      </c>
      <c r="AG63" s="40">
        <v>0</v>
      </c>
      <c r="AH63" s="40">
        <v>21350</v>
      </c>
      <c r="AI63" s="40">
        <v>0</v>
      </c>
      <c r="AJ63" s="57">
        <f t="shared" si="3"/>
        <v>21350</v>
      </c>
      <c r="AK63" s="40">
        <v>2001</v>
      </c>
      <c r="AL63" s="57">
        <f t="shared" si="4"/>
        <v>19349</v>
      </c>
      <c r="AM63" s="46"/>
      <c r="AN63" s="91">
        <f t="shared" si="7"/>
        <v>82468</v>
      </c>
      <c r="AO63" s="46">
        <f>+AN63-'[2]Calc'!$I62</f>
        <v>0</v>
      </c>
    </row>
    <row r="64" spans="1:41" ht="19.5" customHeight="1">
      <c r="A64" s="77">
        <f t="shared" si="6"/>
        <v>60</v>
      </c>
      <c r="B64" s="77" t="s">
        <v>100</v>
      </c>
      <c r="C64" s="77">
        <v>9606</v>
      </c>
      <c r="D64" s="78" t="s">
        <v>117</v>
      </c>
      <c r="E64" s="78">
        <v>1</v>
      </c>
      <c r="F64" s="92" t="s">
        <v>57</v>
      </c>
      <c r="G64" s="93" t="s">
        <v>72</v>
      </c>
      <c r="H64" s="90">
        <v>414370</v>
      </c>
      <c r="I64" s="40">
        <v>0</v>
      </c>
      <c r="J64" s="40">
        <v>13325</v>
      </c>
      <c r="K64" s="40">
        <v>8465</v>
      </c>
      <c r="L64" s="40">
        <v>8289</v>
      </c>
      <c r="M64" s="40">
        <v>1000</v>
      </c>
      <c r="N64" s="40">
        <v>34906</v>
      </c>
      <c r="O64" s="40">
        <v>4812</v>
      </c>
      <c r="P64" s="40">
        <v>0</v>
      </c>
      <c r="Q64" s="40">
        <v>49</v>
      </c>
      <c r="R64" s="57">
        <f t="shared" si="0"/>
        <v>485216</v>
      </c>
      <c r="S64" s="79"/>
      <c r="T64" s="40">
        <v>158357</v>
      </c>
      <c r="U64" s="40">
        <v>31200</v>
      </c>
      <c r="V64" s="40">
        <v>3341</v>
      </c>
      <c r="W64" s="40">
        <v>47231</v>
      </c>
      <c r="X64" s="40">
        <v>83349</v>
      </c>
      <c r="Y64" s="40">
        <v>80579</v>
      </c>
      <c r="Z64" s="40">
        <v>12186</v>
      </c>
      <c r="AA64" s="40">
        <v>36110</v>
      </c>
      <c r="AB64" s="40">
        <v>0</v>
      </c>
      <c r="AC64" s="44">
        <f t="shared" si="1"/>
        <v>452353</v>
      </c>
      <c r="AD64" s="45">
        <f t="shared" si="2"/>
        <v>32863</v>
      </c>
      <c r="AE64" s="46"/>
      <c r="AF64" s="40">
        <v>3165000</v>
      </c>
      <c r="AG64" s="40">
        <v>0</v>
      </c>
      <c r="AH64" s="40">
        <v>141243</v>
      </c>
      <c r="AI64" s="40">
        <v>172</v>
      </c>
      <c r="AJ64" s="57">
        <f t="shared" si="3"/>
        <v>3306415</v>
      </c>
      <c r="AK64" s="40">
        <v>20185</v>
      </c>
      <c r="AL64" s="57">
        <f t="shared" si="4"/>
        <v>3286230</v>
      </c>
      <c r="AM64" s="46"/>
      <c r="AN64" s="91">
        <f t="shared" si="7"/>
        <v>422937</v>
      </c>
      <c r="AO64" s="46">
        <f>+AN64-'[2]Calc'!$I63</f>
        <v>0</v>
      </c>
    </row>
    <row r="65" spans="1:41" ht="19.5" customHeight="1">
      <c r="A65" s="77">
        <f t="shared" si="6"/>
        <v>61</v>
      </c>
      <c r="B65" s="77" t="s">
        <v>100</v>
      </c>
      <c r="C65" s="77">
        <v>9594</v>
      </c>
      <c r="D65" s="78" t="s">
        <v>118</v>
      </c>
      <c r="E65" s="78"/>
      <c r="F65" s="92" t="s">
        <v>57</v>
      </c>
      <c r="G65" s="93"/>
      <c r="H65" s="90">
        <v>16985</v>
      </c>
      <c r="I65" s="40">
        <v>0</v>
      </c>
      <c r="J65" s="40">
        <v>175</v>
      </c>
      <c r="K65" s="40">
        <v>0</v>
      </c>
      <c r="L65" s="40">
        <v>0</v>
      </c>
      <c r="M65" s="40">
        <v>0</v>
      </c>
      <c r="N65" s="40">
        <v>9062</v>
      </c>
      <c r="O65" s="40">
        <v>6315</v>
      </c>
      <c r="P65" s="40">
        <v>17613</v>
      </c>
      <c r="Q65" s="40">
        <v>1364</v>
      </c>
      <c r="R65" s="57">
        <f t="shared" si="0"/>
        <v>51514</v>
      </c>
      <c r="S65" s="79"/>
      <c r="T65" s="40">
        <v>15239</v>
      </c>
      <c r="U65" s="40">
        <v>0</v>
      </c>
      <c r="V65" s="40">
        <v>2510</v>
      </c>
      <c r="W65" s="40">
        <v>1565</v>
      </c>
      <c r="X65" s="40">
        <v>8685</v>
      </c>
      <c r="Y65" s="40">
        <v>7695</v>
      </c>
      <c r="Z65" s="40">
        <v>100</v>
      </c>
      <c r="AA65" s="40">
        <v>200</v>
      </c>
      <c r="AB65" s="40">
        <v>5473</v>
      </c>
      <c r="AC65" s="44">
        <f t="shared" si="1"/>
        <v>41467</v>
      </c>
      <c r="AD65" s="45">
        <f t="shared" si="2"/>
        <v>10047</v>
      </c>
      <c r="AE65" s="46"/>
      <c r="AF65" s="40">
        <v>690000</v>
      </c>
      <c r="AG65" s="40">
        <v>189000</v>
      </c>
      <c r="AH65" s="40">
        <v>174257</v>
      </c>
      <c r="AI65" s="40">
        <v>4550</v>
      </c>
      <c r="AJ65" s="57">
        <f t="shared" si="3"/>
        <v>1057807</v>
      </c>
      <c r="AK65" s="40">
        <v>0</v>
      </c>
      <c r="AL65" s="57">
        <f t="shared" si="4"/>
        <v>1057807</v>
      </c>
      <c r="AM65" s="46"/>
      <c r="AN65" s="91">
        <f t="shared" si="7"/>
        <v>51339</v>
      </c>
      <c r="AO65" s="46">
        <f>+AN65-'[2]Calc'!$I64</f>
        <v>0</v>
      </c>
    </row>
    <row r="66" spans="1:41" ht="19.5" customHeight="1">
      <c r="A66" s="77">
        <f t="shared" si="6"/>
        <v>62</v>
      </c>
      <c r="B66" s="77" t="s">
        <v>100</v>
      </c>
      <c r="C66" s="77">
        <v>9563</v>
      </c>
      <c r="D66" s="78" t="s">
        <v>119</v>
      </c>
      <c r="E66" s="78"/>
      <c r="F66" s="92" t="s">
        <v>57</v>
      </c>
      <c r="G66" s="93"/>
      <c r="H66" s="90">
        <v>80481</v>
      </c>
      <c r="I66" s="40">
        <v>0</v>
      </c>
      <c r="J66" s="40">
        <v>1160</v>
      </c>
      <c r="K66" s="40">
        <v>0</v>
      </c>
      <c r="L66" s="40">
        <v>7956</v>
      </c>
      <c r="M66" s="40">
        <v>0</v>
      </c>
      <c r="N66" s="40">
        <v>4450</v>
      </c>
      <c r="O66" s="40">
        <v>2963</v>
      </c>
      <c r="P66" s="40">
        <v>0</v>
      </c>
      <c r="Q66" s="40">
        <v>4390</v>
      </c>
      <c r="R66" s="57">
        <f t="shared" si="0"/>
        <v>101400</v>
      </c>
      <c r="S66" s="79"/>
      <c r="T66" s="40">
        <v>49725</v>
      </c>
      <c r="U66" s="40">
        <v>0</v>
      </c>
      <c r="V66" s="40">
        <v>3573</v>
      </c>
      <c r="W66" s="40">
        <v>9266</v>
      </c>
      <c r="X66" s="40">
        <v>27556</v>
      </c>
      <c r="Y66" s="40">
        <v>13687</v>
      </c>
      <c r="Z66" s="40">
        <v>600</v>
      </c>
      <c r="AA66" s="40">
        <v>1000</v>
      </c>
      <c r="AB66" s="40">
        <v>0</v>
      </c>
      <c r="AC66" s="44">
        <f t="shared" si="1"/>
        <v>105407</v>
      </c>
      <c r="AD66" s="45">
        <f t="shared" si="2"/>
        <v>-4007</v>
      </c>
      <c r="AE66" s="46"/>
      <c r="AF66" s="40">
        <v>810000</v>
      </c>
      <c r="AG66" s="40">
        <v>40000</v>
      </c>
      <c r="AH66" s="40">
        <v>105116</v>
      </c>
      <c r="AI66" s="40">
        <v>0</v>
      </c>
      <c r="AJ66" s="57">
        <f t="shared" si="3"/>
        <v>955116</v>
      </c>
      <c r="AK66" s="40">
        <v>0</v>
      </c>
      <c r="AL66" s="57">
        <f t="shared" si="4"/>
        <v>955116</v>
      </c>
      <c r="AM66" s="46"/>
      <c r="AN66" s="91">
        <f t="shared" si="7"/>
        <v>92284</v>
      </c>
      <c r="AO66" s="46">
        <f>+AN66-'[2]Calc'!$I65</f>
        <v>0</v>
      </c>
    </row>
    <row r="67" spans="1:41" ht="19.5" customHeight="1">
      <c r="A67" s="77">
        <f t="shared" si="6"/>
        <v>63</v>
      </c>
      <c r="B67" s="77" t="s">
        <v>100</v>
      </c>
      <c r="C67" s="77">
        <v>9593</v>
      </c>
      <c r="D67" s="78" t="s">
        <v>120</v>
      </c>
      <c r="E67" s="78"/>
      <c r="F67" s="92" t="s">
        <v>57</v>
      </c>
      <c r="G67" s="93"/>
      <c r="H67" s="90">
        <v>38873</v>
      </c>
      <c r="I67" s="40">
        <v>0</v>
      </c>
      <c r="J67" s="40">
        <v>15891</v>
      </c>
      <c r="K67" s="40">
        <v>0</v>
      </c>
      <c r="L67" s="40">
        <v>0</v>
      </c>
      <c r="M67" s="40">
        <v>10362</v>
      </c>
      <c r="N67" s="40">
        <v>7907</v>
      </c>
      <c r="O67" s="40">
        <v>11481</v>
      </c>
      <c r="P67" s="40">
        <v>3475</v>
      </c>
      <c r="Q67" s="40">
        <v>0</v>
      </c>
      <c r="R67" s="57">
        <f t="shared" si="0"/>
        <v>87989</v>
      </c>
      <c r="S67" s="79"/>
      <c r="T67" s="40">
        <v>40176</v>
      </c>
      <c r="U67" s="40">
        <v>11557</v>
      </c>
      <c r="V67" s="40">
        <v>417</v>
      </c>
      <c r="W67" s="40">
        <v>0</v>
      </c>
      <c r="X67" s="40">
        <v>40379</v>
      </c>
      <c r="Y67" s="40">
        <v>6625</v>
      </c>
      <c r="Z67" s="40">
        <v>7162</v>
      </c>
      <c r="AA67" s="40">
        <v>0</v>
      </c>
      <c r="AB67" s="40">
        <v>2867</v>
      </c>
      <c r="AC67" s="44">
        <f t="shared" si="1"/>
        <v>109183</v>
      </c>
      <c r="AD67" s="45">
        <f t="shared" si="2"/>
        <v>-21194</v>
      </c>
      <c r="AE67" s="46"/>
      <c r="AF67" s="40">
        <v>930000</v>
      </c>
      <c r="AG67" s="40">
        <v>110000</v>
      </c>
      <c r="AH67" s="40">
        <v>237431</v>
      </c>
      <c r="AI67" s="40">
        <v>0</v>
      </c>
      <c r="AJ67" s="57">
        <f t="shared" si="3"/>
        <v>1277431</v>
      </c>
      <c r="AK67" s="40">
        <v>0</v>
      </c>
      <c r="AL67" s="57">
        <f t="shared" si="4"/>
        <v>1277431</v>
      </c>
      <c r="AM67" s="46"/>
      <c r="AN67" s="91">
        <f t="shared" si="7"/>
        <v>50179</v>
      </c>
      <c r="AO67" s="46">
        <f>+AN67-'[2]Calc'!$I66</f>
        <v>0</v>
      </c>
    </row>
    <row r="68" spans="1:41" ht="19.5" customHeight="1">
      <c r="A68" s="77">
        <f t="shared" si="6"/>
        <v>64</v>
      </c>
      <c r="B68" s="77" t="s">
        <v>100</v>
      </c>
      <c r="C68" s="77">
        <v>9529</v>
      </c>
      <c r="D68" s="78" t="s">
        <v>121</v>
      </c>
      <c r="E68" s="78"/>
      <c r="F68" s="92" t="s">
        <v>57</v>
      </c>
      <c r="G68" s="93"/>
      <c r="H68" s="90">
        <v>65578</v>
      </c>
      <c r="I68" s="40">
        <v>2174</v>
      </c>
      <c r="J68" s="40">
        <v>0</v>
      </c>
      <c r="K68" s="40">
        <v>0</v>
      </c>
      <c r="L68" s="40">
        <v>8000</v>
      </c>
      <c r="M68" s="40">
        <v>0</v>
      </c>
      <c r="N68" s="40">
        <v>82308</v>
      </c>
      <c r="O68" s="40">
        <v>37004</v>
      </c>
      <c r="P68" s="40">
        <v>8893</v>
      </c>
      <c r="Q68" s="40">
        <v>0</v>
      </c>
      <c r="R68" s="57">
        <f t="shared" si="0"/>
        <v>203957</v>
      </c>
      <c r="S68" s="79"/>
      <c r="T68" s="40">
        <v>52165</v>
      </c>
      <c r="U68" s="40">
        <v>16640</v>
      </c>
      <c r="V68" s="40">
        <v>273</v>
      </c>
      <c r="W68" s="40">
        <v>26420</v>
      </c>
      <c r="X68" s="40">
        <v>60147</v>
      </c>
      <c r="Y68" s="40">
        <v>25803</v>
      </c>
      <c r="Z68" s="40">
        <v>6579</v>
      </c>
      <c r="AA68" s="40">
        <v>600</v>
      </c>
      <c r="AB68" s="40">
        <v>13213</v>
      </c>
      <c r="AC68" s="44">
        <f t="shared" si="1"/>
        <v>201840</v>
      </c>
      <c r="AD68" s="45">
        <f t="shared" si="2"/>
        <v>2117</v>
      </c>
      <c r="AE68" s="46"/>
      <c r="AF68" s="40">
        <v>2468000</v>
      </c>
      <c r="AG68" s="40">
        <v>22223</v>
      </c>
      <c r="AH68" s="40">
        <v>1849620</v>
      </c>
      <c r="AI68" s="40">
        <v>5428</v>
      </c>
      <c r="AJ68" s="57">
        <f t="shared" si="3"/>
        <v>4345271</v>
      </c>
      <c r="AK68" s="40">
        <v>615229</v>
      </c>
      <c r="AL68" s="57">
        <f t="shared" si="4"/>
        <v>3730042</v>
      </c>
      <c r="AM68" s="46"/>
      <c r="AN68" s="91">
        <f t="shared" si="7"/>
        <v>179317</v>
      </c>
      <c r="AO68" s="46">
        <f>+AN68-'[2]Calc'!$I67</f>
        <v>0</v>
      </c>
    </row>
    <row r="69" spans="1:41" ht="19.5" customHeight="1">
      <c r="A69" s="77">
        <f t="shared" si="6"/>
        <v>65</v>
      </c>
      <c r="B69" s="77" t="s">
        <v>100</v>
      </c>
      <c r="C69" s="77">
        <v>9555</v>
      </c>
      <c r="D69" s="78" t="s">
        <v>122</v>
      </c>
      <c r="E69" s="78">
        <v>1</v>
      </c>
      <c r="F69" s="92"/>
      <c r="G69" s="93" t="s">
        <v>72</v>
      </c>
      <c r="H69" s="90">
        <v>107857</v>
      </c>
      <c r="I69" s="40">
        <v>0</v>
      </c>
      <c r="J69" s="40">
        <v>5073</v>
      </c>
      <c r="K69" s="40">
        <v>845</v>
      </c>
      <c r="L69" s="40">
        <v>0</v>
      </c>
      <c r="M69" s="40">
        <v>175800</v>
      </c>
      <c r="N69" s="40">
        <v>10720</v>
      </c>
      <c r="O69" s="40">
        <v>2293</v>
      </c>
      <c r="P69" s="40">
        <v>4175</v>
      </c>
      <c r="Q69" s="40">
        <v>2013</v>
      </c>
      <c r="R69" s="57">
        <f aca="true" t="shared" si="8" ref="R69:R132">SUM(H69:Q69)</f>
        <v>308776</v>
      </c>
      <c r="S69" s="79"/>
      <c r="T69" s="40">
        <v>62748</v>
      </c>
      <c r="U69" s="40">
        <v>0</v>
      </c>
      <c r="V69" s="40">
        <v>0</v>
      </c>
      <c r="W69" s="40">
        <v>303</v>
      </c>
      <c r="X69" s="40">
        <v>29142</v>
      </c>
      <c r="Y69" s="40">
        <v>23339</v>
      </c>
      <c r="Z69" s="40">
        <v>16040</v>
      </c>
      <c r="AA69" s="40">
        <v>0</v>
      </c>
      <c r="AB69" s="40">
        <v>0</v>
      </c>
      <c r="AC69" s="44">
        <f aca="true" t="shared" si="9" ref="AC69:AC132">SUM(T69:AB69)</f>
        <v>131572</v>
      </c>
      <c r="AD69" s="45">
        <f aca="true" t="shared" si="10" ref="AD69:AD132">+R69-AC69</f>
        <v>177204</v>
      </c>
      <c r="AE69" s="46"/>
      <c r="AF69" s="40">
        <v>2470000</v>
      </c>
      <c r="AG69" s="40">
        <v>300000</v>
      </c>
      <c r="AH69" s="40">
        <v>237634</v>
      </c>
      <c r="AI69" s="40">
        <v>0</v>
      </c>
      <c r="AJ69" s="57">
        <f aca="true" t="shared" si="11" ref="AJ69:AJ132">SUM(AF69:AI69)</f>
        <v>3007634</v>
      </c>
      <c r="AK69" s="40">
        <v>0</v>
      </c>
      <c r="AL69" s="57">
        <f aca="true" t="shared" si="12" ref="AL69:AL132">+AJ69-AK69</f>
        <v>3007634</v>
      </c>
      <c r="AM69" s="46"/>
      <c r="AN69" s="91">
        <f aca="true" t="shared" si="13" ref="AN69:AN100">+H69+I69+SUM(N69:Q69)-U69</f>
        <v>127058</v>
      </c>
      <c r="AO69" s="46">
        <f>+AN69-'[2]Calc'!$I68</f>
        <v>0</v>
      </c>
    </row>
    <row r="70" spans="1:41" ht="19.5" customHeight="1">
      <c r="A70" s="77">
        <f aca="true" t="shared" si="14" ref="A70:A133">+A69+1</f>
        <v>66</v>
      </c>
      <c r="B70" s="77" t="s">
        <v>100</v>
      </c>
      <c r="C70" s="77">
        <v>9548</v>
      </c>
      <c r="D70" s="78" t="s">
        <v>123</v>
      </c>
      <c r="E70" s="78"/>
      <c r="F70" s="92" t="s">
        <v>57</v>
      </c>
      <c r="G70" s="93"/>
      <c r="H70" s="90">
        <v>158080</v>
      </c>
      <c r="I70" s="40">
        <v>4910</v>
      </c>
      <c r="J70" s="40">
        <v>11532</v>
      </c>
      <c r="K70" s="40">
        <v>17274</v>
      </c>
      <c r="L70" s="40">
        <v>3717</v>
      </c>
      <c r="M70" s="40">
        <v>0</v>
      </c>
      <c r="N70" s="40">
        <v>14105</v>
      </c>
      <c r="O70" s="40">
        <v>3838</v>
      </c>
      <c r="P70" s="40">
        <v>9697</v>
      </c>
      <c r="Q70" s="40">
        <v>513</v>
      </c>
      <c r="R70" s="57">
        <f t="shared" si="8"/>
        <v>223666</v>
      </c>
      <c r="S70" s="79"/>
      <c r="T70" s="40">
        <v>63927</v>
      </c>
      <c r="U70" s="40">
        <v>4421</v>
      </c>
      <c r="V70" s="40">
        <v>14021</v>
      </c>
      <c r="W70" s="40">
        <v>12690</v>
      </c>
      <c r="X70" s="40">
        <v>108001</v>
      </c>
      <c r="Y70" s="40">
        <v>47083</v>
      </c>
      <c r="Z70" s="40">
        <v>5160</v>
      </c>
      <c r="AA70" s="40">
        <v>9683</v>
      </c>
      <c r="AB70" s="40">
        <v>2694</v>
      </c>
      <c r="AC70" s="44">
        <f t="shared" si="9"/>
        <v>267680</v>
      </c>
      <c r="AD70" s="45">
        <f t="shared" si="10"/>
        <v>-44014</v>
      </c>
      <c r="AE70" s="46"/>
      <c r="AF70" s="40">
        <v>5343200</v>
      </c>
      <c r="AG70" s="40">
        <v>0</v>
      </c>
      <c r="AH70" s="40">
        <v>118780</v>
      </c>
      <c r="AI70" s="40">
        <v>0</v>
      </c>
      <c r="AJ70" s="57">
        <f t="shared" si="11"/>
        <v>5461980</v>
      </c>
      <c r="AK70" s="40">
        <v>0</v>
      </c>
      <c r="AL70" s="57">
        <f t="shared" si="12"/>
        <v>5461980</v>
      </c>
      <c r="AM70" s="46"/>
      <c r="AN70" s="91">
        <f t="shared" si="13"/>
        <v>186722</v>
      </c>
      <c r="AO70" s="46">
        <f>+AN70-'[2]Calc'!$I69</f>
        <v>0</v>
      </c>
    </row>
    <row r="71" spans="1:41" ht="19.5" customHeight="1">
      <c r="A71" s="77">
        <f t="shared" si="14"/>
        <v>67</v>
      </c>
      <c r="B71" s="77" t="s">
        <v>100</v>
      </c>
      <c r="C71" s="77">
        <v>9549</v>
      </c>
      <c r="D71" s="78" t="s">
        <v>124</v>
      </c>
      <c r="E71" s="78"/>
      <c r="F71" s="92" t="s">
        <v>57</v>
      </c>
      <c r="G71" s="93"/>
      <c r="H71" s="90">
        <v>71707</v>
      </c>
      <c r="I71" s="40">
        <v>0</v>
      </c>
      <c r="J71" s="40">
        <v>180</v>
      </c>
      <c r="K71" s="40">
        <v>0</v>
      </c>
      <c r="L71" s="40">
        <v>2417</v>
      </c>
      <c r="M71" s="40">
        <v>0</v>
      </c>
      <c r="N71" s="40">
        <v>30899</v>
      </c>
      <c r="O71" s="40">
        <v>1522</v>
      </c>
      <c r="P71" s="40">
        <v>8540</v>
      </c>
      <c r="Q71" s="40">
        <v>63</v>
      </c>
      <c r="R71" s="57">
        <f t="shared" si="8"/>
        <v>115328</v>
      </c>
      <c r="S71" s="79"/>
      <c r="T71" s="40">
        <v>31187</v>
      </c>
      <c r="U71" s="40">
        <v>7270</v>
      </c>
      <c r="V71" s="40">
        <v>19551</v>
      </c>
      <c r="W71" s="40">
        <v>7306</v>
      </c>
      <c r="X71" s="40">
        <v>16150</v>
      </c>
      <c r="Y71" s="40">
        <v>15489</v>
      </c>
      <c r="Z71" s="40">
        <v>5604</v>
      </c>
      <c r="AA71" s="40">
        <v>173.5</v>
      </c>
      <c r="AB71" s="40">
        <v>0</v>
      </c>
      <c r="AC71" s="44">
        <f t="shared" si="9"/>
        <v>102730.5</v>
      </c>
      <c r="AD71" s="45">
        <f t="shared" si="10"/>
        <v>12597.5</v>
      </c>
      <c r="AE71" s="46"/>
      <c r="AF71" s="40">
        <v>1175000</v>
      </c>
      <c r="AG71" s="40">
        <v>0</v>
      </c>
      <c r="AH71" s="40">
        <v>68311</v>
      </c>
      <c r="AI71" s="40">
        <v>0</v>
      </c>
      <c r="AJ71" s="57">
        <f t="shared" si="11"/>
        <v>1243311</v>
      </c>
      <c r="AK71" s="40">
        <v>0</v>
      </c>
      <c r="AL71" s="57">
        <f t="shared" si="12"/>
        <v>1243311</v>
      </c>
      <c r="AM71" s="46"/>
      <c r="AN71" s="91">
        <f t="shared" si="13"/>
        <v>105461</v>
      </c>
      <c r="AO71" s="46">
        <f>+AN71-'[2]Calc'!$I70</f>
        <v>0</v>
      </c>
    </row>
    <row r="72" spans="1:41" ht="19.5" customHeight="1">
      <c r="A72" s="77">
        <f t="shared" si="14"/>
        <v>68</v>
      </c>
      <c r="B72" s="77" t="s">
        <v>100</v>
      </c>
      <c r="C72" s="77">
        <v>9615</v>
      </c>
      <c r="D72" s="78" t="s">
        <v>125</v>
      </c>
      <c r="E72" s="78">
        <v>1</v>
      </c>
      <c r="F72" s="92"/>
      <c r="G72" s="93" t="s">
        <v>72</v>
      </c>
      <c r="H72" s="90">
        <v>80231</v>
      </c>
      <c r="I72" s="40">
        <v>0</v>
      </c>
      <c r="J72" s="40">
        <v>0</v>
      </c>
      <c r="K72" s="40">
        <v>0</v>
      </c>
      <c r="L72" s="40">
        <v>0</v>
      </c>
      <c r="M72" s="40">
        <v>38025</v>
      </c>
      <c r="N72" s="40">
        <v>8218</v>
      </c>
      <c r="O72" s="40">
        <v>0</v>
      </c>
      <c r="P72" s="40">
        <v>19991</v>
      </c>
      <c r="Q72" s="40">
        <v>0</v>
      </c>
      <c r="R72" s="57">
        <f t="shared" si="8"/>
        <v>146465</v>
      </c>
      <c r="S72" s="8"/>
      <c r="T72" s="40">
        <v>59411</v>
      </c>
      <c r="U72" s="40">
        <v>0</v>
      </c>
      <c r="V72" s="40">
        <v>0</v>
      </c>
      <c r="W72" s="40">
        <v>45275</v>
      </c>
      <c r="X72" s="40">
        <v>40638</v>
      </c>
      <c r="Y72" s="40">
        <v>19074</v>
      </c>
      <c r="Z72" s="40">
        <v>22400</v>
      </c>
      <c r="AA72" s="40">
        <v>0</v>
      </c>
      <c r="AB72" s="40">
        <v>0</v>
      </c>
      <c r="AC72" s="44">
        <f t="shared" si="9"/>
        <v>186798</v>
      </c>
      <c r="AD72" s="45">
        <f t="shared" si="10"/>
        <v>-40333</v>
      </c>
      <c r="AE72" s="46"/>
      <c r="AF72" s="40">
        <v>3990000</v>
      </c>
      <c r="AG72" s="40">
        <v>28454</v>
      </c>
      <c r="AH72" s="40">
        <v>911133</v>
      </c>
      <c r="AI72" s="40">
        <v>0</v>
      </c>
      <c r="AJ72" s="57">
        <f t="shared" si="11"/>
        <v>4929587</v>
      </c>
      <c r="AK72" s="40">
        <v>8820</v>
      </c>
      <c r="AL72" s="57">
        <f t="shared" si="12"/>
        <v>4920767</v>
      </c>
      <c r="AM72" s="46"/>
      <c r="AN72" s="91">
        <f t="shared" si="13"/>
        <v>108440</v>
      </c>
      <c r="AO72" s="46">
        <f>+AN72-'[2]Calc'!$I71</f>
        <v>0</v>
      </c>
    </row>
    <row r="73" spans="1:41" ht="19.5" customHeight="1">
      <c r="A73" s="77">
        <f t="shared" si="14"/>
        <v>69</v>
      </c>
      <c r="B73" s="77" t="s">
        <v>100</v>
      </c>
      <c r="C73" s="77">
        <v>9614</v>
      </c>
      <c r="D73" s="78" t="s">
        <v>126</v>
      </c>
      <c r="E73" s="78"/>
      <c r="F73" s="92" t="s">
        <v>57</v>
      </c>
      <c r="G73" s="93"/>
      <c r="H73" s="90">
        <v>92042</v>
      </c>
      <c r="I73" s="40">
        <v>0</v>
      </c>
      <c r="J73" s="40">
        <v>8618</v>
      </c>
      <c r="K73" s="40">
        <v>0</v>
      </c>
      <c r="L73" s="40">
        <v>0</v>
      </c>
      <c r="M73" s="40">
        <v>0</v>
      </c>
      <c r="N73" s="40">
        <v>10024</v>
      </c>
      <c r="O73" s="40">
        <v>7327</v>
      </c>
      <c r="P73" s="40">
        <v>13653</v>
      </c>
      <c r="Q73" s="40">
        <v>9205</v>
      </c>
      <c r="R73" s="57">
        <f t="shared" si="8"/>
        <v>140869</v>
      </c>
      <c r="S73" s="8"/>
      <c r="T73" s="40">
        <v>27706</v>
      </c>
      <c r="U73" s="40">
        <v>0</v>
      </c>
      <c r="V73" s="40">
        <v>14209</v>
      </c>
      <c r="W73" s="40">
        <v>20695</v>
      </c>
      <c r="X73" s="40">
        <v>26988</v>
      </c>
      <c r="Y73" s="40">
        <v>71135</v>
      </c>
      <c r="Z73" s="40">
        <v>6968</v>
      </c>
      <c r="AA73" s="40">
        <v>0</v>
      </c>
      <c r="AB73" s="40">
        <v>0</v>
      </c>
      <c r="AC73" s="44">
        <f t="shared" si="9"/>
        <v>167701</v>
      </c>
      <c r="AD73" s="45">
        <f t="shared" si="10"/>
        <v>-26832</v>
      </c>
      <c r="AE73" s="46"/>
      <c r="AF73" s="40">
        <v>1068796</v>
      </c>
      <c r="AG73" s="40">
        <v>38142</v>
      </c>
      <c r="AH73" s="40">
        <v>179738</v>
      </c>
      <c r="AI73" s="40">
        <v>6945</v>
      </c>
      <c r="AJ73" s="57">
        <f t="shared" si="11"/>
        <v>1293621</v>
      </c>
      <c r="AK73" s="40">
        <v>3421</v>
      </c>
      <c r="AL73" s="57">
        <f t="shared" si="12"/>
        <v>1290200</v>
      </c>
      <c r="AM73" s="46"/>
      <c r="AN73" s="91">
        <f t="shared" si="13"/>
        <v>132251</v>
      </c>
      <c r="AO73" s="46">
        <f>+AN73-'[2]Calc'!$I72</f>
        <v>0</v>
      </c>
    </row>
    <row r="74" spans="1:41" ht="19.5" customHeight="1">
      <c r="A74" s="77">
        <f t="shared" si="14"/>
        <v>70</v>
      </c>
      <c r="B74" s="77" t="s">
        <v>100</v>
      </c>
      <c r="C74" s="77">
        <v>14765</v>
      </c>
      <c r="D74" s="78" t="s">
        <v>127</v>
      </c>
      <c r="E74" s="78"/>
      <c r="F74" s="92" t="s">
        <v>57</v>
      </c>
      <c r="G74" s="93"/>
      <c r="H74" s="90">
        <v>91970</v>
      </c>
      <c r="I74" s="40">
        <v>0</v>
      </c>
      <c r="J74" s="40">
        <v>12353</v>
      </c>
      <c r="K74" s="40">
        <v>0</v>
      </c>
      <c r="L74" s="40">
        <v>0</v>
      </c>
      <c r="M74" s="40">
        <v>0</v>
      </c>
      <c r="N74" s="40">
        <v>30232</v>
      </c>
      <c r="O74" s="40">
        <v>103880</v>
      </c>
      <c r="P74" s="40">
        <v>35446</v>
      </c>
      <c r="Q74" s="40">
        <v>50143</v>
      </c>
      <c r="R74" s="57">
        <f t="shared" si="8"/>
        <v>324024</v>
      </c>
      <c r="S74" s="8"/>
      <c r="T74" s="40">
        <v>59986</v>
      </c>
      <c r="U74" s="40">
        <v>18200</v>
      </c>
      <c r="V74" s="40">
        <v>3459</v>
      </c>
      <c r="W74" s="40">
        <v>23706</v>
      </c>
      <c r="X74" s="40">
        <v>65177</v>
      </c>
      <c r="Y74" s="40">
        <v>45538</v>
      </c>
      <c r="Z74" s="40">
        <v>4084</v>
      </c>
      <c r="AA74" s="40">
        <v>0</v>
      </c>
      <c r="AB74" s="40">
        <v>48000</v>
      </c>
      <c r="AC74" s="44">
        <f t="shared" si="9"/>
        <v>268150</v>
      </c>
      <c r="AD74" s="45">
        <f t="shared" si="10"/>
        <v>55874</v>
      </c>
      <c r="AE74" s="46"/>
      <c r="AF74" s="40">
        <v>2478198</v>
      </c>
      <c r="AG74" s="40">
        <v>106528</v>
      </c>
      <c r="AH74" s="40">
        <v>1066958</v>
      </c>
      <c r="AI74" s="40">
        <v>336</v>
      </c>
      <c r="AJ74" s="57">
        <f t="shared" si="11"/>
        <v>3652020</v>
      </c>
      <c r="AK74" s="40">
        <v>4890</v>
      </c>
      <c r="AL74" s="57">
        <f t="shared" si="12"/>
        <v>3647130</v>
      </c>
      <c r="AM74" s="46"/>
      <c r="AN74" s="91">
        <f t="shared" si="13"/>
        <v>293471</v>
      </c>
      <c r="AO74" s="46">
        <f>+AN74-'[2]Calc'!$I73</f>
        <v>0</v>
      </c>
    </row>
    <row r="75" spans="1:41" ht="19.5" customHeight="1">
      <c r="A75" s="77">
        <f t="shared" si="14"/>
        <v>71</v>
      </c>
      <c r="B75" s="77" t="s">
        <v>100</v>
      </c>
      <c r="C75" s="77">
        <v>9581</v>
      </c>
      <c r="D75" s="78" t="s">
        <v>128</v>
      </c>
      <c r="E75" s="78"/>
      <c r="F75" s="92" t="s">
        <v>57</v>
      </c>
      <c r="G75" s="93"/>
      <c r="H75" s="90">
        <v>264577</v>
      </c>
      <c r="I75" s="40">
        <v>7719</v>
      </c>
      <c r="J75" s="40">
        <v>40372</v>
      </c>
      <c r="K75" s="40">
        <v>74196</v>
      </c>
      <c r="L75" s="40">
        <v>58202</v>
      </c>
      <c r="M75" s="40">
        <v>0</v>
      </c>
      <c r="N75" s="40">
        <v>22739</v>
      </c>
      <c r="O75" s="40">
        <v>303</v>
      </c>
      <c r="P75" s="40">
        <v>22724</v>
      </c>
      <c r="Q75" s="40">
        <v>984</v>
      </c>
      <c r="R75" s="57">
        <f t="shared" si="8"/>
        <v>491816</v>
      </c>
      <c r="S75" s="8"/>
      <c r="T75" s="40">
        <v>56717</v>
      </c>
      <c r="U75" s="40">
        <v>20020</v>
      </c>
      <c r="V75" s="40">
        <v>0</v>
      </c>
      <c r="W75" s="40">
        <v>137663</v>
      </c>
      <c r="X75" s="40">
        <v>20439</v>
      </c>
      <c r="Y75" s="40">
        <v>116753</v>
      </c>
      <c r="Z75" s="40">
        <v>75250</v>
      </c>
      <c r="AA75" s="40">
        <v>62105</v>
      </c>
      <c r="AB75" s="40">
        <v>2243</v>
      </c>
      <c r="AC75" s="44">
        <f t="shared" si="9"/>
        <v>491190</v>
      </c>
      <c r="AD75" s="45">
        <f t="shared" si="10"/>
        <v>626</v>
      </c>
      <c r="AE75" s="46"/>
      <c r="AF75" s="40">
        <v>1992485</v>
      </c>
      <c r="AG75" s="40">
        <v>35009</v>
      </c>
      <c r="AH75" s="40">
        <v>34614</v>
      </c>
      <c r="AI75" s="40">
        <v>4719</v>
      </c>
      <c r="AJ75" s="57">
        <f t="shared" si="11"/>
        <v>2066827</v>
      </c>
      <c r="AK75" s="40">
        <v>85343</v>
      </c>
      <c r="AL75" s="57">
        <f t="shared" si="12"/>
        <v>1981484</v>
      </c>
      <c r="AM75" s="46"/>
      <c r="AN75" s="91">
        <f t="shared" si="13"/>
        <v>299026</v>
      </c>
      <c r="AO75" s="46">
        <f>+AN75-'[2]Calc'!$I74</f>
        <v>0</v>
      </c>
    </row>
    <row r="76" spans="1:41" ht="19.5" customHeight="1">
      <c r="A76" s="77">
        <f t="shared" si="14"/>
        <v>72</v>
      </c>
      <c r="B76" s="77" t="s">
        <v>100</v>
      </c>
      <c r="C76" s="77">
        <v>9583</v>
      </c>
      <c r="D76" s="78" t="s">
        <v>129</v>
      </c>
      <c r="E76" s="78"/>
      <c r="F76" s="92" t="s">
        <v>57</v>
      </c>
      <c r="G76" s="93"/>
      <c r="H76" s="90">
        <v>61263</v>
      </c>
      <c r="I76" s="40">
        <v>478</v>
      </c>
      <c r="J76" s="40">
        <v>27733</v>
      </c>
      <c r="K76" s="40">
        <v>0</v>
      </c>
      <c r="L76" s="40">
        <v>5637</v>
      </c>
      <c r="M76" s="40">
        <v>200</v>
      </c>
      <c r="N76" s="40">
        <v>7750</v>
      </c>
      <c r="O76" s="40">
        <v>26478</v>
      </c>
      <c r="P76" s="40">
        <v>1842</v>
      </c>
      <c r="Q76" s="40">
        <v>32</v>
      </c>
      <c r="R76" s="57">
        <f t="shared" si="8"/>
        <v>131413</v>
      </c>
      <c r="S76" s="8"/>
      <c r="T76" s="40">
        <v>4378</v>
      </c>
      <c r="U76" s="40">
        <v>0</v>
      </c>
      <c r="V76" s="40">
        <v>2607</v>
      </c>
      <c r="W76" s="40">
        <v>56903</v>
      </c>
      <c r="X76" s="40">
        <v>31839</v>
      </c>
      <c r="Y76" s="40">
        <v>16784</v>
      </c>
      <c r="Z76" s="40">
        <v>7382</v>
      </c>
      <c r="AA76" s="40">
        <v>300</v>
      </c>
      <c r="AB76" s="40">
        <v>491</v>
      </c>
      <c r="AC76" s="44">
        <f t="shared" si="9"/>
        <v>120684</v>
      </c>
      <c r="AD76" s="45">
        <f t="shared" si="10"/>
        <v>10729</v>
      </c>
      <c r="AE76" s="46"/>
      <c r="AF76" s="40">
        <v>876559</v>
      </c>
      <c r="AG76" s="40">
        <v>17080</v>
      </c>
      <c r="AH76" s="40">
        <v>567603</v>
      </c>
      <c r="AI76" s="40">
        <v>3950</v>
      </c>
      <c r="AJ76" s="57">
        <f t="shared" si="11"/>
        <v>1465192</v>
      </c>
      <c r="AK76" s="40">
        <v>16659</v>
      </c>
      <c r="AL76" s="57">
        <f t="shared" si="12"/>
        <v>1448533</v>
      </c>
      <c r="AM76" s="46"/>
      <c r="AN76" s="91">
        <f t="shared" si="13"/>
        <v>97843</v>
      </c>
      <c r="AO76" s="46">
        <f>+AN76-'[2]Calc'!$I75</f>
        <v>0</v>
      </c>
    </row>
    <row r="77" spans="1:41" ht="19.5" customHeight="1">
      <c r="A77" s="77">
        <f t="shared" si="14"/>
        <v>73</v>
      </c>
      <c r="B77" s="77" t="s">
        <v>100</v>
      </c>
      <c r="C77" s="77">
        <v>9618</v>
      </c>
      <c r="D77" s="78" t="s">
        <v>130</v>
      </c>
      <c r="E77" s="78">
        <v>1</v>
      </c>
      <c r="F77" s="92"/>
      <c r="G77" s="93" t="s">
        <v>72</v>
      </c>
      <c r="H77" s="90">
        <v>86775</v>
      </c>
      <c r="I77" s="40">
        <v>0</v>
      </c>
      <c r="J77" s="40">
        <v>0</v>
      </c>
      <c r="K77" s="40">
        <v>20000</v>
      </c>
      <c r="L77" s="40">
        <v>0</v>
      </c>
      <c r="M77" s="40">
        <v>0</v>
      </c>
      <c r="N77" s="40">
        <v>7806</v>
      </c>
      <c r="O77" s="40">
        <v>3047</v>
      </c>
      <c r="P77" s="40">
        <v>0</v>
      </c>
      <c r="Q77" s="40">
        <v>3327</v>
      </c>
      <c r="R77" s="57">
        <f t="shared" si="8"/>
        <v>120955</v>
      </c>
      <c r="S77" s="8"/>
      <c r="T77" s="40">
        <v>49769</v>
      </c>
      <c r="U77" s="40">
        <v>3052</v>
      </c>
      <c r="V77" s="40">
        <v>0</v>
      </c>
      <c r="W77" s="40">
        <v>0</v>
      </c>
      <c r="X77" s="40">
        <v>19907</v>
      </c>
      <c r="Y77" s="40">
        <v>11537</v>
      </c>
      <c r="Z77" s="40">
        <v>0</v>
      </c>
      <c r="AA77" s="40">
        <v>0</v>
      </c>
      <c r="AB77" s="40">
        <v>2318</v>
      </c>
      <c r="AC77" s="44">
        <f t="shared" si="9"/>
        <v>86583</v>
      </c>
      <c r="AD77" s="45">
        <f t="shared" si="10"/>
        <v>34372</v>
      </c>
      <c r="AE77" s="46"/>
      <c r="AF77" s="40">
        <v>1854320</v>
      </c>
      <c r="AG77" s="40">
        <v>35354</v>
      </c>
      <c r="AH77" s="40">
        <v>86052</v>
      </c>
      <c r="AI77" s="40">
        <v>0</v>
      </c>
      <c r="AJ77" s="57">
        <f t="shared" si="11"/>
        <v>1975726</v>
      </c>
      <c r="AK77" s="40">
        <v>0</v>
      </c>
      <c r="AL77" s="57">
        <f t="shared" si="12"/>
        <v>1975726</v>
      </c>
      <c r="AM77" s="46"/>
      <c r="AN77" s="91">
        <f t="shared" si="13"/>
        <v>97903</v>
      </c>
      <c r="AO77" s="46">
        <f>+AN77-'[2]Calc'!$I76</f>
        <v>0</v>
      </c>
    </row>
    <row r="78" spans="1:41" ht="19.5" customHeight="1">
      <c r="A78" s="77">
        <f t="shared" si="14"/>
        <v>74</v>
      </c>
      <c r="B78" s="77" t="s">
        <v>100</v>
      </c>
      <c r="C78" s="77">
        <v>9619</v>
      </c>
      <c r="D78" s="78" t="s">
        <v>131</v>
      </c>
      <c r="E78" s="78"/>
      <c r="F78" s="92" t="s">
        <v>57</v>
      </c>
      <c r="G78" s="93"/>
      <c r="H78" s="90">
        <v>167987</v>
      </c>
      <c r="I78" s="40">
        <v>0</v>
      </c>
      <c r="J78" s="40">
        <v>0</v>
      </c>
      <c r="K78" s="40">
        <v>0</v>
      </c>
      <c r="L78" s="40">
        <v>4574</v>
      </c>
      <c r="M78" s="40">
        <v>0</v>
      </c>
      <c r="N78" s="40">
        <v>25044</v>
      </c>
      <c r="O78" s="40">
        <v>79577</v>
      </c>
      <c r="P78" s="40">
        <v>8866</v>
      </c>
      <c r="Q78" s="40">
        <v>0</v>
      </c>
      <c r="R78" s="57">
        <f t="shared" si="8"/>
        <v>286048</v>
      </c>
      <c r="S78" s="8"/>
      <c r="T78" s="40">
        <v>54748</v>
      </c>
      <c r="U78" s="40">
        <v>24960</v>
      </c>
      <c r="V78" s="40">
        <v>2211</v>
      </c>
      <c r="W78" s="40">
        <v>84005</v>
      </c>
      <c r="X78" s="40">
        <v>25470</v>
      </c>
      <c r="Y78" s="40">
        <v>47624</v>
      </c>
      <c r="Z78" s="40">
        <v>13957</v>
      </c>
      <c r="AA78" s="40">
        <v>12000</v>
      </c>
      <c r="AB78" s="40">
        <v>0</v>
      </c>
      <c r="AC78" s="44">
        <f t="shared" si="9"/>
        <v>264975</v>
      </c>
      <c r="AD78" s="45">
        <f t="shared" si="10"/>
        <v>21073</v>
      </c>
      <c r="AE78" s="46"/>
      <c r="AF78" s="40">
        <v>2044916</v>
      </c>
      <c r="AG78" s="40">
        <v>10185</v>
      </c>
      <c r="AH78" s="40">
        <v>1604531</v>
      </c>
      <c r="AI78" s="40">
        <v>14621</v>
      </c>
      <c r="AJ78" s="57">
        <f t="shared" si="11"/>
        <v>3674253</v>
      </c>
      <c r="AK78" s="40">
        <v>14747</v>
      </c>
      <c r="AL78" s="57">
        <f t="shared" si="12"/>
        <v>3659506</v>
      </c>
      <c r="AM78" s="46"/>
      <c r="AN78" s="91">
        <f t="shared" si="13"/>
        <v>256514</v>
      </c>
      <c r="AO78" s="46">
        <f>+AN78-'[2]Calc'!$I77</f>
        <v>0</v>
      </c>
    </row>
    <row r="79" spans="1:41" ht="19.5" customHeight="1">
      <c r="A79" s="77">
        <f t="shared" si="14"/>
        <v>75</v>
      </c>
      <c r="B79" s="77" t="s">
        <v>100</v>
      </c>
      <c r="C79" s="77">
        <v>9616</v>
      </c>
      <c r="D79" s="78" t="s">
        <v>132</v>
      </c>
      <c r="E79" s="78">
        <v>1</v>
      </c>
      <c r="F79" s="92"/>
      <c r="G79" s="93" t="s">
        <v>72</v>
      </c>
      <c r="H79" s="90">
        <v>103788</v>
      </c>
      <c r="I79" s="40">
        <v>0</v>
      </c>
      <c r="J79" s="40">
        <v>0</v>
      </c>
      <c r="K79" s="40">
        <v>91187</v>
      </c>
      <c r="L79" s="40">
        <v>0</v>
      </c>
      <c r="M79" s="40">
        <v>71793</v>
      </c>
      <c r="N79" s="40">
        <v>4354</v>
      </c>
      <c r="O79" s="40">
        <v>0</v>
      </c>
      <c r="P79" s="40">
        <v>7812</v>
      </c>
      <c r="Q79" s="40">
        <v>0</v>
      </c>
      <c r="R79" s="57">
        <f t="shared" si="8"/>
        <v>278934</v>
      </c>
      <c r="S79" s="8"/>
      <c r="T79" s="40">
        <v>51929</v>
      </c>
      <c r="U79" s="40">
        <v>4190</v>
      </c>
      <c r="V79" s="40">
        <v>0</v>
      </c>
      <c r="W79" s="40">
        <v>0</v>
      </c>
      <c r="X79" s="40">
        <v>0</v>
      </c>
      <c r="Y79" s="40">
        <v>23409</v>
      </c>
      <c r="Z79" s="40">
        <v>19350</v>
      </c>
      <c r="AA79" s="40">
        <v>0</v>
      </c>
      <c r="AB79" s="40">
        <v>0</v>
      </c>
      <c r="AC79" s="44">
        <f t="shared" si="9"/>
        <v>98878</v>
      </c>
      <c r="AD79" s="45">
        <f t="shared" si="10"/>
        <v>180056</v>
      </c>
      <c r="AE79" s="46"/>
      <c r="AF79" s="40">
        <v>2905000</v>
      </c>
      <c r="AG79" s="40">
        <v>0</v>
      </c>
      <c r="AH79" s="40">
        <v>151334</v>
      </c>
      <c r="AI79" s="40">
        <v>0</v>
      </c>
      <c r="AJ79" s="57">
        <f t="shared" si="11"/>
        <v>3056334</v>
      </c>
      <c r="AK79" s="40">
        <v>0</v>
      </c>
      <c r="AL79" s="57">
        <f t="shared" si="12"/>
        <v>3056334</v>
      </c>
      <c r="AM79" s="46"/>
      <c r="AN79" s="91">
        <f t="shared" si="13"/>
        <v>111764</v>
      </c>
      <c r="AO79" s="46">
        <f>+AN79-'[2]Calc'!$I78</f>
        <v>0</v>
      </c>
    </row>
    <row r="80" spans="1:41" ht="19.5" customHeight="1">
      <c r="A80" s="77">
        <f t="shared" si="14"/>
        <v>76</v>
      </c>
      <c r="B80" s="77" t="s">
        <v>100</v>
      </c>
      <c r="C80" s="77">
        <v>9623</v>
      </c>
      <c r="D80" s="78" t="s">
        <v>133</v>
      </c>
      <c r="E80" s="78"/>
      <c r="F80" s="92" t="s">
        <v>57</v>
      </c>
      <c r="G80" s="93"/>
      <c r="H80" s="90">
        <v>102317</v>
      </c>
      <c r="I80" s="40">
        <v>1913</v>
      </c>
      <c r="J80" s="40">
        <v>0</v>
      </c>
      <c r="K80" s="40">
        <v>0</v>
      </c>
      <c r="L80" s="40">
        <v>5000</v>
      </c>
      <c r="M80" s="40">
        <v>0</v>
      </c>
      <c r="N80" s="40">
        <v>6889</v>
      </c>
      <c r="O80" s="40">
        <v>5623</v>
      </c>
      <c r="P80" s="40">
        <v>22518</v>
      </c>
      <c r="Q80" s="40">
        <v>0</v>
      </c>
      <c r="R80" s="57">
        <f t="shared" si="8"/>
        <v>144260</v>
      </c>
      <c r="S80" s="8"/>
      <c r="T80" s="40">
        <v>58913</v>
      </c>
      <c r="U80" s="40">
        <v>0</v>
      </c>
      <c r="V80" s="40">
        <v>1081</v>
      </c>
      <c r="W80" s="40">
        <v>4467</v>
      </c>
      <c r="X80" s="40">
        <v>39545</v>
      </c>
      <c r="Y80" s="40">
        <v>19749</v>
      </c>
      <c r="Z80" s="40">
        <v>2779</v>
      </c>
      <c r="AA80" s="40">
        <v>0</v>
      </c>
      <c r="AB80" s="40">
        <v>0</v>
      </c>
      <c r="AC80" s="44">
        <f t="shared" si="9"/>
        <v>126534</v>
      </c>
      <c r="AD80" s="45">
        <f t="shared" si="10"/>
        <v>17726</v>
      </c>
      <c r="AE80" s="46"/>
      <c r="AF80" s="40">
        <v>1240000</v>
      </c>
      <c r="AG80" s="40">
        <v>0</v>
      </c>
      <c r="AH80" s="40">
        <v>121808</v>
      </c>
      <c r="AI80" s="40">
        <v>10784</v>
      </c>
      <c r="AJ80" s="57">
        <f t="shared" si="11"/>
        <v>1372592</v>
      </c>
      <c r="AK80" s="40">
        <v>5705</v>
      </c>
      <c r="AL80" s="57">
        <f t="shared" si="12"/>
        <v>1366887</v>
      </c>
      <c r="AM80" s="46"/>
      <c r="AN80" s="91">
        <f t="shared" si="13"/>
        <v>139260</v>
      </c>
      <c r="AO80" s="46">
        <f>+AN80-'[2]Calc'!$I79</f>
        <v>0</v>
      </c>
    </row>
    <row r="81" spans="1:41" ht="19.5" customHeight="1">
      <c r="A81" s="77">
        <f t="shared" si="14"/>
        <v>77</v>
      </c>
      <c r="B81" s="77" t="s">
        <v>100</v>
      </c>
      <c r="C81" s="77">
        <v>9534</v>
      </c>
      <c r="D81" s="78" t="s">
        <v>134</v>
      </c>
      <c r="E81" s="78"/>
      <c r="F81" s="92" t="s">
        <v>57</v>
      </c>
      <c r="G81" s="93"/>
      <c r="H81" s="90">
        <v>181301</v>
      </c>
      <c r="I81" s="40">
        <v>0</v>
      </c>
      <c r="J81" s="40">
        <v>19107</v>
      </c>
      <c r="K81" s="40">
        <v>0</v>
      </c>
      <c r="L81" s="40">
        <v>40000</v>
      </c>
      <c r="M81" s="40">
        <v>0</v>
      </c>
      <c r="N81" s="40">
        <v>9758</v>
      </c>
      <c r="O81" s="40">
        <v>23340</v>
      </c>
      <c r="P81" s="40">
        <v>11976</v>
      </c>
      <c r="Q81" s="40">
        <v>1197</v>
      </c>
      <c r="R81" s="57">
        <f t="shared" si="8"/>
        <v>286679</v>
      </c>
      <c r="S81" s="8"/>
      <c r="T81" s="40">
        <v>54446</v>
      </c>
      <c r="U81" s="40">
        <v>15600</v>
      </c>
      <c r="V81" s="40">
        <v>6292</v>
      </c>
      <c r="W81" s="40">
        <v>55080</v>
      </c>
      <c r="X81" s="40">
        <v>33366</v>
      </c>
      <c r="Y81" s="40">
        <v>33890</v>
      </c>
      <c r="Z81" s="40">
        <v>36000</v>
      </c>
      <c r="AA81" s="40">
        <v>8215</v>
      </c>
      <c r="AB81" s="40">
        <v>41707</v>
      </c>
      <c r="AC81" s="44">
        <f t="shared" si="9"/>
        <v>284596</v>
      </c>
      <c r="AD81" s="45">
        <f t="shared" si="10"/>
        <v>2083</v>
      </c>
      <c r="AE81" s="46"/>
      <c r="AF81" s="40">
        <v>735000</v>
      </c>
      <c r="AG81" s="40">
        <v>214580</v>
      </c>
      <c r="AH81" s="40">
        <v>490746</v>
      </c>
      <c r="AI81" s="40">
        <v>0</v>
      </c>
      <c r="AJ81" s="57">
        <f t="shared" si="11"/>
        <v>1440326</v>
      </c>
      <c r="AK81" s="40">
        <v>60000</v>
      </c>
      <c r="AL81" s="57">
        <f t="shared" si="12"/>
        <v>1380326</v>
      </c>
      <c r="AM81" s="46"/>
      <c r="AN81" s="91">
        <f t="shared" si="13"/>
        <v>211972</v>
      </c>
      <c r="AO81" s="46">
        <f>+AN81-'[2]Calc'!$I80</f>
        <v>0</v>
      </c>
    </row>
    <row r="82" spans="1:41" ht="19.5" customHeight="1">
      <c r="A82" s="77">
        <f t="shared" si="14"/>
        <v>78</v>
      </c>
      <c r="B82" s="77" t="s">
        <v>100</v>
      </c>
      <c r="C82" s="77">
        <v>9552</v>
      </c>
      <c r="D82" s="78" t="s">
        <v>135</v>
      </c>
      <c r="E82" s="78"/>
      <c r="F82" s="92" t="s">
        <v>57</v>
      </c>
      <c r="G82" s="93"/>
      <c r="H82" s="90">
        <v>26375</v>
      </c>
      <c r="I82" s="40">
        <v>0</v>
      </c>
      <c r="J82" s="40">
        <v>0</v>
      </c>
      <c r="K82" s="40">
        <v>0</v>
      </c>
      <c r="L82" s="40">
        <v>0</v>
      </c>
      <c r="M82" s="40">
        <v>5000</v>
      </c>
      <c r="N82" s="40">
        <v>550</v>
      </c>
      <c r="O82" s="40">
        <v>9327</v>
      </c>
      <c r="P82" s="40">
        <v>6352</v>
      </c>
      <c r="Q82" s="40">
        <v>2586</v>
      </c>
      <c r="R82" s="57">
        <f t="shared" si="8"/>
        <v>50190</v>
      </c>
      <c r="S82" s="8"/>
      <c r="T82" s="40">
        <v>36043</v>
      </c>
      <c r="U82" s="40">
        <v>0</v>
      </c>
      <c r="V82" s="40">
        <v>0</v>
      </c>
      <c r="W82" s="40">
        <v>215</v>
      </c>
      <c r="X82" s="40">
        <v>13670</v>
      </c>
      <c r="Y82" s="40">
        <v>17409</v>
      </c>
      <c r="Z82" s="40">
        <v>2915</v>
      </c>
      <c r="AA82" s="40">
        <v>0</v>
      </c>
      <c r="AB82" s="40">
        <v>0</v>
      </c>
      <c r="AC82" s="44">
        <f t="shared" si="9"/>
        <v>70252</v>
      </c>
      <c r="AD82" s="45">
        <f t="shared" si="10"/>
        <v>-20062</v>
      </c>
      <c r="AE82" s="46"/>
      <c r="AF82" s="40">
        <v>245581</v>
      </c>
      <c r="AG82" s="40">
        <v>16067</v>
      </c>
      <c r="AH82" s="40">
        <v>208768</v>
      </c>
      <c r="AI82" s="40">
        <v>1474</v>
      </c>
      <c r="AJ82" s="57">
        <f t="shared" si="11"/>
        <v>471890</v>
      </c>
      <c r="AK82" s="40">
        <v>0</v>
      </c>
      <c r="AL82" s="57">
        <f t="shared" si="12"/>
        <v>471890</v>
      </c>
      <c r="AM82" s="46"/>
      <c r="AN82" s="91">
        <f t="shared" si="13"/>
        <v>45190</v>
      </c>
      <c r="AO82" s="46">
        <f>+AN82-'[2]Calc'!$I81</f>
        <v>0</v>
      </c>
    </row>
    <row r="83" spans="1:41" ht="19.5" customHeight="1">
      <c r="A83" s="77">
        <f t="shared" si="14"/>
        <v>79</v>
      </c>
      <c r="B83" s="77" t="s">
        <v>100</v>
      </c>
      <c r="C83" s="77">
        <v>9564</v>
      </c>
      <c r="D83" s="78" t="s">
        <v>136</v>
      </c>
      <c r="E83" s="78">
        <v>1</v>
      </c>
      <c r="F83" s="92"/>
      <c r="G83" s="93" t="s">
        <v>72</v>
      </c>
      <c r="H83" s="90">
        <v>36487</v>
      </c>
      <c r="I83" s="40">
        <v>0</v>
      </c>
      <c r="J83" s="40">
        <v>72</v>
      </c>
      <c r="K83" s="40">
        <v>0</v>
      </c>
      <c r="L83" s="40">
        <v>3000</v>
      </c>
      <c r="M83" s="40">
        <v>0</v>
      </c>
      <c r="N83" s="40">
        <v>10143</v>
      </c>
      <c r="O83" s="40">
        <v>15331</v>
      </c>
      <c r="P83" s="40">
        <v>3071</v>
      </c>
      <c r="Q83" s="40">
        <v>7505</v>
      </c>
      <c r="R83" s="57">
        <f t="shared" si="8"/>
        <v>75609</v>
      </c>
      <c r="S83" s="8"/>
      <c r="T83" s="40">
        <v>25339</v>
      </c>
      <c r="U83" s="40">
        <v>7820</v>
      </c>
      <c r="V83" s="40">
        <v>0</v>
      </c>
      <c r="W83" s="40">
        <v>2262</v>
      </c>
      <c r="X83" s="40">
        <v>18607</v>
      </c>
      <c r="Y83" s="40">
        <v>11356</v>
      </c>
      <c r="Z83" s="40">
        <v>2911</v>
      </c>
      <c r="AA83" s="40">
        <v>0</v>
      </c>
      <c r="AB83" s="40">
        <v>3800</v>
      </c>
      <c r="AC83" s="44">
        <f t="shared" si="9"/>
        <v>72095</v>
      </c>
      <c r="AD83" s="45">
        <f t="shared" si="10"/>
        <v>3514</v>
      </c>
      <c r="AE83" s="46"/>
      <c r="AF83" s="40">
        <v>978000</v>
      </c>
      <c r="AG83" s="40">
        <v>111644</v>
      </c>
      <c r="AH83" s="40">
        <v>310354</v>
      </c>
      <c r="AI83" s="40">
        <v>0</v>
      </c>
      <c r="AJ83" s="57">
        <f t="shared" si="11"/>
        <v>1399998</v>
      </c>
      <c r="AK83" s="40">
        <v>3368</v>
      </c>
      <c r="AL83" s="57">
        <f t="shared" si="12"/>
        <v>1396630</v>
      </c>
      <c r="AM83" s="46"/>
      <c r="AN83" s="91">
        <f t="shared" si="13"/>
        <v>64717</v>
      </c>
      <c r="AO83" s="46">
        <f>+AN83-'[2]Calc'!$I82</f>
        <v>0</v>
      </c>
    </row>
    <row r="84" spans="1:41" ht="19.5" customHeight="1">
      <c r="A84" s="77">
        <f t="shared" si="14"/>
        <v>80</v>
      </c>
      <c r="B84" s="77" t="s">
        <v>100</v>
      </c>
      <c r="C84" s="77">
        <v>9530</v>
      </c>
      <c r="D84" s="78" t="s">
        <v>137</v>
      </c>
      <c r="E84" s="78"/>
      <c r="F84" s="92" t="s">
        <v>57</v>
      </c>
      <c r="G84" s="93"/>
      <c r="H84" s="96">
        <v>5265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57">
        <f t="shared" si="8"/>
        <v>5265</v>
      </c>
      <c r="S84" s="8"/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4">
        <f t="shared" si="9"/>
        <v>0</v>
      </c>
      <c r="AD84" s="45">
        <f t="shared" si="10"/>
        <v>5265</v>
      </c>
      <c r="AE84" s="46"/>
      <c r="AF84" s="40">
        <v>0</v>
      </c>
      <c r="AG84" s="40">
        <v>0</v>
      </c>
      <c r="AH84" s="40">
        <v>0</v>
      </c>
      <c r="AI84" s="40">
        <v>0</v>
      </c>
      <c r="AJ84" s="57">
        <f t="shared" si="11"/>
        <v>0</v>
      </c>
      <c r="AK84" s="40">
        <v>0</v>
      </c>
      <c r="AL84" s="57">
        <f t="shared" si="12"/>
        <v>0</v>
      </c>
      <c r="AM84" s="46"/>
      <c r="AN84" s="91">
        <f t="shared" si="13"/>
        <v>5265</v>
      </c>
      <c r="AO84" s="46">
        <f>+AN84-'[2]Calc'!$I83</f>
        <v>0</v>
      </c>
    </row>
    <row r="85" spans="1:41" ht="19.5" customHeight="1">
      <c r="A85" s="77">
        <f t="shared" si="14"/>
        <v>81</v>
      </c>
      <c r="B85" s="77" t="s">
        <v>100</v>
      </c>
      <c r="C85" s="77">
        <v>9532</v>
      </c>
      <c r="D85" s="78" t="s">
        <v>138</v>
      </c>
      <c r="E85" s="78"/>
      <c r="F85" s="92" t="s">
        <v>57</v>
      </c>
      <c r="G85" s="93"/>
      <c r="H85" s="90">
        <v>123246</v>
      </c>
      <c r="I85" s="40">
        <v>1191</v>
      </c>
      <c r="J85" s="40">
        <v>819</v>
      </c>
      <c r="K85" s="40">
        <v>0</v>
      </c>
      <c r="L85" s="40">
        <v>0</v>
      </c>
      <c r="M85" s="40">
        <v>500</v>
      </c>
      <c r="N85" s="40">
        <v>18200</v>
      </c>
      <c r="O85" s="40">
        <v>4845</v>
      </c>
      <c r="P85" s="40">
        <v>51995</v>
      </c>
      <c r="Q85" s="40">
        <v>3657</v>
      </c>
      <c r="R85" s="57">
        <f t="shared" si="8"/>
        <v>204453</v>
      </c>
      <c r="S85" s="8"/>
      <c r="T85" s="40">
        <v>60702</v>
      </c>
      <c r="U85" s="40">
        <v>15460</v>
      </c>
      <c r="V85" s="40">
        <v>2235</v>
      </c>
      <c r="W85" s="40">
        <v>38795</v>
      </c>
      <c r="X85" s="40">
        <v>22199</v>
      </c>
      <c r="Y85" s="40">
        <v>25672</v>
      </c>
      <c r="Z85" s="40">
        <v>18246</v>
      </c>
      <c r="AA85" s="40">
        <v>2691</v>
      </c>
      <c r="AB85" s="40">
        <v>766</v>
      </c>
      <c r="AC85" s="44">
        <f t="shared" si="9"/>
        <v>186766</v>
      </c>
      <c r="AD85" s="45">
        <f t="shared" si="10"/>
        <v>17687</v>
      </c>
      <c r="AE85" s="46"/>
      <c r="AF85" s="40">
        <v>788663</v>
      </c>
      <c r="AG85" s="40">
        <v>0</v>
      </c>
      <c r="AH85" s="40">
        <v>142855</v>
      </c>
      <c r="AI85" s="40">
        <v>3934</v>
      </c>
      <c r="AJ85" s="57">
        <f t="shared" si="11"/>
        <v>935452</v>
      </c>
      <c r="AK85" s="40">
        <v>35142</v>
      </c>
      <c r="AL85" s="57">
        <f t="shared" si="12"/>
        <v>900310</v>
      </c>
      <c r="AM85" s="46"/>
      <c r="AN85" s="91">
        <f t="shared" si="13"/>
        <v>187674</v>
      </c>
      <c r="AO85" s="46">
        <f>+AN85-'[2]Calc'!$I84</f>
        <v>0</v>
      </c>
    </row>
    <row r="86" spans="1:41" ht="19.5" customHeight="1">
      <c r="A86" s="77">
        <f t="shared" si="14"/>
        <v>82</v>
      </c>
      <c r="B86" s="77" t="s">
        <v>100</v>
      </c>
      <c r="C86" s="77">
        <v>15065</v>
      </c>
      <c r="D86" s="78" t="s">
        <v>139</v>
      </c>
      <c r="E86" s="78"/>
      <c r="F86" s="92" t="s">
        <v>57</v>
      </c>
      <c r="G86" s="93"/>
      <c r="H86" s="90">
        <v>68363</v>
      </c>
      <c r="I86" s="40">
        <v>0</v>
      </c>
      <c r="J86" s="40">
        <v>0</v>
      </c>
      <c r="K86" s="40">
        <v>0</v>
      </c>
      <c r="L86" s="40">
        <v>10000</v>
      </c>
      <c r="M86" s="40">
        <v>0</v>
      </c>
      <c r="N86" s="40">
        <v>0</v>
      </c>
      <c r="O86" s="40">
        <v>0</v>
      </c>
      <c r="P86" s="40">
        <v>20332</v>
      </c>
      <c r="Q86" s="40">
        <v>0</v>
      </c>
      <c r="R86" s="57">
        <f t="shared" si="8"/>
        <v>98695</v>
      </c>
      <c r="S86" s="8"/>
      <c r="T86" s="40">
        <v>0</v>
      </c>
      <c r="U86" s="40">
        <v>0</v>
      </c>
      <c r="V86" s="40">
        <v>0</v>
      </c>
      <c r="W86" s="40">
        <v>0</v>
      </c>
      <c r="X86" s="40">
        <v>18165</v>
      </c>
      <c r="Y86" s="40">
        <v>4894</v>
      </c>
      <c r="Z86" s="40">
        <v>0</v>
      </c>
      <c r="AA86" s="40">
        <v>0</v>
      </c>
      <c r="AB86" s="40">
        <v>1307</v>
      </c>
      <c r="AC86" s="44">
        <f t="shared" si="9"/>
        <v>24366</v>
      </c>
      <c r="AD86" s="45">
        <f t="shared" si="10"/>
        <v>74329</v>
      </c>
      <c r="AE86" s="46"/>
      <c r="AF86" s="40">
        <v>300000</v>
      </c>
      <c r="AG86" s="40">
        <v>0</v>
      </c>
      <c r="AH86" s="40">
        <v>35619</v>
      </c>
      <c r="AI86" s="40">
        <v>0</v>
      </c>
      <c r="AJ86" s="57">
        <f t="shared" si="11"/>
        <v>335619</v>
      </c>
      <c r="AK86" s="40">
        <v>180000</v>
      </c>
      <c r="AL86" s="57">
        <f t="shared" si="12"/>
        <v>155619</v>
      </c>
      <c r="AM86" s="46"/>
      <c r="AN86" s="91">
        <f t="shared" si="13"/>
        <v>88695</v>
      </c>
      <c r="AO86" s="46">
        <f>+AN86-'[2]Calc'!$I85</f>
        <v>0</v>
      </c>
    </row>
    <row r="87" spans="1:41" ht="19.5" customHeight="1">
      <c r="A87" s="77">
        <f t="shared" si="14"/>
        <v>83</v>
      </c>
      <c r="B87" s="77" t="s">
        <v>100</v>
      </c>
      <c r="C87" s="77">
        <v>9627</v>
      </c>
      <c r="D87" s="78" t="s">
        <v>140</v>
      </c>
      <c r="E87" s="78"/>
      <c r="F87" s="92" t="s">
        <v>57</v>
      </c>
      <c r="G87" s="93"/>
      <c r="H87" s="90">
        <v>41928</v>
      </c>
      <c r="I87" s="40">
        <v>0</v>
      </c>
      <c r="J87" s="40">
        <v>584</v>
      </c>
      <c r="K87" s="40">
        <v>0</v>
      </c>
      <c r="L87" s="40">
        <v>2105</v>
      </c>
      <c r="M87" s="40">
        <v>8699</v>
      </c>
      <c r="N87" s="40">
        <v>14231</v>
      </c>
      <c r="O87" s="40">
        <v>30</v>
      </c>
      <c r="P87" s="40">
        <v>12573</v>
      </c>
      <c r="Q87" s="40">
        <v>5000</v>
      </c>
      <c r="R87" s="57">
        <f t="shared" si="8"/>
        <v>85150</v>
      </c>
      <c r="S87" s="8"/>
      <c r="T87" s="40">
        <v>28194</v>
      </c>
      <c r="U87" s="40">
        <v>0</v>
      </c>
      <c r="V87" s="40">
        <v>8187</v>
      </c>
      <c r="W87" s="40">
        <v>343</v>
      </c>
      <c r="X87" s="40">
        <v>10599</v>
      </c>
      <c r="Y87" s="40">
        <v>7771</v>
      </c>
      <c r="Z87" s="40">
        <v>4062</v>
      </c>
      <c r="AA87" s="40">
        <v>584</v>
      </c>
      <c r="AB87" s="40">
        <v>310</v>
      </c>
      <c r="AC87" s="44">
        <f t="shared" si="9"/>
        <v>60050</v>
      </c>
      <c r="AD87" s="45">
        <f t="shared" si="10"/>
        <v>25100</v>
      </c>
      <c r="AE87" s="46"/>
      <c r="AF87" s="40">
        <v>967797</v>
      </c>
      <c r="AG87" s="40">
        <v>80710</v>
      </c>
      <c r="AH87" s="40">
        <v>315201</v>
      </c>
      <c r="AI87" s="40">
        <v>3542</v>
      </c>
      <c r="AJ87" s="57">
        <f t="shared" si="11"/>
        <v>1367250</v>
      </c>
      <c r="AK87" s="40">
        <v>5572</v>
      </c>
      <c r="AL87" s="57">
        <f t="shared" si="12"/>
        <v>1361678</v>
      </c>
      <c r="AM87" s="46"/>
      <c r="AN87" s="91">
        <f t="shared" si="13"/>
        <v>73762</v>
      </c>
      <c r="AO87" s="46">
        <f>+AN87-'[2]Calc'!$I86</f>
        <v>0</v>
      </c>
    </row>
    <row r="88" spans="1:41" ht="19.5" customHeight="1">
      <c r="A88" s="77">
        <f t="shared" si="14"/>
        <v>84</v>
      </c>
      <c r="B88" s="77" t="s">
        <v>100</v>
      </c>
      <c r="C88" s="77">
        <v>9629</v>
      </c>
      <c r="D88" s="78" t="s">
        <v>141</v>
      </c>
      <c r="E88" s="78"/>
      <c r="F88" s="92" t="s">
        <v>57</v>
      </c>
      <c r="G88" s="93"/>
      <c r="H88" s="90">
        <v>90170</v>
      </c>
      <c r="I88" s="40">
        <v>0</v>
      </c>
      <c r="J88" s="40">
        <v>442</v>
      </c>
      <c r="K88" s="40">
        <v>0</v>
      </c>
      <c r="L88" s="40">
        <v>20384</v>
      </c>
      <c r="M88" s="40">
        <v>205000</v>
      </c>
      <c r="N88" s="40">
        <v>29866</v>
      </c>
      <c r="O88" s="40">
        <v>17959</v>
      </c>
      <c r="P88" s="40">
        <v>8509</v>
      </c>
      <c r="Q88" s="40">
        <v>0</v>
      </c>
      <c r="R88" s="57">
        <f t="shared" si="8"/>
        <v>372330</v>
      </c>
      <c r="S88" s="79"/>
      <c r="T88" s="40">
        <v>45990</v>
      </c>
      <c r="U88" s="40">
        <v>18787</v>
      </c>
      <c r="V88" s="40">
        <v>18794</v>
      </c>
      <c r="W88" s="40">
        <v>19833</v>
      </c>
      <c r="X88" s="40">
        <v>24854</v>
      </c>
      <c r="Y88" s="40">
        <v>31255</v>
      </c>
      <c r="Z88" s="40">
        <v>2300</v>
      </c>
      <c r="AA88" s="40">
        <v>3036</v>
      </c>
      <c r="AB88" s="40">
        <v>0</v>
      </c>
      <c r="AC88" s="44">
        <f t="shared" si="9"/>
        <v>164849</v>
      </c>
      <c r="AD88" s="45">
        <f t="shared" si="10"/>
        <v>207481</v>
      </c>
      <c r="AE88" s="46"/>
      <c r="AF88" s="40">
        <v>1823015</v>
      </c>
      <c r="AG88" s="40">
        <v>2808</v>
      </c>
      <c r="AH88" s="40">
        <v>492576</v>
      </c>
      <c r="AI88" s="40">
        <v>3952</v>
      </c>
      <c r="AJ88" s="57">
        <f t="shared" si="11"/>
        <v>2322351</v>
      </c>
      <c r="AK88" s="40">
        <v>8945</v>
      </c>
      <c r="AL88" s="57">
        <f t="shared" si="12"/>
        <v>2313406</v>
      </c>
      <c r="AM88" s="46"/>
      <c r="AN88" s="91">
        <f t="shared" si="13"/>
        <v>127717</v>
      </c>
      <c r="AO88" s="46">
        <f>+AN88-'[2]Calc'!$I87</f>
        <v>0</v>
      </c>
    </row>
    <row r="89" spans="1:41" ht="19.5" customHeight="1">
      <c r="A89" s="77">
        <f t="shared" si="14"/>
        <v>85</v>
      </c>
      <c r="B89" s="77" t="s">
        <v>100</v>
      </c>
      <c r="C89" s="77">
        <v>9554</v>
      </c>
      <c r="D89" s="78" t="s">
        <v>142</v>
      </c>
      <c r="E89" s="78"/>
      <c r="F89" s="92" t="s">
        <v>57</v>
      </c>
      <c r="G89" s="93"/>
      <c r="H89" s="90">
        <v>123655</v>
      </c>
      <c r="I89" s="40">
        <v>0</v>
      </c>
      <c r="J89" s="40">
        <v>21061</v>
      </c>
      <c r="K89" s="40">
        <v>867607</v>
      </c>
      <c r="L89" s="40">
        <v>37500</v>
      </c>
      <c r="M89" s="40">
        <v>0</v>
      </c>
      <c r="N89" s="40">
        <v>5092</v>
      </c>
      <c r="O89" s="40">
        <v>2337</v>
      </c>
      <c r="P89" s="40">
        <v>0</v>
      </c>
      <c r="Q89" s="40">
        <v>3610</v>
      </c>
      <c r="R89" s="57">
        <f t="shared" si="8"/>
        <v>1060862</v>
      </c>
      <c r="S89" s="79"/>
      <c r="T89" s="40">
        <v>52035</v>
      </c>
      <c r="U89" s="40">
        <v>3768</v>
      </c>
      <c r="V89" s="40">
        <v>10090</v>
      </c>
      <c r="W89" s="40">
        <v>53077</v>
      </c>
      <c r="X89" s="40">
        <v>17398</v>
      </c>
      <c r="Y89" s="40">
        <v>30134</v>
      </c>
      <c r="Z89" s="40">
        <v>13326</v>
      </c>
      <c r="AA89" s="40">
        <v>6706</v>
      </c>
      <c r="AB89" s="40">
        <v>17328</v>
      </c>
      <c r="AC89" s="44">
        <f t="shared" si="9"/>
        <v>203862</v>
      </c>
      <c r="AD89" s="45">
        <f t="shared" si="10"/>
        <v>857000</v>
      </c>
      <c r="AE89" s="46"/>
      <c r="AF89" s="40">
        <v>3066334</v>
      </c>
      <c r="AG89" s="40">
        <v>170227</v>
      </c>
      <c r="AH89" s="40">
        <v>66775</v>
      </c>
      <c r="AI89" s="40">
        <v>10101</v>
      </c>
      <c r="AJ89" s="57">
        <f t="shared" si="11"/>
        <v>3313437</v>
      </c>
      <c r="AK89" s="40">
        <v>543043</v>
      </c>
      <c r="AL89" s="57">
        <f t="shared" si="12"/>
        <v>2770394</v>
      </c>
      <c r="AM89" s="46"/>
      <c r="AN89" s="91">
        <f t="shared" si="13"/>
        <v>130926</v>
      </c>
      <c r="AO89" s="46">
        <f>+AN89-'[2]Calc'!$I88</f>
        <v>0</v>
      </c>
    </row>
    <row r="90" spans="1:41" ht="19.5" customHeight="1">
      <c r="A90" s="77">
        <f t="shared" si="14"/>
        <v>86</v>
      </c>
      <c r="B90" s="77" t="s">
        <v>100</v>
      </c>
      <c r="C90" s="77">
        <v>9568</v>
      </c>
      <c r="D90" s="78" t="s">
        <v>143</v>
      </c>
      <c r="E90" s="78"/>
      <c r="F90" s="92" t="s">
        <v>57</v>
      </c>
      <c r="G90" s="93"/>
      <c r="H90" s="90">
        <v>135180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7376</v>
      </c>
      <c r="O90" s="40">
        <v>102</v>
      </c>
      <c r="P90" s="40">
        <v>790</v>
      </c>
      <c r="Q90" s="40">
        <v>0</v>
      </c>
      <c r="R90" s="57">
        <f t="shared" si="8"/>
        <v>143448</v>
      </c>
      <c r="S90" s="79"/>
      <c r="T90" s="40">
        <v>30223</v>
      </c>
      <c r="U90" s="40">
        <v>0</v>
      </c>
      <c r="V90" s="40">
        <v>2658</v>
      </c>
      <c r="W90" s="40">
        <v>52178</v>
      </c>
      <c r="X90" s="40">
        <v>28136</v>
      </c>
      <c r="Y90" s="40">
        <v>8132</v>
      </c>
      <c r="Z90" s="40">
        <v>492</v>
      </c>
      <c r="AA90" s="40">
        <v>0</v>
      </c>
      <c r="AB90" s="40">
        <v>13219</v>
      </c>
      <c r="AC90" s="44">
        <f t="shared" si="9"/>
        <v>135038</v>
      </c>
      <c r="AD90" s="45">
        <f t="shared" si="10"/>
        <v>8410</v>
      </c>
      <c r="AE90" s="46"/>
      <c r="AF90" s="40">
        <v>0</v>
      </c>
      <c r="AG90" s="40">
        <v>0</v>
      </c>
      <c r="AH90" s="40">
        <v>26036</v>
      </c>
      <c r="AI90" s="40">
        <v>0</v>
      </c>
      <c r="AJ90" s="57">
        <f t="shared" si="11"/>
        <v>26036</v>
      </c>
      <c r="AK90" s="40">
        <v>577</v>
      </c>
      <c r="AL90" s="57">
        <f t="shared" si="12"/>
        <v>25459</v>
      </c>
      <c r="AM90" s="46"/>
      <c r="AN90" s="91">
        <f t="shared" si="13"/>
        <v>143448</v>
      </c>
      <c r="AO90" s="46">
        <f>+AN90-'[2]Calc'!$I89</f>
        <v>0</v>
      </c>
    </row>
    <row r="91" spans="1:41" ht="19.5" customHeight="1">
      <c r="A91" s="77">
        <f t="shared" si="14"/>
        <v>87</v>
      </c>
      <c r="B91" s="77" t="s">
        <v>100</v>
      </c>
      <c r="C91" s="77">
        <v>9569</v>
      </c>
      <c r="D91" s="78" t="s">
        <v>144</v>
      </c>
      <c r="E91" s="78">
        <v>1</v>
      </c>
      <c r="F91" s="92"/>
      <c r="G91" s="93" t="s">
        <v>72</v>
      </c>
      <c r="H91" s="90">
        <v>48481</v>
      </c>
      <c r="I91" s="40">
        <v>204</v>
      </c>
      <c r="J91" s="40">
        <v>0</v>
      </c>
      <c r="K91" s="40">
        <v>0</v>
      </c>
      <c r="L91" s="40">
        <v>1638</v>
      </c>
      <c r="M91" s="40">
        <v>0</v>
      </c>
      <c r="N91" s="40">
        <v>21777</v>
      </c>
      <c r="O91" s="40">
        <v>5777</v>
      </c>
      <c r="P91" s="40">
        <v>65</v>
      </c>
      <c r="Q91" s="40">
        <v>0</v>
      </c>
      <c r="R91" s="57">
        <f t="shared" si="8"/>
        <v>77942</v>
      </c>
      <c r="S91" s="79"/>
      <c r="T91" s="40">
        <v>5450</v>
      </c>
      <c r="U91" s="40">
        <v>0</v>
      </c>
      <c r="V91" s="40">
        <v>0</v>
      </c>
      <c r="W91" s="40">
        <v>6869</v>
      </c>
      <c r="X91" s="40">
        <v>20914</v>
      </c>
      <c r="Y91" s="40">
        <v>15764</v>
      </c>
      <c r="Z91" s="40">
        <v>500</v>
      </c>
      <c r="AA91" s="40">
        <v>0</v>
      </c>
      <c r="AB91" s="40">
        <v>0</v>
      </c>
      <c r="AC91" s="44">
        <f t="shared" si="9"/>
        <v>49497</v>
      </c>
      <c r="AD91" s="45">
        <f t="shared" si="10"/>
        <v>28445</v>
      </c>
      <c r="AE91" s="46"/>
      <c r="AF91" s="40">
        <v>675000</v>
      </c>
      <c r="AG91" s="40">
        <v>100000</v>
      </c>
      <c r="AH91" s="40">
        <v>0</v>
      </c>
      <c r="AI91" s="40">
        <v>145639</v>
      </c>
      <c r="AJ91" s="57">
        <f t="shared" si="11"/>
        <v>920639</v>
      </c>
      <c r="AK91" s="40">
        <v>0</v>
      </c>
      <c r="AL91" s="57">
        <f t="shared" si="12"/>
        <v>920639</v>
      </c>
      <c r="AM91" s="46"/>
      <c r="AN91" s="91">
        <f t="shared" si="13"/>
        <v>76304</v>
      </c>
      <c r="AO91" s="46">
        <f>+AN91-'[2]Calc'!$I90</f>
        <v>0</v>
      </c>
    </row>
    <row r="92" spans="1:41" ht="19.5" customHeight="1">
      <c r="A92" s="77">
        <f t="shared" si="14"/>
        <v>88</v>
      </c>
      <c r="B92" s="77" t="s">
        <v>100</v>
      </c>
      <c r="C92" s="77">
        <v>9570</v>
      </c>
      <c r="D92" s="78" t="s">
        <v>145</v>
      </c>
      <c r="E92" s="78"/>
      <c r="F92" s="92" t="s">
        <v>57</v>
      </c>
      <c r="G92" s="93"/>
      <c r="H92" s="90">
        <v>66644</v>
      </c>
      <c r="I92" s="40">
        <v>3126</v>
      </c>
      <c r="J92" s="40">
        <v>0</v>
      </c>
      <c r="K92" s="40">
        <v>0</v>
      </c>
      <c r="L92" s="40">
        <v>0</v>
      </c>
      <c r="M92" s="40">
        <v>0</v>
      </c>
      <c r="N92" s="40">
        <v>119178</v>
      </c>
      <c r="O92" s="40">
        <v>9269</v>
      </c>
      <c r="P92" s="40">
        <v>1192</v>
      </c>
      <c r="Q92" s="40">
        <v>0</v>
      </c>
      <c r="R92" s="57">
        <f t="shared" si="8"/>
        <v>199409</v>
      </c>
      <c r="S92" s="79"/>
      <c r="T92" s="40">
        <v>63678</v>
      </c>
      <c r="U92" s="40">
        <v>2583</v>
      </c>
      <c r="V92" s="40">
        <v>7015</v>
      </c>
      <c r="W92" s="40">
        <v>33237</v>
      </c>
      <c r="X92" s="40">
        <v>49894</v>
      </c>
      <c r="Y92" s="40">
        <v>25276</v>
      </c>
      <c r="Z92" s="40">
        <v>6519</v>
      </c>
      <c r="AA92" s="40">
        <v>0</v>
      </c>
      <c r="AB92" s="40">
        <v>0</v>
      </c>
      <c r="AC92" s="44">
        <f t="shared" si="9"/>
        <v>188202</v>
      </c>
      <c r="AD92" s="45">
        <f t="shared" si="10"/>
        <v>11207</v>
      </c>
      <c r="AE92" s="46"/>
      <c r="AF92" s="40">
        <v>2174858</v>
      </c>
      <c r="AG92" s="40">
        <v>427844</v>
      </c>
      <c r="AH92" s="40">
        <v>2815562</v>
      </c>
      <c r="AI92" s="40">
        <v>233</v>
      </c>
      <c r="AJ92" s="57">
        <f t="shared" si="11"/>
        <v>5418497</v>
      </c>
      <c r="AK92" s="40">
        <v>4657</v>
      </c>
      <c r="AL92" s="57">
        <f t="shared" si="12"/>
        <v>5413840</v>
      </c>
      <c r="AM92" s="46"/>
      <c r="AN92" s="91">
        <f t="shared" si="13"/>
        <v>196826</v>
      </c>
      <c r="AO92" s="46">
        <f>+AN92-'[2]Calc'!$I91</f>
        <v>0</v>
      </c>
    </row>
    <row r="93" spans="1:41" ht="19.5" customHeight="1">
      <c r="A93" s="77">
        <f t="shared" si="14"/>
        <v>89</v>
      </c>
      <c r="B93" s="77" t="s">
        <v>100</v>
      </c>
      <c r="C93" s="77">
        <v>14406</v>
      </c>
      <c r="D93" s="78" t="s">
        <v>146</v>
      </c>
      <c r="E93" s="78"/>
      <c r="F93" s="92" t="s">
        <v>57</v>
      </c>
      <c r="G93" s="93"/>
      <c r="H93" s="90">
        <v>25114</v>
      </c>
      <c r="I93" s="40">
        <v>0</v>
      </c>
      <c r="J93" s="40">
        <v>0</v>
      </c>
      <c r="K93" s="40">
        <v>3300</v>
      </c>
      <c r="L93" s="40">
        <v>0</v>
      </c>
      <c r="M93" s="40">
        <v>0</v>
      </c>
      <c r="N93" s="40">
        <v>9600</v>
      </c>
      <c r="O93" s="40">
        <v>2377</v>
      </c>
      <c r="P93" s="40">
        <v>252</v>
      </c>
      <c r="Q93" s="40">
        <v>7889</v>
      </c>
      <c r="R93" s="57">
        <f t="shared" si="8"/>
        <v>48532</v>
      </c>
      <c r="S93" s="79"/>
      <c r="T93" s="40">
        <v>33768</v>
      </c>
      <c r="U93" s="40">
        <v>0</v>
      </c>
      <c r="V93" s="40">
        <v>458</v>
      </c>
      <c r="W93" s="40">
        <v>3744</v>
      </c>
      <c r="X93" s="40">
        <v>12003</v>
      </c>
      <c r="Y93" s="40">
        <v>225</v>
      </c>
      <c r="Z93" s="40">
        <v>0</v>
      </c>
      <c r="AA93" s="40">
        <v>0</v>
      </c>
      <c r="AB93" s="40">
        <v>26625</v>
      </c>
      <c r="AC93" s="44">
        <f t="shared" si="9"/>
        <v>76823</v>
      </c>
      <c r="AD93" s="45">
        <f t="shared" si="10"/>
        <v>-28291</v>
      </c>
      <c r="AE93" s="46"/>
      <c r="AF93" s="40">
        <v>561668</v>
      </c>
      <c r="AG93" s="40">
        <v>8937</v>
      </c>
      <c r="AH93" s="40">
        <v>35059</v>
      </c>
      <c r="AI93" s="40">
        <v>672</v>
      </c>
      <c r="AJ93" s="57">
        <f t="shared" si="11"/>
        <v>606336</v>
      </c>
      <c r="AK93" s="40">
        <v>3887</v>
      </c>
      <c r="AL93" s="57">
        <f t="shared" si="12"/>
        <v>602449</v>
      </c>
      <c r="AM93" s="46"/>
      <c r="AN93" s="91">
        <f t="shared" si="13"/>
        <v>45232</v>
      </c>
      <c r="AO93" s="46">
        <f>+AN93-'[2]Calc'!$I92</f>
        <v>0</v>
      </c>
    </row>
    <row r="94" spans="1:41" ht="19.5" customHeight="1">
      <c r="A94" s="77">
        <f t="shared" si="14"/>
        <v>90</v>
      </c>
      <c r="B94" s="77" t="s">
        <v>100</v>
      </c>
      <c r="C94" s="77">
        <v>9632</v>
      </c>
      <c r="D94" s="78" t="s">
        <v>147</v>
      </c>
      <c r="E94" s="78"/>
      <c r="F94" s="92" t="s">
        <v>57</v>
      </c>
      <c r="G94" s="93"/>
      <c r="H94" s="90">
        <v>81190</v>
      </c>
      <c r="I94" s="40">
        <v>0</v>
      </c>
      <c r="J94" s="40">
        <v>0</v>
      </c>
      <c r="K94" s="40">
        <v>124771</v>
      </c>
      <c r="L94" s="40">
        <v>660</v>
      </c>
      <c r="M94" s="40">
        <v>0</v>
      </c>
      <c r="N94" s="40">
        <v>14162</v>
      </c>
      <c r="O94" s="40">
        <v>91137</v>
      </c>
      <c r="P94" s="40">
        <v>121579</v>
      </c>
      <c r="Q94" s="40">
        <v>0</v>
      </c>
      <c r="R94" s="57">
        <f t="shared" si="8"/>
        <v>433499</v>
      </c>
      <c r="S94" s="79"/>
      <c r="T94" s="40">
        <v>67150</v>
      </c>
      <c r="U94" s="40">
        <v>20800</v>
      </c>
      <c r="V94" s="40">
        <v>0</v>
      </c>
      <c r="W94" s="40">
        <v>76716</v>
      </c>
      <c r="X94" s="40">
        <v>69677</v>
      </c>
      <c r="Y94" s="40">
        <v>62847</v>
      </c>
      <c r="Z94" s="40">
        <v>0</v>
      </c>
      <c r="AA94" s="40">
        <v>0</v>
      </c>
      <c r="AB94" s="40">
        <v>0</v>
      </c>
      <c r="AC94" s="44">
        <f t="shared" si="9"/>
        <v>297190</v>
      </c>
      <c r="AD94" s="45">
        <f t="shared" si="10"/>
        <v>136309</v>
      </c>
      <c r="AE94" s="46"/>
      <c r="AF94" s="40">
        <v>7564455</v>
      </c>
      <c r="AG94" s="40">
        <v>18845</v>
      </c>
      <c r="AH94" s="40">
        <v>1723622</v>
      </c>
      <c r="AI94" s="40">
        <v>44830</v>
      </c>
      <c r="AJ94" s="57">
        <f t="shared" si="11"/>
        <v>9351752</v>
      </c>
      <c r="AK94" s="40">
        <v>138914</v>
      </c>
      <c r="AL94" s="57">
        <f t="shared" si="12"/>
        <v>9212838</v>
      </c>
      <c r="AM94" s="46"/>
      <c r="AN94" s="91">
        <f t="shared" si="13"/>
        <v>287268</v>
      </c>
      <c r="AO94" s="46">
        <f>+AN94-'[2]Calc'!$I93</f>
        <v>0</v>
      </c>
    </row>
    <row r="95" spans="1:41" ht="19.5" customHeight="1">
      <c r="A95" s="77">
        <f t="shared" si="14"/>
        <v>91</v>
      </c>
      <c r="B95" s="77" t="s">
        <v>100</v>
      </c>
      <c r="C95" s="77">
        <v>9633</v>
      </c>
      <c r="D95" s="78" t="s">
        <v>148</v>
      </c>
      <c r="E95" s="78"/>
      <c r="F95" s="92" t="s">
        <v>57</v>
      </c>
      <c r="G95" s="93"/>
      <c r="H95" s="90">
        <v>151056</v>
      </c>
      <c r="I95" s="40">
        <v>23061</v>
      </c>
      <c r="J95" s="40">
        <v>2762</v>
      </c>
      <c r="K95" s="40">
        <v>0</v>
      </c>
      <c r="L95" s="40">
        <v>0</v>
      </c>
      <c r="M95" s="40">
        <v>0</v>
      </c>
      <c r="N95" s="40">
        <v>199333</v>
      </c>
      <c r="O95" s="40">
        <v>904200</v>
      </c>
      <c r="P95" s="40">
        <v>0</v>
      </c>
      <c r="Q95" s="40">
        <v>0</v>
      </c>
      <c r="R95" s="57">
        <f t="shared" si="8"/>
        <v>1280412</v>
      </c>
      <c r="S95" s="79"/>
      <c r="T95" s="40">
        <v>150673</v>
      </c>
      <c r="U95" s="40">
        <v>39000</v>
      </c>
      <c r="V95" s="40">
        <v>164342</v>
      </c>
      <c r="W95" s="40">
        <v>158043</v>
      </c>
      <c r="X95" s="40">
        <v>325712</v>
      </c>
      <c r="Y95" s="40">
        <v>87520</v>
      </c>
      <c r="Z95" s="40">
        <v>243119</v>
      </c>
      <c r="AA95" s="40">
        <v>14858</v>
      </c>
      <c r="AB95" s="40">
        <v>0</v>
      </c>
      <c r="AC95" s="44">
        <f t="shared" si="9"/>
        <v>1183267</v>
      </c>
      <c r="AD95" s="45">
        <f t="shared" si="10"/>
        <v>97145</v>
      </c>
      <c r="AE95" s="46"/>
      <c r="AF95" s="40">
        <v>7768610</v>
      </c>
      <c r="AG95" s="40">
        <v>77838</v>
      </c>
      <c r="AH95" s="40">
        <v>16678507</v>
      </c>
      <c r="AI95" s="40">
        <v>44025</v>
      </c>
      <c r="AJ95" s="57">
        <f t="shared" si="11"/>
        <v>24568980</v>
      </c>
      <c r="AK95" s="40">
        <v>109160</v>
      </c>
      <c r="AL95" s="57">
        <f t="shared" si="12"/>
        <v>24459820</v>
      </c>
      <c r="AM95" s="46"/>
      <c r="AN95" s="91">
        <f t="shared" si="13"/>
        <v>1238650</v>
      </c>
      <c r="AO95" s="46">
        <f>+AN95-'[2]Calc'!$I94</f>
        <v>0</v>
      </c>
    </row>
    <row r="96" spans="1:41" ht="19.5" customHeight="1">
      <c r="A96" s="77">
        <f t="shared" si="14"/>
        <v>92</v>
      </c>
      <c r="B96" s="77" t="s">
        <v>149</v>
      </c>
      <c r="C96" s="77">
        <v>9365</v>
      </c>
      <c r="D96" s="78" t="s">
        <v>150</v>
      </c>
      <c r="E96" s="78"/>
      <c r="F96" s="92" t="s">
        <v>57</v>
      </c>
      <c r="G96" s="93"/>
      <c r="H96" s="90">
        <v>155931</v>
      </c>
      <c r="I96" s="40">
        <v>4209</v>
      </c>
      <c r="J96" s="40">
        <v>14401</v>
      </c>
      <c r="K96" s="40">
        <v>49556</v>
      </c>
      <c r="L96" s="40">
        <v>8848</v>
      </c>
      <c r="M96" s="40">
        <v>0</v>
      </c>
      <c r="N96" s="40">
        <v>7303</v>
      </c>
      <c r="O96" s="40">
        <v>10004</v>
      </c>
      <c r="P96" s="40">
        <v>0</v>
      </c>
      <c r="Q96" s="40">
        <v>17774</v>
      </c>
      <c r="R96" s="57">
        <f t="shared" si="8"/>
        <v>268026</v>
      </c>
      <c r="S96" s="79"/>
      <c r="T96" s="40">
        <v>59055</v>
      </c>
      <c r="U96" s="40">
        <v>0</v>
      </c>
      <c r="V96" s="40">
        <v>33027</v>
      </c>
      <c r="W96" s="40">
        <v>11005</v>
      </c>
      <c r="X96" s="40">
        <v>30544</v>
      </c>
      <c r="Y96" s="40">
        <v>34069</v>
      </c>
      <c r="Z96" s="40">
        <v>35114</v>
      </c>
      <c r="AA96" s="40">
        <v>22251</v>
      </c>
      <c r="AB96" s="40">
        <v>6226</v>
      </c>
      <c r="AC96" s="44">
        <f t="shared" si="9"/>
        <v>231291</v>
      </c>
      <c r="AD96" s="45">
        <f t="shared" si="10"/>
        <v>36735</v>
      </c>
      <c r="AE96" s="46"/>
      <c r="AF96" s="40">
        <v>1842254</v>
      </c>
      <c r="AG96" s="40">
        <v>20329</v>
      </c>
      <c r="AH96" s="40">
        <v>302291</v>
      </c>
      <c r="AI96" s="40">
        <v>3221</v>
      </c>
      <c r="AJ96" s="57">
        <f t="shared" si="11"/>
        <v>2168095</v>
      </c>
      <c r="AK96" s="40">
        <v>2990</v>
      </c>
      <c r="AL96" s="57">
        <f t="shared" si="12"/>
        <v>2165105</v>
      </c>
      <c r="AM96" s="46"/>
      <c r="AN96" s="91">
        <f t="shared" si="13"/>
        <v>195221</v>
      </c>
      <c r="AO96" s="46">
        <f>+AN96-'[2]Calc'!$I95</f>
        <v>0</v>
      </c>
    </row>
    <row r="97" spans="1:41" ht="19.5" customHeight="1">
      <c r="A97" s="77">
        <f t="shared" si="14"/>
        <v>93</v>
      </c>
      <c r="B97" s="77" t="s">
        <v>149</v>
      </c>
      <c r="C97" s="77">
        <v>9367</v>
      </c>
      <c r="D97" s="78" t="s">
        <v>151</v>
      </c>
      <c r="E97" s="78"/>
      <c r="F97" s="92" t="s">
        <v>57</v>
      </c>
      <c r="G97" s="93"/>
      <c r="H97" s="90">
        <v>38320</v>
      </c>
      <c r="I97" s="40">
        <v>0</v>
      </c>
      <c r="J97" s="40">
        <v>110</v>
      </c>
      <c r="K97" s="40">
        <v>0</v>
      </c>
      <c r="L97" s="40">
        <v>2330</v>
      </c>
      <c r="M97" s="40">
        <v>0</v>
      </c>
      <c r="N97" s="40">
        <v>23863</v>
      </c>
      <c r="O97" s="40">
        <v>288</v>
      </c>
      <c r="P97" s="40">
        <v>4190</v>
      </c>
      <c r="Q97" s="40">
        <v>0</v>
      </c>
      <c r="R97" s="57">
        <f t="shared" si="8"/>
        <v>69101</v>
      </c>
      <c r="S97" s="79"/>
      <c r="T97" s="40">
        <v>0</v>
      </c>
      <c r="U97" s="40">
        <v>0</v>
      </c>
      <c r="V97" s="40">
        <v>0</v>
      </c>
      <c r="W97" s="40">
        <v>2729</v>
      </c>
      <c r="X97" s="40">
        <v>18804</v>
      </c>
      <c r="Y97" s="40">
        <v>43251</v>
      </c>
      <c r="Z97" s="40">
        <v>0</v>
      </c>
      <c r="AA97" s="40">
        <v>0</v>
      </c>
      <c r="AB97" s="40">
        <v>705</v>
      </c>
      <c r="AC97" s="44">
        <f t="shared" si="9"/>
        <v>65489</v>
      </c>
      <c r="AD97" s="45">
        <f t="shared" si="10"/>
        <v>3612</v>
      </c>
      <c r="AE97" s="46"/>
      <c r="AF97" s="40">
        <v>549000</v>
      </c>
      <c r="AG97" s="40">
        <v>0</v>
      </c>
      <c r="AH97" s="40">
        <v>25186</v>
      </c>
      <c r="AI97" s="40">
        <v>0</v>
      </c>
      <c r="AJ97" s="57">
        <f t="shared" si="11"/>
        <v>574186</v>
      </c>
      <c r="AK97" s="40">
        <v>766</v>
      </c>
      <c r="AL97" s="57">
        <f t="shared" si="12"/>
        <v>573420</v>
      </c>
      <c r="AM97" s="46"/>
      <c r="AN97" s="91">
        <f t="shared" si="13"/>
        <v>66661</v>
      </c>
      <c r="AO97" s="46">
        <f>+AN97-'[2]Calc'!$I96</f>
        <v>0</v>
      </c>
    </row>
    <row r="98" spans="1:41" ht="19.5" customHeight="1">
      <c r="A98" s="77">
        <f t="shared" si="14"/>
        <v>94</v>
      </c>
      <c r="B98" s="77" t="s">
        <v>149</v>
      </c>
      <c r="C98" s="77">
        <v>9368</v>
      </c>
      <c r="D98" s="78" t="s">
        <v>152</v>
      </c>
      <c r="E98" s="78"/>
      <c r="F98" s="92" t="s">
        <v>57</v>
      </c>
      <c r="G98" s="93"/>
      <c r="H98" s="90">
        <v>44834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31643</v>
      </c>
      <c r="O98" s="40">
        <v>1951</v>
      </c>
      <c r="P98" s="40">
        <v>24252</v>
      </c>
      <c r="Q98" s="40">
        <v>554</v>
      </c>
      <c r="R98" s="57">
        <f t="shared" si="8"/>
        <v>103234</v>
      </c>
      <c r="S98" s="79"/>
      <c r="T98" s="40">
        <v>15569</v>
      </c>
      <c r="U98" s="40">
        <v>17160</v>
      </c>
      <c r="V98" s="40">
        <v>3629</v>
      </c>
      <c r="W98" s="40">
        <v>11901</v>
      </c>
      <c r="X98" s="40">
        <v>20339</v>
      </c>
      <c r="Y98" s="40">
        <v>14686</v>
      </c>
      <c r="Z98" s="40">
        <v>1361</v>
      </c>
      <c r="AA98" s="40">
        <v>0</v>
      </c>
      <c r="AB98" s="40">
        <v>0</v>
      </c>
      <c r="AC98" s="44">
        <f t="shared" si="9"/>
        <v>84645</v>
      </c>
      <c r="AD98" s="45">
        <f t="shared" si="10"/>
        <v>18589</v>
      </c>
      <c r="AE98" s="46"/>
      <c r="AF98" s="40">
        <v>1240000</v>
      </c>
      <c r="AG98" s="40">
        <v>0</v>
      </c>
      <c r="AH98" s="40">
        <v>54496</v>
      </c>
      <c r="AI98" s="40">
        <v>0</v>
      </c>
      <c r="AJ98" s="57">
        <f t="shared" si="11"/>
        <v>1294496</v>
      </c>
      <c r="AK98" s="40">
        <v>0</v>
      </c>
      <c r="AL98" s="57">
        <f t="shared" si="12"/>
        <v>1294496</v>
      </c>
      <c r="AM98" s="46"/>
      <c r="AN98" s="91">
        <f t="shared" si="13"/>
        <v>86074</v>
      </c>
      <c r="AO98" s="46">
        <f>+AN98-'[2]Calc'!$I97</f>
        <v>0</v>
      </c>
    </row>
    <row r="99" spans="1:41" ht="19.5" customHeight="1">
      <c r="A99" s="77">
        <f t="shared" si="14"/>
        <v>95</v>
      </c>
      <c r="B99" s="77" t="s">
        <v>149</v>
      </c>
      <c r="C99" s="77">
        <v>9376</v>
      </c>
      <c r="D99" s="78" t="s">
        <v>153</v>
      </c>
      <c r="E99" s="78"/>
      <c r="F99" s="92" t="s">
        <v>57</v>
      </c>
      <c r="G99" s="93"/>
      <c r="H99" s="90">
        <v>40700</v>
      </c>
      <c r="I99" s="40">
        <v>380</v>
      </c>
      <c r="J99" s="40">
        <v>0</v>
      </c>
      <c r="K99" s="40">
        <v>0</v>
      </c>
      <c r="L99" s="40">
        <v>0</v>
      </c>
      <c r="M99" s="40">
        <v>2500</v>
      </c>
      <c r="N99" s="40">
        <v>6740</v>
      </c>
      <c r="O99" s="40">
        <v>5552</v>
      </c>
      <c r="P99" s="40">
        <v>5564</v>
      </c>
      <c r="Q99" s="40">
        <v>1551</v>
      </c>
      <c r="R99" s="57">
        <f t="shared" si="8"/>
        <v>62987</v>
      </c>
      <c r="S99" s="79"/>
      <c r="T99" s="40">
        <v>0</v>
      </c>
      <c r="U99" s="40">
        <v>0</v>
      </c>
      <c r="V99" s="40">
        <v>36145</v>
      </c>
      <c r="W99" s="40">
        <v>0</v>
      </c>
      <c r="X99" s="40">
        <v>10784</v>
      </c>
      <c r="Y99" s="40">
        <v>11463</v>
      </c>
      <c r="Z99" s="40">
        <v>0</v>
      </c>
      <c r="AA99" s="40">
        <v>0</v>
      </c>
      <c r="AB99" s="40">
        <v>10</v>
      </c>
      <c r="AC99" s="44">
        <f t="shared" si="9"/>
        <v>58402</v>
      </c>
      <c r="AD99" s="45">
        <f t="shared" si="10"/>
        <v>4585</v>
      </c>
      <c r="AE99" s="46"/>
      <c r="AF99" s="40">
        <v>1025000</v>
      </c>
      <c r="AG99" s="40">
        <v>97560</v>
      </c>
      <c r="AH99" s="40">
        <v>135194</v>
      </c>
      <c r="AI99" s="40">
        <v>0</v>
      </c>
      <c r="AJ99" s="57">
        <f t="shared" si="11"/>
        <v>1257754</v>
      </c>
      <c r="AK99" s="40">
        <v>0</v>
      </c>
      <c r="AL99" s="57">
        <f t="shared" si="12"/>
        <v>1257754</v>
      </c>
      <c r="AM99" s="46"/>
      <c r="AN99" s="91">
        <f t="shared" si="13"/>
        <v>60487</v>
      </c>
      <c r="AO99" s="46">
        <f>+AN99-'[2]Calc'!$I98</f>
        <v>0</v>
      </c>
    </row>
    <row r="100" spans="1:41" ht="19.5" customHeight="1">
      <c r="A100" s="77">
        <f t="shared" si="14"/>
        <v>96</v>
      </c>
      <c r="B100" s="77" t="s">
        <v>149</v>
      </c>
      <c r="C100" s="77">
        <v>9369</v>
      </c>
      <c r="D100" s="78" t="s">
        <v>154</v>
      </c>
      <c r="E100" s="78"/>
      <c r="F100" s="92" t="s">
        <v>57</v>
      </c>
      <c r="G100" s="93"/>
      <c r="H100" s="90">
        <v>241069</v>
      </c>
      <c r="I100" s="40">
        <v>3670</v>
      </c>
      <c r="J100" s="40">
        <v>650</v>
      </c>
      <c r="K100" s="40">
        <v>0</v>
      </c>
      <c r="L100" s="40">
        <v>193500</v>
      </c>
      <c r="M100" s="40">
        <v>0</v>
      </c>
      <c r="N100" s="40">
        <v>39407</v>
      </c>
      <c r="O100" s="40">
        <v>9672</v>
      </c>
      <c r="P100" s="40">
        <v>10799</v>
      </c>
      <c r="Q100" s="40">
        <v>0</v>
      </c>
      <c r="R100" s="57">
        <f t="shared" si="8"/>
        <v>498767</v>
      </c>
      <c r="S100" s="79"/>
      <c r="T100" s="40">
        <v>102245</v>
      </c>
      <c r="U100" s="40">
        <v>43433</v>
      </c>
      <c r="V100" s="40">
        <v>4372</v>
      </c>
      <c r="W100" s="40">
        <v>87980</v>
      </c>
      <c r="X100" s="40">
        <v>29575</v>
      </c>
      <c r="Y100" s="40">
        <v>51593</v>
      </c>
      <c r="Z100" s="40">
        <v>4670</v>
      </c>
      <c r="AA100" s="40">
        <v>0</v>
      </c>
      <c r="AB100" s="40">
        <v>0</v>
      </c>
      <c r="AC100" s="44">
        <f t="shared" si="9"/>
        <v>323868</v>
      </c>
      <c r="AD100" s="45">
        <f t="shared" si="10"/>
        <v>174899</v>
      </c>
      <c r="AE100" s="46"/>
      <c r="AF100" s="40">
        <v>5628000</v>
      </c>
      <c r="AG100" s="40">
        <v>946856</v>
      </c>
      <c r="AH100" s="40">
        <v>228280</v>
      </c>
      <c r="AI100" s="40">
        <v>12702</v>
      </c>
      <c r="AJ100" s="57">
        <f t="shared" si="11"/>
        <v>6815838</v>
      </c>
      <c r="AK100" s="40">
        <v>45604</v>
      </c>
      <c r="AL100" s="57">
        <f t="shared" si="12"/>
        <v>6770234</v>
      </c>
      <c r="AM100" s="46"/>
      <c r="AN100" s="91">
        <f t="shared" si="13"/>
        <v>261184</v>
      </c>
      <c r="AO100" s="46">
        <f>+AN100-'[2]Calc'!$I99</f>
        <v>0</v>
      </c>
    </row>
    <row r="101" spans="1:41" ht="19.5" customHeight="1">
      <c r="A101" s="77">
        <f t="shared" si="14"/>
        <v>97</v>
      </c>
      <c r="B101" s="77" t="s">
        <v>149</v>
      </c>
      <c r="C101" s="77">
        <v>9393</v>
      </c>
      <c r="D101" s="78" t="s">
        <v>155</v>
      </c>
      <c r="E101" s="78"/>
      <c r="F101" s="92" t="s">
        <v>57</v>
      </c>
      <c r="G101" s="93"/>
      <c r="H101" s="90">
        <v>27654</v>
      </c>
      <c r="I101" s="40">
        <v>200</v>
      </c>
      <c r="J101" s="40">
        <v>0</v>
      </c>
      <c r="K101" s="40">
        <v>1304</v>
      </c>
      <c r="L101" s="40">
        <v>0</v>
      </c>
      <c r="M101" s="40">
        <v>0</v>
      </c>
      <c r="N101" s="40">
        <v>9735</v>
      </c>
      <c r="O101" s="40">
        <v>3062</v>
      </c>
      <c r="P101" s="40">
        <v>7914</v>
      </c>
      <c r="Q101" s="40">
        <v>0</v>
      </c>
      <c r="R101" s="57">
        <f t="shared" si="8"/>
        <v>49869</v>
      </c>
      <c r="S101" s="79"/>
      <c r="T101" s="40">
        <v>1717</v>
      </c>
      <c r="U101" s="40">
        <v>0</v>
      </c>
      <c r="V101" s="40">
        <v>2742</v>
      </c>
      <c r="W101" s="40">
        <v>2718</v>
      </c>
      <c r="X101" s="40">
        <v>18966</v>
      </c>
      <c r="Y101" s="40">
        <v>5002</v>
      </c>
      <c r="Z101" s="40">
        <v>750</v>
      </c>
      <c r="AA101" s="40">
        <v>950</v>
      </c>
      <c r="AB101" s="40">
        <v>11240</v>
      </c>
      <c r="AC101" s="44">
        <f t="shared" si="9"/>
        <v>44085</v>
      </c>
      <c r="AD101" s="45">
        <f t="shared" si="10"/>
        <v>5784</v>
      </c>
      <c r="AE101" s="46"/>
      <c r="AF101" s="40">
        <v>0</v>
      </c>
      <c r="AG101" s="40">
        <v>0</v>
      </c>
      <c r="AH101" s="40">
        <v>0</v>
      </c>
      <c r="AI101" s="40">
        <v>0</v>
      </c>
      <c r="AJ101" s="57">
        <f t="shared" si="11"/>
        <v>0</v>
      </c>
      <c r="AK101" s="40">
        <v>0</v>
      </c>
      <c r="AL101" s="57">
        <f t="shared" si="12"/>
        <v>0</v>
      </c>
      <c r="AM101" s="46"/>
      <c r="AN101" s="91">
        <f aca="true" t="shared" si="15" ref="AN101:AN132">+H101+I101+SUM(N101:Q101)-U101</f>
        <v>48565</v>
      </c>
      <c r="AO101" s="46">
        <f>+AN101-'[2]Calc'!$I100</f>
        <v>0</v>
      </c>
    </row>
    <row r="102" spans="1:41" ht="19.5" customHeight="1">
      <c r="A102" s="77">
        <f t="shared" si="14"/>
        <v>98</v>
      </c>
      <c r="B102" s="77" t="s">
        <v>149</v>
      </c>
      <c r="C102" s="77">
        <v>9396</v>
      </c>
      <c r="D102" s="78" t="s">
        <v>156</v>
      </c>
      <c r="E102" s="78">
        <v>1</v>
      </c>
      <c r="F102" s="92"/>
      <c r="G102" s="93" t="s">
        <v>72</v>
      </c>
      <c r="H102" s="90">
        <v>152675</v>
      </c>
      <c r="I102" s="40">
        <v>1774</v>
      </c>
      <c r="J102" s="40">
        <v>3000</v>
      </c>
      <c r="K102" s="40">
        <v>0</v>
      </c>
      <c r="L102" s="40">
        <v>5617</v>
      </c>
      <c r="M102" s="40">
        <v>0</v>
      </c>
      <c r="N102" s="40">
        <v>2261</v>
      </c>
      <c r="O102" s="40">
        <v>1266</v>
      </c>
      <c r="P102" s="40">
        <v>12793</v>
      </c>
      <c r="Q102" s="40">
        <v>90</v>
      </c>
      <c r="R102" s="57">
        <f t="shared" si="8"/>
        <v>179476</v>
      </c>
      <c r="S102" s="79"/>
      <c r="T102" s="40">
        <v>54738</v>
      </c>
      <c r="U102" s="40">
        <v>21971</v>
      </c>
      <c r="V102" s="40">
        <v>0</v>
      </c>
      <c r="W102" s="40">
        <v>30405</v>
      </c>
      <c r="X102" s="40">
        <v>33405</v>
      </c>
      <c r="Y102" s="40">
        <v>23240</v>
      </c>
      <c r="Z102" s="40">
        <v>6924</v>
      </c>
      <c r="AA102" s="40">
        <v>0</v>
      </c>
      <c r="AB102" s="40">
        <v>1970</v>
      </c>
      <c r="AC102" s="44">
        <f t="shared" si="9"/>
        <v>172653</v>
      </c>
      <c r="AD102" s="45">
        <f t="shared" si="10"/>
        <v>6823</v>
      </c>
      <c r="AE102" s="46"/>
      <c r="AF102" s="40">
        <v>1940627</v>
      </c>
      <c r="AG102" s="40">
        <v>38714</v>
      </c>
      <c r="AH102" s="40">
        <v>30756</v>
      </c>
      <c r="AI102" s="40">
        <v>108</v>
      </c>
      <c r="AJ102" s="57">
        <f t="shared" si="11"/>
        <v>2010205</v>
      </c>
      <c r="AK102" s="40">
        <v>212987</v>
      </c>
      <c r="AL102" s="57">
        <f t="shared" si="12"/>
        <v>1797218</v>
      </c>
      <c r="AM102" s="46"/>
      <c r="AN102" s="91">
        <f t="shared" si="15"/>
        <v>148888</v>
      </c>
      <c r="AO102" s="46">
        <f>+AN102-'[2]Calc'!$I101</f>
        <v>0</v>
      </c>
    </row>
    <row r="103" spans="1:41" ht="19.5" customHeight="1">
      <c r="A103" s="77">
        <f t="shared" si="14"/>
        <v>99</v>
      </c>
      <c r="B103" s="77" t="s">
        <v>149</v>
      </c>
      <c r="C103" s="77">
        <v>9397</v>
      </c>
      <c r="D103" s="78" t="s">
        <v>157</v>
      </c>
      <c r="E103" s="78"/>
      <c r="F103" s="92" t="s">
        <v>57</v>
      </c>
      <c r="G103" s="93"/>
      <c r="H103" s="90">
        <v>14187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2905</v>
      </c>
      <c r="P103" s="40">
        <v>0</v>
      </c>
      <c r="Q103" s="40">
        <v>811</v>
      </c>
      <c r="R103" s="57">
        <f t="shared" si="8"/>
        <v>17903</v>
      </c>
      <c r="S103" s="79"/>
      <c r="T103" s="40">
        <v>7100</v>
      </c>
      <c r="U103" s="40">
        <v>0</v>
      </c>
      <c r="V103" s="40">
        <v>200</v>
      </c>
      <c r="W103" s="40">
        <v>0</v>
      </c>
      <c r="X103" s="40">
        <v>9899</v>
      </c>
      <c r="Y103" s="40">
        <v>1843</v>
      </c>
      <c r="Z103" s="40">
        <v>2220</v>
      </c>
      <c r="AA103" s="40">
        <v>0</v>
      </c>
      <c r="AB103" s="40">
        <v>0</v>
      </c>
      <c r="AC103" s="44">
        <f t="shared" si="9"/>
        <v>21262</v>
      </c>
      <c r="AD103" s="45">
        <f t="shared" si="10"/>
        <v>-3359</v>
      </c>
      <c r="AE103" s="46"/>
      <c r="AF103" s="40">
        <v>204000</v>
      </c>
      <c r="AG103" s="40">
        <v>0</v>
      </c>
      <c r="AH103" s="40">
        <v>75585</v>
      </c>
      <c r="AI103" s="40">
        <v>0</v>
      </c>
      <c r="AJ103" s="57">
        <f t="shared" si="11"/>
        <v>279585</v>
      </c>
      <c r="AK103" s="40">
        <v>0</v>
      </c>
      <c r="AL103" s="57">
        <f t="shared" si="12"/>
        <v>279585</v>
      </c>
      <c r="AM103" s="46"/>
      <c r="AN103" s="91">
        <f t="shared" si="15"/>
        <v>17903</v>
      </c>
      <c r="AO103" s="46">
        <f>+AN103-'[2]Calc'!$I102</f>
        <v>0</v>
      </c>
    </row>
    <row r="104" spans="1:41" ht="19.5" customHeight="1">
      <c r="A104" s="77">
        <f t="shared" si="14"/>
        <v>100</v>
      </c>
      <c r="B104" s="77" t="s">
        <v>149</v>
      </c>
      <c r="C104" s="77">
        <v>9373</v>
      </c>
      <c r="D104" s="78" t="s">
        <v>158</v>
      </c>
      <c r="E104" s="78"/>
      <c r="F104" s="92" t="s">
        <v>57</v>
      </c>
      <c r="G104" s="93"/>
      <c r="H104" s="90">
        <v>17524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12311</v>
      </c>
      <c r="O104" s="40">
        <v>3556</v>
      </c>
      <c r="P104" s="40">
        <v>0</v>
      </c>
      <c r="Q104" s="40">
        <v>0</v>
      </c>
      <c r="R104" s="57">
        <f t="shared" si="8"/>
        <v>33391</v>
      </c>
      <c r="S104" s="79"/>
      <c r="T104" s="40">
        <v>29794</v>
      </c>
      <c r="U104" s="40">
        <v>0</v>
      </c>
      <c r="V104" s="40">
        <v>1460</v>
      </c>
      <c r="W104" s="40">
        <v>203</v>
      </c>
      <c r="X104" s="40">
        <v>14255</v>
      </c>
      <c r="Y104" s="40">
        <v>1991</v>
      </c>
      <c r="Z104" s="40">
        <v>0</v>
      </c>
      <c r="AA104" s="40">
        <v>0</v>
      </c>
      <c r="AB104" s="40">
        <v>2420</v>
      </c>
      <c r="AC104" s="44">
        <f t="shared" si="9"/>
        <v>50123</v>
      </c>
      <c r="AD104" s="45">
        <f t="shared" si="10"/>
        <v>-16732</v>
      </c>
      <c r="AE104" s="46"/>
      <c r="AF104" s="40">
        <v>0</v>
      </c>
      <c r="AG104" s="40">
        <v>0</v>
      </c>
      <c r="AH104" s="40">
        <v>83132</v>
      </c>
      <c r="AI104" s="40">
        <v>0</v>
      </c>
      <c r="AJ104" s="57">
        <f t="shared" si="11"/>
        <v>83132</v>
      </c>
      <c r="AK104" s="40">
        <v>3888</v>
      </c>
      <c r="AL104" s="57">
        <f t="shared" si="12"/>
        <v>79244</v>
      </c>
      <c r="AM104" s="46"/>
      <c r="AN104" s="91">
        <f t="shared" si="15"/>
        <v>33391</v>
      </c>
      <c r="AO104" s="46">
        <f>+AN104-'[2]Calc'!$I103</f>
        <v>0</v>
      </c>
    </row>
    <row r="105" spans="1:41" ht="19.5" customHeight="1">
      <c r="A105" s="77">
        <f t="shared" si="14"/>
        <v>101</v>
      </c>
      <c r="B105" s="77" t="s">
        <v>149</v>
      </c>
      <c r="C105" s="77">
        <v>9375</v>
      </c>
      <c r="D105" s="78" t="s">
        <v>159</v>
      </c>
      <c r="E105" s="78"/>
      <c r="F105" s="92" t="s">
        <v>57</v>
      </c>
      <c r="G105" s="93"/>
      <c r="H105" s="90">
        <v>104453</v>
      </c>
      <c r="I105" s="40">
        <v>0</v>
      </c>
      <c r="J105" s="40">
        <v>12779</v>
      </c>
      <c r="K105" s="40">
        <v>0</v>
      </c>
      <c r="L105" s="40">
        <v>0</v>
      </c>
      <c r="M105" s="40">
        <v>24111</v>
      </c>
      <c r="N105" s="40">
        <v>1776</v>
      </c>
      <c r="O105" s="40">
        <v>7500</v>
      </c>
      <c r="P105" s="40">
        <v>140</v>
      </c>
      <c r="Q105" s="40">
        <v>0</v>
      </c>
      <c r="R105" s="57">
        <f t="shared" si="8"/>
        <v>150759</v>
      </c>
      <c r="S105" s="79"/>
      <c r="T105" s="40">
        <v>58602</v>
      </c>
      <c r="U105" s="40">
        <v>5701</v>
      </c>
      <c r="V105" s="40">
        <v>17109</v>
      </c>
      <c r="W105" s="40">
        <v>5560</v>
      </c>
      <c r="X105" s="40">
        <v>37518</v>
      </c>
      <c r="Y105" s="40">
        <v>7846</v>
      </c>
      <c r="Z105" s="40">
        <v>8990</v>
      </c>
      <c r="AA105" s="40">
        <v>0</v>
      </c>
      <c r="AB105" s="40">
        <v>12342</v>
      </c>
      <c r="AC105" s="44">
        <f t="shared" si="9"/>
        <v>153668</v>
      </c>
      <c r="AD105" s="45">
        <f t="shared" si="10"/>
        <v>-2909</v>
      </c>
      <c r="AE105" s="46"/>
      <c r="AF105" s="40">
        <v>1700538</v>
      </c>
      <c r="AG105" s="40">
        <v>43278</v>
      </c>
      <c r="AH105" s="40">
        <v>169752</v>
      </c>
      <c r="AI105" s="40">
        <v>0</v>
      </c>
      <c r="AJ105" s="57">
        <f t="shared" si="11"/>
        <v>1913568</v>
      </c>
      <c r="AK105" s="40">
        <v>163247</v>
      </c>
      <c r="AL105" s="57">
        <f t="shared" si="12"/>
        <v>1750321</v>
      </c>
      <c r="AM105" s="46"/>
      <c r="AN105" s="91">
        <f t="shared" si="15"/>
        <v>108168</v>
      </c>
      <c r="AO105" s="46">
        <f>+AN105-'[2]Calc'!$I104</f>
        <v>0</v>
      </c>
    </row>
    <row r="106" spans="1:41" ht="19.5" customHeight="1">
      <c r="A106" s="77">
        <f t="shared" si="14"/>
        <v>102</v>
      </c>
      <c r="B106" s="77" t="s">
        <v>149</v>
      </c>
      <c r="C106" s="77">
        <v>9377</v>
      </c>
      <c r="D106" s="78" t="s">
        <v>160</v>
      </c>
      <c r="E106" s="78"/>
      <c r="F106" s="92" t="s">
        <v>57</v>
      </c>
      <c r="G106" s="93"/>
      <c r="H106" s="90">
        <v>86896</v>
      </c>
      <c r="I106" s="40">
        <v>0</v>
      </c>
      <c r="J106" s="40">
        <v>6233</v>
      </c>
      <c r="K106" s="40">
        <v>0</v>
      </c>
      <c r="L106" s="40">
        <v>0</v>
      </c>
      <c r="M106" s="40">
        <v>0</v>
      </c>
      <c r="N106" s="40">
        <v>5682</v>
      </c>
      <c r="O106" s="40">
        <v>643</v>
      </c>
      <c r="P106" s="40">
        <v>19868</v>
      </c>
      <c r="Q106" s="40">
        <v>239</v>
      </c>
      <c r="R106" s="57">
        <f t="shared" si="8"/>
        <v>119561</v>
      </c>
      <c r="S106" s="79"/>
      <c r="T106" s="40">
        <v>57492</v>
      </c>
      <c r="U106" s="40">
        <v>0</v>
      </c>
      <c r="V106" s="40">
        <v>0</v>
      </c>
      <c r="W106" s="40">
        <v>11138</v>
      </c>
      <c r="X106" s="40">
        <v>16292</v>
      </c>
      <c r="Y106" s="40">
        <v>18394</v>
      </c>
      <c r="Z106" s="40">
        <v>5696</v>
      </c>
      <c r="AA106" s="40">
        <v>0</v>
      </c>
      <c r="AB106" s="40">
        <v>0</v>
      </c>
      <c r="AC106" s="44">
        <f t="shared" si="9"/>
        <v>109012</v>
      </c>
      <c r="AD106" s="45">
        <f t="shared" si="10"/>
        <v>10549</v>
      </c>
      <c r="AE106" s="46"/>
      <c r="AF106" s="40">
        <v>1765000</v>
      </c>
      <c r="AG106" s="40">
        <v>0</v>
      </c>
      <c r="AH106" s="40">
        <v>41831</v>
      </c>
      <c r="AI106" s="40">
        <v>1268</v>
      </c>
      <c r="AJ106" s="57">
        <f t="shared" si="11"/>
        <v>1808099</v>
      </c>
      <c r="AK106" s="40">
        <v>1000</v>
      </c>
      <c r="AL106" s="57">
        <f t="shared" si="12"/>
        <v>1807099</v>
      </c>
      <c r="AM106" s="46"/>
      <c r="AN106" s="91">
        <f t="shared" si="15"/>
        <v>113328</v>
      </c>
      <c r="AO106" s="46">
        <f>+AN106-'[2]Calc'!$I105</f>
        <v>0</v>
      </c>
    </row>
    <row r="107" spans="1:41" ht="19.5" customHeight="1">
      <c r="A107" s="77">
        <f t="shared" si="14"/>
        <v>103</v>
      </c>
      <c r="B107" s="77" t="s">
        <v>149</v>
      </c>
      <c r="C107" s="77">
        <v>9398</v>
      </c>
      <c r="D107" s="78" t="s">
        <v>161</v>
      </c>
      <c r="E107" s="78">
        <v>1</v>
      </c>
      <c r="F107" s="92"/>
      <c r="G107" s="93" t="s">
        <v>72</v>
      </c>
      <c r="H107" s="90">
        <v>368103</v>
      </c>
      <c r="I107" s="40">
        <v>2433</v>
      </c>
      <c r="J107" s="40">
        <v>15968</v>
      </c>
      <c r="K107" s="40">
        <v>0</v>
      </c>
      <c r="L107" s="40">
        <v>5000</v>
      </c>
      <c r="M107" s="40">
        <v>105000</v>
      </c>
      <c r="N107" s="40">
        <v>17336</v>
      </c>
      <c r="O107" s="40">
        <v>51517</v>
      </c>
      <c r="P107" s="40">
        <v>50934</v>
      </c>
      <c r="Q107" s="40">
        <v>41007</v>
      </c>
      <c r="R107" s="57">
        <f t="shared" si="8"/>
        <v>657298</v>
      </c>
      <c r="S107" s="79"/>
      <c r="T107" s="40">
        <v>124667</v>
      </c>
      <c r="U107" s="40">
        <v>45825</v>
      </c>
      <c r="V107" s="40">
        <v>0</v>
      </c>
      <c r="W107" s="40">
        <v>169297</v>
      </c>
      <c r="X107" s="40">
        <v>48356</v>
      </c>
      <c r="Y107" s="40">
        <v>73345</v>
      </c>
      <c r="Z107" s="40">
        <v>28737</v>
      </c>
      <c r="AA107" s="40">
        <v>0</v>
      </c>
      <c r="AB107" s="40">
        <v>37375</v>
      </c>
      <c r="AC107" s="44">
        <f t="shared" si="9"/>
        <v>527602</v>
      </c>
      <c r="AD107" s="45">
        <f t="shared" si="10"/>
        <v>129696</v>
      </c>
      <c r="AE107" s="46"/>
      <c r="AF107" s="40">
        <v>2895000</v>
      </c>
      <c r="AG107" s="40">
        <v>0</v>
      </c>
      <c r="AH107" s="40">
        <v>915895</v>
      </c>
      <c r="AI107" s="40">
        <v>0</v>
      </c>
      <c r="AJ107" s="57">
        <f t="shared" si="11"/>
        <v>3810895</v>
      </c>
      <c r="AK107" s="40">
        <v>1017</v>
      </c>
      <c r="AL107" s="57">
        <f t="shared" si="12"/>
        <v>3809878</v>
      </c>
      <c r="AM107" s="46"/>
      <c r="AN107" s="91">
        <f t="shared" si="15"/>
        <v>485505</v>
      </c>
      <c r="AO107" s="46">
        <f>+AN107-'[2]Calc'!$I106</f>
        <v>0</v>
      </c>
    </row>
    <row r="108" spans="1:41" ht="19.5" customHeight="1">
      <c r="A108" s="77">
        <f t="shared" si="14"/>
        <v>104</v>
      </c>
      <c r="B108" s="77" t="s">
        <v>149</v>
      </c>
      <c r="C108" s="77">
        <v>9407</v>
      </c>
      <c r="D108" s="78" t="s">
        <v>162</v>
      </c>
      <c r="E108" s="78">
        <v>1</v>
      </c>
      <c r="F108" s="92"/>
      <c r="G108" s="93" t="s">
        <v>72</v>
      </c>
      <c r="H108" s="90">
        <v>5187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1733</v>
      </c>
      <c r="O108" s="40">
        <v>0</v>
      </c>
      <c r="P108" s="40">
        <v>0</v>
      </c>
      <c r="Q108" s="40">
        <v>0</v>
      </c>
      <c r="R108" s="57">
        <f t="shared" si="8"/>
        <v>6920</v>
      </c>
      <c r="S108" s="79"/>
      <c r="T108" s="40">
        <v>4326</v>
      </c>
      <c r="U108" s="40">
        <v>0</v>
      </c>
      <c r="V108" s="40">
        <v>0</v>
      </c>
      <c r="W108" s="40">
        <v>0</v>
      </c>
      <c r="X108" s="40">
        <v>4118</v>
      </c>
      <c r="Y108" s="40">
        <v>226</v>
      </c>
      <c r="Z108" s="40">
        <v>0</v>
      </c>
      <c r="AA108" s="40">
        <v>0</v>
      </c>
      <c r="AB108" s="40">
        <v>0</v>
      </c>
      <c r="AC108" s="44">
        <f t="shared" si="9"/>
        <v>8670</v>
      </c>
      <c r="AD108" s="45">
        <f t="shared" si="10"/>
        <v>-1750</v>
      </c>
      <c r="AE108" s="46"/>
      <c r="AF108" s="40">
        <v>112000</v>
      </c>
      <c r="AG108" s="40">
        <v>0</v>
      </c>
      <c r="AH108" s="40">
        <v>32864</v>
      </c>
      <c r="AI108" s="40">
        <v>0</v>
      </c>
      <c r="AJ108" s="57">
        <f t="shared" si="11"/>
        <v>144864</v>
      </c>
      <c r="AK108" s="40">
        <v>0</v>
      </c>
      <c r="AL108" s="57">
        <f t="shared" si="12"/>
        <v>144864</v>
      </c>
      <c r="AM108" s="46"/>
      <c r="AN108" s="91">
        <f t="shared" si="15"/>
        <v>6920</v>
      </c>
      <c r="AO108" s="46">
        <f>+AN108-'[2]Calc'!$I107</f>
        <v>0</v>
      </c>
    </row>
    <row r="109" spans="1:41" ht="19.5" customHeight="1">
      <c r="A109" s="77">
        <f t="shared" si="14"/>
        <v>105</v>
      </c>
      <c r="B109" s="77" t="s">
        <v>149</v>
      </c>
      <c r="C109" s="77">
        <v>14308</v>
      </c>
      <c r="D109" s="78" t="s">
        <v>163</v>
      </c>
      <c r="E109" s="78"/>
      <c r="F109" s="92" t="s">
        <v>57</v>
      </c>
      <c r="G109" s="93"/>
      <c r="H109" s="90">
        <v>47644</v>
      </c>
      <c r="I109" s="40">
        <v>0</v>
      </c>
      <c r="J109" s="40">
        <v>506</v>
      </c>
      <c r="K109" s="40">
        <v>0</v>
      </c>
      <c r="L109" s="40">
        <v>0</v>
      </c>
      <c r="M109" s="40">
        <v>0</v>
      </c>
      <c r="N109" s="40">
        <v>8049</v>
      </c>
      <c r="O109" s="40">
        <v>11405</v>
      </c>
      <c r="P109" s="40">
        <v>3081</v>
      </c>
      <c r="Q109" s="40">
        <v>0</v>
      </c>
      <c r="R109" s="57">
        <f t="shared" si="8"/>
        <v>70685</v>
      </c>
      <c r="S109" s="79"/>
      <c r="T109" s="40">
        <v>0</v>
      </c>
      <c r="U109" s="40">
        <v>1650</v>
      </c>
      <c r="V109" s="40">
        <v>6061</v>
      </c>
      <c r="W109" s="40">
        <v>0</v>
      </c>
      <c r="X109" s="40">
        <v>14691</v>
      </c>
      <c r="Y109" s="40">
        <v>9774</v>
      </c>
      <c r="Z109" s="40">
        <v>25043</v>
      </c>
      <c r="AA109" s="40">
        <v>1150</v>
      </c>
      <c r="AB109" s="40">
        <v>270</v>
      </c>
      <c r="AC109" s="44">
        <f t="shared" si="9"/>
        <v>58639</v>
      </c>
      <c r="AD109" s="45">
        <f t="shared" si="10"/>
        <v>12046</v>
      </c>
      <c r="AE109" s="46"/>
      <c r="AF109" s="40">
        <v>800000</v>
      </c>
      <c r="AG109" s="40">
        <v>13387</v>
      </c>
      <c r="AH109" s="40">
        <v>348990</v>
      </c>
      <c r="AI109" s="40">
        <v>1052</v>
      </c>
      <c r="AJ109" s="57">
        <f t="shared" si="11"/>
        <v>1163429</v>
      </c>
      <c r="AK109" s="40">
        <v>3209</v>
      </c>
      <c r="AL109" s="57">
        <f t="shared" si="12"/>
        <v>1160220</v>
      </c>
      <c r="AM109" s="46"/>
      <c r="AN109" s="91">
        <f t="shared" si="15"/>
        <v>68529</v>
      </c>
      <c r="AO109" s="46">
        <f>+AN109-'[2]Calc'!$I108</f>
        <v>0</v>
      </c>
    </row>
    <row r="110" spans="1:41" ht="19.5" customHeight="1">
      <c r="A110" s="77">
        <f t="shared" si="14"/>
        <v>106</v>
      </c>
      <c r="B110" s="77" t="s">
        <v>149</v>
      </c>
      <c r="C110" s="77">
        <v>9379</v>
      </c>
      <c r="D110" s="78" t="s">
        <v>164</v>
      </c>
      <c r="E110" s="78"/>
      <c r="F110" s="92" t="s">
        <v>57</v>
      </c>
      <c r="G110" s="93"/>
      <c r="H110" s="90">
        <v>59296</v>
      </c>
      <c r="I110" s="40">
        <v>0</v>
      </c>
      <c r="J110" s="40">
        <v>614</v>
      </c>
      <c r="K110" s="40">
        <v>2284</v>
      </c>
      <c r="L110" s="40">
        <v>0</v>
      </c>
      <c r="M110" s="40">
        <v>0</v>
      </c>
      <c r="N110" s="40">
        <v>4100</v>
      </c>
      <c r="O110" s="40">
        <v>1460</v>
      </c>
      <c r="P110" s="40">
        <v>8702</v>
      </c>
      <c r="Q110" s="40">
        <v>9882</v>
      </c>
      <c r="R110" s="57">
        <f t="shared" si="8"/>
        <v>86338</v>
      </c>
      <c r="S110" s="79"/>
      <c r="T110" s="40">
        <v>15728</v>
      </c>
      <c r="U110" s="40">
        <v>0</v>
      </c>
      <c r="V110" s="40">
        <v>1612</v>
      </c>
      <c r="W110" s="40">
        <v>373</v>
      </c>
      <c r="X110" s="40">
        <v>12109</v>
      </c>
      <c r="Y110" s="40">
        <v>6948</v>
      </c>
      <c r="Z110" s="40">
        <v>345</v>
      </c>
      <c r="AA110" s="40">
        <v>443</v>
      </c>
      <c r="AB110" s="40">
        <v>4913</v>
      </c>
      <c r="AC110" s="44">
        <f t="shared" si="9"/>
        <v>42471</v>
      </c>
      <c r="AD110" s="45">
        <f t="shared" si="10"/>
        <v>43867</v>
      </c>
      <c r="AE110" s="46"/>
      <c r="AF110" s="40">
        <v>1216000</v>
      </c>
      <c r="AG110" s="40">
        <v>28730</v>
      </c>
      <c r="AH110" s="40">
        <v>58959</v>
      </c>
      <c r="AI110" s="40">
        <v>0</v>
      </c>
      <c r="AJ110" s="57">
        <f t="shared" si="11"/>
        <v>1303689</v>
      </c>
      <c r="AK110" s="40">
        <v>0</v>
      </c>
      <c r="AL110" s="57">
        <f t="shared" si="12"/>
        <v>1303689</v>
      </c>
      <c r="AM110" s="46"/>
      <c r="AN110" s="91">
        <f t="shared" si="15"/>
        <v>83440</v>
      </c>
      <c r="AO110" s="46">
        <f>+AN110-'[2]Calc'!$I109</f>
        <v>0</v>
      </c>
    </row>
    <row r="111" spans="1:41" ht="19.5" customHeight="1">
      <c r="A111" s="77">
        <f t="shared" si="14"/>
        <v>107</v>
      </c>
      <c r="B111" s="77" t="s">
        <v>149</v>
      </c>
      <c r="C111" s="77">
        <v>9382</v>
      </c>
      <c r="D111" s="78" t="s">
        <v>165</v>
      </c>
      <c r="E111" s="78">
        <v>1</v>
      </c>
      <c r="F111" s="92"/>
      <c r="G111" s="93" t="s">
        <v>72</v>
      </c>
      <c r="H111" s="90">
        <v>61919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50</v>
      </c>
      <c r="O111" s="40">
        <v>1468</v>
      </c>
      <c r="P111" s="40">
        <v>912</v>
      </c>
      <c r="Q111" s="40">
        <v>16619</v>
      </c>
      <c r="R111" s="57">
        <f t="shared" si="8"/>
        <v>80968</v>
      </c>
      <c r="S111" s="79"/>
      <c r="T111" s="40">
        <v>30007</v>
      </c>
      <c r="U111" s="40">
        <v>9100</v>
      </c>
      <c r="V111" s="40">
        <v>0</v>
      </c>
      <c r="W111" s="40">
        <v>5615</v>
      </c>
      <c r="X111" s="40">
        <v>9711</v>
      </c>
      <c r="Y111" s="40">
        <v>11845</v>
      </c>
      <c r="Z111" s="40">
        <v>3935</v>
      </c>
      <c r="AA111" s="40">
        <v>0</v>
      </c>
      <c r="AB111" s="40">
        <v>0</v>
      </c>
      <c r="AC111" s="44">
        <f t="shared" si="9"/>
        <v>70213</v>
      </c>
      <c r="AD111" s="45">
        <f t="shared" si="10"/>
        <v>10755</v>
      </c>
      <c r="AE111" s="46"/>
      <c r="AF111" s="40">
        <v>1280000</v>
      </c>
      <c r="AG111" s="40">
        <v>0</v>
      </c>
      <c r="AH111" s="40">
        <v>10389</v>
      </c>
      <c r="AI111" s="40">
        <v>0</v>
      </c>
      <c r="AJ111" s="57">
        <f t="shared" si="11"/>
        <v>1290389</v>
      </c>
      <c r="AK111" s="40">
        <v>107465</v>
      </c>
      <c r="AL111" s="57">
        <f t="shared" si="12"/>
        <v>1182924</v>
      </c>
      <c r="AM111" s="46"/>
      <c r="AN111" s="91">
        <f t="shared" si="15"/>
        <v>71868</v>
      </c>
      <c r="AO111" s="46">
        <f>+AN111-'[2]Calc'!$I110</f>
        <v>0</v>
      </c>
    </row>
    <row r="112" spans="1:41" ht="19.5" customHeight="1">
      <c r="A112" s="77">
        <f t="shared" si="14"/>
        <v>108</v>
      </c>
      <c r="B112" s="77" t="s">
        <v>149</v>
      </c>
      <c r="C112" s="77">
        <v>9402</v>
      </c>
      <c r="D112" s="78" t="s">
        <v>166</v>
      </c>
      <c r="E112" s="78"/>
      <c r="F112" s="92" t="s">
        <v>57</v>
      </c>
      <c r="G112" s="93"/>
      <c r="H112" s="90">
        <v>68869</v>
      </c>
      <c r="I112" s="40">
        <v>0</v>
      </c>
      <c r="J112" s="40">
        <v>5185</v>
      </c>
      <c r="K112" s="40">
        <v>0</v>
      </c>
      <c r="L112" s="40">
        <v>4930</v>
      </c>
      <c r="M112" s="40">
        <v>0</v>
      </c>
      <c r="N112" s="40">
        <v>4653</v>
      </c>
      <c r="O112" s="40">
        <v>1648</v>
      </c>
      <c r="P112" s="40">
        <v>8150</v>
      </c>
      <c r="Q112" s="40">
        <v>0</v>
      </c>
      <c r="R112" s="57">
        <f t="shared" si="8"/>
        <v>93435</v>
      </c>
      <c r="S112" s="79"/>
      <c r="T112" s="40">
        <v>48642</v>
      </c>
      <c r="U112" s="40">
        <v>3006</v>
      </c>
      <c r="V112" s="40">
        <v>4080</v>
      </c>
      <c r="W112" s="40">
        <v>0</v>
      </c>
      <c r="X112" s="40">
        <v>68719</v>
      </c>
      <c r="Y112" s="40">
        <v>11733</v>
      </c>
      <c r="Z112" s="40">
        <v>7069</v>
      </c>
      <c r="AA112" s="40">
        <v>0</v>
      </c>
      <c r="AB112" s="40">
        <v>0</v>
      </c>
      <c r="AC112" s="44">
        <f t="shared" si="9"/>
        <v>143249</v>
      </c>
      <c r="AD112" s="45">
        <f t="shared" si="10"/>
        <v>-49814</v>
      </c>
      <c r="AE112" s="46"/>
      <c r="AF112" s="40">
        <v>2020977</v>
      </c>
      <c r="AG112" s="40">
        <v>4834</v>
      </c>
      <c r="AH112" s="40">
        <v>42841</v>
      </c>
      <c r="AI112" s="40">
        <v>661</v>
      </c>
      <c r="AJ112" s="57">
        <f t="shared" si="11"/>
        <v>2069313</v>
      </c>
      <c r="AK112" s="40">
        <v>3700</v>
      </c>
      <c r="AL112" s="57">
        <f t="shared" si="12"/>
        <v>2065613</v>
      </c>
      <c r="AM112" s="46"/>
      <c r="AN112" s="91">
        <f t="shared" si="15"/>
        <v>80314</v>
      </c>
      <c r="AO112" s="46">
        <f>+AN112-'[2]Calc'!$I111</f>
        <v>0</v>
      </c>
    </row>
    <row r="113" spans="1:41" ht="19.5" customHeight="1">
      <c r="A113" s="77">
        <f t="shared" si="14"/>
        <v>109</v>
      </c>
      <c r="B113" s="77" t="s">
        <v>149</v>
      </c>
      <c r="C113" s="77">
        <v>18602</v>
      </c>
      <c r="D113" s="78" t="s">
        <v>167</v>
      </c>
      <c r="E113" s="78"/>
      <c r="F113" s="92" t="s">
        <v>57</v>
      </c>
      <c r="G113" s="93"/>
      <c r="H113" s="90">
        <v>349337</v>
      </c>
      <c r="I113" s="40">
        <v>1325</v>
      </c>
      <c r="J113" s="40">
        <v>10726</v>
      </c>
      <c r="K113" s="40">
        <v>0</v>
      </c>
      <c r="L113" s="40">
        <v>25000</v>
      </c>
      <c r="M113" s="40">
        <v>5000</v>
      </c>
      <c r="N113" s="40">
        <v>20810</v>
      </c>
      <c r="O113" s="40">
        <v>37451</v>
      </c>
      <c r="P113" s="40">
        <v>3908</v>
      </c>
      <c r="Q113" s="40">
        <v>1325</v>
      </c>
      <c r="R113" s="57">
        <f t="shared" si="8"/>
        <v>454882</v>
      </c>
      <c r="S113" s="79"/>
      <c r="T113" s="40">
        <v>188912</v>
      </c>
      <c r="U113" s="40">
        <v>24379</v>
      </c>
      <c r="V113" s="40">
        <v>47158</v>
      </c>
      <c r="W113" s="40">
        <v>30601</v>
      </c>
      <c r="X113" s="40">
        <v>100070</v>
      </c>
      <c r="Y113" s="40">
        <v>33177</v>
      </c>
      <c r="Z113" s="40">
        <v>66231</v>
      </c>
      <c r="AA113" s="40">
        <v>5151</v>
      </c>
      <c r="AB113" s="40">
        <v>1749</v>
      </c>
      <c r="AC113" s="44">
        <f t="shared" si="9"/>
        <v>497428</v>
      </c>
      <c r="AD113" s="45">
        <f t="shared" si="10"/>
        <v>-42546</v>
      </c>
      <c r="AE113" s="46"/>
      <c r="AF113" s="40">
        <v>5257476</v>
      </c>
      <c r="AG113" s="40">
        <v>90304</v>
      </c>
      <c r="AH113" s="40">
        <v>772300</v>
      </c>
      <c r="AI113" s="40">
        <v>0</v>
      </c>
      <c r="AJ113" s="57">
        <f t="shared" si="11"/>
        <v>6120080</v>
      </c>
      <c r="AK113" s="40">
        <v>451247</v>
      </c>
      <c r="AL113" s="57">
        <f t="shared" si="12"/>
        <v>5668833</v>
      </c>
      <c r="AM113" s="46"/>
      <c r="AN113" s="91">
        <f t="shared" si="15"/>
        <v>389777</v>
      </c>
      <c r="AO113" s="46">
        <f>+AN113-'[2]Calc'!$I112</f>
        <v>0</v>
      </c>
    </row>
    <row r="114" spans="1:41" ht="19.5" customHeight="1">
      <c r="A114" s="77">
        <f t="shared" si="14"/>
        <v>110</v>
      </c>
      <c r="B114" s="77" t="s">
        <v>149</v>
      </c>
      <c r="C114" s="77">
        <v>15036</v>
      </c>
      <c r="D114" s="78" t="s">
        <v>168</v>
      </c>
      <c r="E114" s="78"/>
      <c r="F114" s="92" t="s">
        <v>57</v>
      </c>
      <c r="G114" s="93"/>
      <c r="H114" s="90">
        <v>92938</v>
      </c>
      <c r="I114" s="40">
        <v>0</v>
      </c>
      <c r="J114" s="40">
        <v>6405</v>
      </c>
      <c r="K114" s="40">
        <v>0</v>
      </c>
      <c r="L114" s="40">
        <v>20400</v>
      </c>
      <c r="M114" s="40">
        <v>0</v>
      </c>
      <c r="N114" s="40">
        <v>64444</v>
      </c>
      <c r="O114" s="40">
        <v>7636</v>
      </c>
      <c r="P114" s="40">
        <v>1969</v>
      </c>
      <c r="Q114" s="40">
        <v>504</v>
      </c>
      <c r="R114" s="57">
        <f t="shared" si="8"/>
        <v>194296</v>
      </c>
      <c r="S114" s="79"/>
      <c r="T114" s="40">
        <v>37656</v>
      </c>
      <c r="U114" s="40">
        <v>4993</v>
      </c>
      <c r="V114" s="40">
        <v>0</v>
      </c>
      <c r="W114" s="40">
        <v>30337</v>
      </c>
      <c r="X114" s="40">
        <v>115998</v>
      </c>
      <c r="Y114" s="40">
        <v>37873</v>
      </c>
      <c r="Z114" s="40">
        <v>12317</v>
      </c>
      <c r="AA114" s="40">
        <v>0</v>
      </c>
      <c r="AB114" s="40">
        <v>2038</v>
      </c>
      <c r="AC114" s="44">
        <f t="shared" si="9"/>
        <v>241212</v>
      </c>
      <c r="AD114" s="45">
        <f t="shared" si="10"/>
        <v>-46916</v>
      </c>
      <c r="AE114" s="46"/>
      <c r="AF114" s="40">
        <v>3911390</v>
      </c>
      <c r="AG114" s="40">
        <v>12172</v>
      </c>
      <c r="AH114" s="40">
        <v>126501</v>
      </c>
      <c r="AI114" s="40">
        <v>1240</v>
      </c>
      <c r="AJ114" s="57">
        <f t="shared" si="11"/>
        <v>4051303</v>
      </c>
      <c r="AK114" s="40">
        <v>163719</v>
      </c>
      <c r="AL114" s="57">
        <f t="shared" si="12"/>
        <v>3887584</v>
      </c>
      <c r="AM114" s="46"/>
      <c r="AN114" s="91">
        <f t="shared" si="15"/>
        <v>162498</v>
      </c>
      <c r="AO114" s="46">
        <f>+AN114-'[2]Calc'!$I113</f>
        <v>0</v>
      </c>
    </row>
    <row r="115" spans="1:41" ht="19.5" customHeight="1">
      <c r="A115" s="77">
        <f t="shared" si="14"/>
        <v>111</v>
      </c>
      <c r="B115" s="77" t="s">
        <v>149</v>
      </c>
      <c r="C115" s="77">
        <v>9409</v>
      </c>
      <c r="D115" s="78" t="s">
        <v>169</v>
      </c>
      <c r="E115" s="78"/>
      <c r="F115" s="92" t="s">
        <v>57</v>
      </c>
      <c r="G115" s="93"/>
      <c r="H115" s="90">
        <v>105471</v>
      </c>
      <c r="I115" s="40">
        <v>0</v>
      </c>
      <c r="J115" s="40">
        <v>0</v>
      </c>
      <c r="K115" s="40">
        <v>0</v>
      </c>
      <c r="L115" s="40">
        <v>0</v>
      </c>
      <c r="M115" s="40">
        <v>11312</v>
      </c>
      <c r="N115" s="40"/>
      <c r="O115" s="40">
        <v>9853</v>
      </c>
      <c r="P115" s="40">
        <v>28553</v>
      </c>
      <c r="Q115" s="40">
        <v>3902</v>
      </c>
      <c r="R115" s="57">
        <f t="shared" si="8"/>
        <v>159091</v>
      </c>
      <c r="S115" s="79"/>
      <c r="T115" s="40">
        <v>63188</v>
      </c>
      <c r="U115" s="40">
        <v>7200</v>
      </c>
      <c r="V115" s="40">
        <v>7634</v>
      </c>
      <c r="W115" s="40">
        <v>25230</v>
      </c>
      <c r="X115" s="40">
        <v>32084</v>
      </c>
      <c r="Y115" s="40">
        <v>30680</v>
      </c>
      <c r="Z115" s="40">
        <v>0</v>
      </c>
      <c r="AA115" s="40">
        <v>0</v>
      </c>
      <c r="AB115" s="40">
        <v>50000</v>
      </c>
      <c r="AC115" s="44">
        <f t="shared" si="9"/>
        <v>216016</v>
      </c>
      <c r="AD115" s="45">
        <f t="shared" si="10"/>
        <v>-56925</v>
      </c>
      <c r="AE115" s="46"/>
      <c r="AF115" s="40">
        <v>1780000</v>
      </c>
      <c r="AG115" s="40">
        <v>68008</v>
      </c>
      <c r="AH115" s="40">
        <v>230747</v>
      </c>
      <c r="AI115" s="40">
        <v>2899</v>
      </c>
      <c r="AJ115" s="57">
        <f t="shared" si="11"/>
        <v>2081654</v>
      </c>
      <c r="AK115" s="40">
        <v>4725</v>
      </c>
      <c r="AL115" s="57">
        <f t="shared" si="12"/>
        <v>2076929</v>
      </c>
      <c r="AM115" s="46"/>
      <c r="AN115" s="91">
        <f t="shared" si="15"/>
        <v>140579</v>
      </c>
      <c r="AO115" s="46">
        <f>+AN115-'[2]Calc'!$I114</f>
        <v>0</v>
      </c>
    </row>
    <row r="116" spans="1:41" ht="19.5" customHeight="1">
      <c r="A116" s="77">
        <f t="shared" si="14"/>
        <v>112</v>
      </c>
      <c r="B116" s="77" t="s">
        <v>149</v>
      </c>
      <c r="C116" s="77">
        <v>9410</v>
      </c>
      <c r="D116" s="78" t="s">
        <v>170</v>
      </c>
      <c r="E116" s="78"/>
      <c r="F116" s="92" t="s">
        <v>57</v>
      </c>
      <c r="G116" s="93"/>
      <c r="H116" s="90">
        <v>83898</v>
      </c>
      <c r="I116" s="40">
        <v>0</v>
      </c>
      <c r="J116" s="40">
        <v>0</v>
      </c>
      <c r="K116" s="40">
        <v>0</v>
      </c>
      <c r="L116" s="40">
        <v>5509</v>
      </c>
      <c r="M116" s="40">
        <v>0</v>
      </c>
      <c r="N116" s="40">
        <v>13686</v>
      </c>
      <c r="O116" s="40">
        <v>0</v>
      </c>
      <c r="P116" s="40">
        <v>27694</v>
      </c>
      <c r="Q116" s="40">
        <v>0</v>
      </c>
      <c r="R116" s="57">
        <f t="shared" si="8"/>
        <v>130787</v>
      </c>
      <c r="S116" s="8"/>
      <c r="T116" s="40">
        <v>78031</v>
      </c>
      <c r="U116" s="40">
        <v>0</v>
      </c>
      <c r="V116" s="40">
        <v>0</v>
      </c>
      <c r="W116" s="40">
        <v>0</v>
      </c>
      <c r="X116" s="40">
        <v>0</v>
      </c>
      <c r="Y116" s="40">
        <v>29050</v>
      </c>
      <c r="Z116" s="40">
        <v>2521</v>
      </c>
      <c r="AA116" s="40">
        <v>0</v>
      </c>
      <c r="AB116" s="40">
        <v>18203</v>
      </c>
      <c r="AC116" s="44">
        <f t="shared" si="9"/>
        <v>127805</v>
      </c>
      <c r="AD116" s="45">
        <f t="shared" si="10"/>
        <v>2982</v>
      </c>
      <c r="AE116" s="46"/>
      <c r="AF116" s="40">
        <v>1810000</v>
      </c>
      <c r="AG116" s="40">
        <v>226779</v>
      </c>
      <c r="AH116" s="40">
        <v>34706</v>
      </c>
      <c r="AI116" s="40">
        <v>10496</v>
      </c>
      <c r="AJ116" s="57">
        <f t="shared" si="11"/>
        <v>2081981</v>
      </c>
      <c r="AK116" s="40">
        <v>16165</v>
      </c>
      <c r="AL116" s="57">
        <f t="shared" si="12"/>
        <v>2065816</v>
      </c>
      <c r="AM116" s="46"/>
      <c r="AN116" s="91">
        <f t="shared" si="15"/>
        <v>125278</v>
      </c>
      <c r="AO116" s="46">
        <f>+AN116-'[2]Calc'!$I115</f>
        <v>0</v>
      </c>
    </row>
    <row r="117" spans="1:41" ht="19.5" customHeight="1">
      <c r="A117" s="77">
        <f t="shared" si="14"/>
        <v>113</v>
      </c>
      <c r="B117" s="77" t="s">
        <v>149</v>
      </c>
      <c r="C117" s="77">
        <v>9412</v>
      </c>
      <c r="D117" s="78" t="s">
        <v>171</v>
      </c>
      <c r="E117" s="78"/>
      <c r="F117" s="92" t="s">
        <v>57</v>
      </c>
      <c r="G117" s="93"/>
      <c r="H117" s="90">
        <v>400816</v>
      </c>
      <c r="I117" s="40">
        <v>8000</v>
      </c>
      <c r="J117" s="40">
        <v>28844</v>
      </c>
      <c r="K117" s="40">
        <v>48288</v>
      </c>
      <c r="L117" s="40">
        <v>3500</v>
      </c>
      <c r="M117" s="40">
        <v>203532</v>
      </c>
      <c r="N117" s="40">
        <v>111175</v>
      </c>
      <c r="O117" s="40">
        <v>3173</v>
      </c>
      <c r="P117" s="40">
        <v>1949</v>
      </c>
      <c r="Q117" s="40">
        <v>0</v>
      </c>
      <c r="R117" s="57">
        <f t="shared" si="8"/>
        <v>809277</v>
      </c>
      <c r="S117" s="79"/>
      <c r="T117" s="40">
        <v>100441</v>
      </c>
      <c r="U117" s="40">
        <v>25480</v>
      </c>
      <c r="V117" s="40">
        <v>105721</v>
      </c>
      <c r="W117" s="40">
        <v>38338</v>
      </c>
      <c r="X117" s="40">
        <v>122418</v>
      </c>
      <c r="Y117" s="40">
        <v>80522</v>
      </c>
      <c r="Z117" s="40">
        <v>39129</v>
      </c>
      <c r="AA117" s="40">
        <v>45718</v>
      </c>
      <c r="AB117" s="40">
        <v>0</v>
      </c>
      <c r="AC117" s="44">
        <f t="shared" si="9"/>
        <v>557767</v>
      </c>
      <c r="AD117" s="45">
        <f t="shared" si="10"/>
        <v>251510</v>
      </c>
      <c r="AE117" s="46"/>
      <c r="AF117" s="40">
        <v>4296352</v>
      </c>
      <c r="AG117" s="40">
        <v>183684</v>
      </c>
      <c r="AH117" s="40">
        <v>165235</v>
      </c>
      <c r="AI117" s="40">
        <v>3397</v>
      </c>
      <c r="AJ117" s="57">
        <f t="shared" si="11"/>
        <v>4648668</v>
      </c>
      <c r="AK117" s="40">
        <v>858379</v>
      </c>
      <c r="AL117" s="57">
        <f t="shared" si="12"/>
        <v>3790289</v>
      </c>
      <c r="AM117" s="46"/>
      <c r="AN117" s="91">
        <f t="shared" si="15"/>
        <v>499633</v>
      </c>
      <c r="AO117" s="46">
        <f>+AN117-'[2]Calc'!$I116</f>
        <v>0</v>
      </c>
    </row>
    <row r="118" spans="1:41" ht="19.5" customHeight="1">
      <c r="A118" s="77">
        <f t="shared" si="14"/>
        <v>114</v>
      </c>
      <c r="B118" s="77" t="s">
        <v>149</v>
      </c>
      <c r="C118" s="77">
        <v>9386</v>
      </c>
      <c r="D118" s="78" t="s">
        <v>172</v>
      </c>
      <c r="E118" s="78"/>
      <c r="F118" s="92" t="s">
        <v>57</v>
      </c>
      <c r="G118" s="93"/>
      <c r="H118" s="90">
        <v>120673</v>
      </c>
      <c r="I118" s="40">
        <v>2067</v>
      </c>
      <c r="J118" s="40">
        <v>4500</v>
      </c>
      <c r="K118" s="40">
        <v>0</v>
      </c>
      <c r="L118" s="40">
        <v>0</v>
      </c>
      <c r="M118" s="40">
        <v>0</v>
      </c>
      <c r="N118" s="40">
        <v>26857</v>
      </c>
      <c r="O118" s="40">
        <v>21124</v>
      </c>
      <c r="P118" s="40">
        <v>10106</v>
      </c>
      <c r="Q118" s="40">
        <v>0</v>
      </c>
      <c r="R118" s="57">
        <f t="shared" si="8"/>
        <v>185327</v>
      </c>
      <c r="S118" s="79"/>
      <c r="T118" s="40">
        <v>54972</v>
      </c>
      <c r="U118" s="40">
        <v>10140</v>
      </c>
      <c r="V118" s="40">
        <v>4946</v>
      </c>
      <c r="W118" s="40">
        <v>53506</v>
      </c>
      <c r="X118" s="40">
        <v>30990</v>
      </c>
      <c r="Y118" s="40">
        <v>24107</v>
      </c>
      <c r="Z118" s="40">
        <v>5320</v>
      </c>
      <c r="AA118" s="40">
        <v>752</v>
      </c>
      <c r="AB118" s="40">
        <v>1805</v>
      </c>
      <c r="AC118" s="44">
        <f t="shared" si="9"/>
        <v>186538</v>
      </c>
      <c r="AD118" s="45">
        <f t="shared" si="10"/>
        <v>-1211</v>
      </c>
      <c r="AE118" s="46"/>
      <c r="AF118" s="40">
        <v>1970000</v>
      </c>
      <c r="AG118" s="40">
        <v>279727</v>
      </c>
      <c r="AH118" s="40">
        <v>425756</v>
      </c>
      <c r="AI118" s="40">
        <v>292</v>
      </c>
      <c r="AJ118" s="57">
        <f t="shared" si="11"/>
        <v>2675775</v>
      </c>
      <c r="AK118" s="40">
        <v>0</v>
      </c>
      <c r="AL118" s="57">
        <f t="shared" si="12"/>
        <v>2675775</v>
      </c>
      <c r="AM118" s="46"/>
      <c r="AN118" s="91">
        <f t="shared" si="15"/>
        <v>170687</v>
      </c>
      <c r="AO118" s="46">
        <f>+AN118-'[2]Calc'!$I117</f>
        <v>0</v>
      </c>
    </row>
    <row r="119" spans="1:41" ht="19.5" customHeight="1">
      <c r="A119" s="77">
        <f t="shared" si="14"/>
        <v>115</v>
      </c>
      <c r="B119" s="77" t="s">
        <v>149</v>
      </c>
      <c r="C119" s="77">
        <v>9387</v>
      </c>
      <c r="D119" s="78" t="s">
        <v>173</v>
      </c>
      <c r="E119" s="78"/>
      <c r="F119" s="92" t="s">
        <v>57</v>
      </c>
      <c r="G119" s="93"/>
      <c r="H119" s="90">
        <v>18193</v>
      </c>
      <c r="I119" s="40">
        <v>2200</v>
      </c>
      <c r="J119" s="40">
        <v>0</v>
      </c>
      <c r="K119" s="40">
        <v>0</v>
      </c>
      <c r="L119" s="40">
        <v>0</v>
      </c>
      <c r="M119" s="40">
        <v>0</v>
      </c>
      <c r="N119" s="40">
        <v>4674</v>
      </c>
      <c r="O119" s="40">
        <v>364</v>
      </c>
      <c r="P119" s="40">
        <v>3785</v>
      </c>
      <c r="Q119" s="40">
        <v>95</v>
      </c>
      <c r="R119" s="57">
        <f t="shared" si="8"/>
        <v>29311</v>
      </c>
      <c r="S119" s="97"/>
      <c r="T119" s="40">
        <v>27351</v>
      </c>
      <c r="U119" s="40">
        <v>0</v>
      </c>
      <c r="V119" s="40">
        <v>3533</v>
      </c>
      <c r="W119" s="40">
        <v>584</v>
      </c>
      <c r="X119" s="40">
        <v>13897</v>
      </c>
      <c r="Y119" s="40">
        <v>4728</v>
      </c>
      <c r="Z119" s="40">
        <v>0</v>
      </c>
      <c r="AA119" s="40">
        <v>0</v>
      </c>
      <c r="AB119" s="40">
        <v>345</v>
      </c>
      <c r="AC119" s="44">
        <f t="shared" si="9"/>
        <v>50438</v>
      </c>
      <c r="AD119" s="45">
        <f t="shared" si="10"/>
        <v>-21127</v>
      </c>
      <c r="AE119" s="46"/>
      <c r="AF119" s="40">
        <v>944000</v>
      </c>
      <c r="AG119" s="40">
        <v>43831</v>
      </c>
      <c r="AH119" s="40">
        <v>2934</v>
      </c>
      <c r="AI119" s="40">
        <v>0</v>
      </c>
      <c r="AJ119" s="57">
        <f t="shared" si="11"/>
        <v>990765</v>
      </c>
      <c r="AK119" s="40">
        <v>518</v>
      </c>
      <c r="AL119" s="57">
        <f t="shared" si="12"/>
        <v>990247</v>
      </c>
      <c r="AM119" s="46"/>
      <c r="AN119" s="91">
        <f t="shared" si="15"/>
        <v>29311</v>
      </c>
      <c r="AO119" s="46">
        <f>+AN119-'[2]Calc'!$I118</f>
        <v>0</v>
      </c>
    </row>
    <row r="120" spans="1:41" ht="19.5" customHeight="1">
      <c r="A120" s="77">
        <f t="shared" si="14"/>
        <v>116</v>
      </c>
      <c r="B120" s="77" t="s">
        <v>149</v>
      </c>
      <c r="C120" s="77">
        <v>9413</v>
      </c>
      <c r="D120" s="78" t="s">
        <v>174</v>
      </c>
      <c r="E120" s="78"/>
      <c r="F120" s="92" t="s">
        <v>57</v>
      </c>
      <c r="G120" s="93"/>
      <c r="H120" s="90">
        <v>91624</v>
      </c>
      <c r="I120" s="40">
        <v>0</v>
      </c>
      <c r="J120" s="40">
        <v>1796</v>
      </c>
      <c r="K120" s="40">
        <v>0</v>
      </c>
      <c r="L120" s="40">
        <v>438</v>
      </c>
      <c r="M120" s="40">
        <v>0</v>
      </c>
      <c r="N120" s="40">
        <v>1469</v>
      </c>
      <c r="O120" s="40">
        <v>3303</v>
      </c>
      <c r="P120" s="40">
        <v>51511</v>
      </c>
      <c r="Q120" s="40">
        <v>117</v>
      </c>
      <c r="R120" s="57">
        <f t="shared" si="8"/>
        <v>150258</v>
      </c>
      <c r="S120" s="79"/>
      <c r="T120" s="40">
        <v>313</v>
      </c>
      <c r="U120" s="40">
        <v>0</v>
      </c>
      <c r="V120" s="40">
        <v>659</v>
      </c>
      <c r="W120" s="40">
        <v>16483</v>
      </c>
      <c r="X120" s="40">
        <v>18252</v>
      </c>
      <c r="Y120" s="40">
        <v>13687</v>
      </c>
      <c r="Z120" s="40">
        <v>6550</v>
      </c>
      <c r="AA120" s="40">
        <v>6000</v>
      </c>
      <c r="AB120" s="40">
        <v>10</v>
      </c>
      <c r="AC120" s="44">
        <f t="shared" si="9"/>
        <v>61954</v>
      </c>
      <c r="AD120" s="45">
        <f t="shared" si="10"/>
        <v>88304</v>
      </c>
      <c r="AE120" s="46"/>
      <c r="AF120" s="40">
        <v>1610000</v>
      </c>
      <c r="AG120" s="40">
        <v>203000</v>
      </c>
      <c r="AH120" s="40">
        <v>142317</v>
      </c>
      <c r="AI120" s="40">
        <v>0</v>
      </c>
      <c r="AJ120" s="57">
        <f t="shared" si="11"/>
        <v>1955317</v>
      </c>
      <c r="AK120" s="40">
        <v>0</v>
      </c>
      <c r="AL120" s="57">
        <f t="shared" si="12"/>
        <v>1955317</v>
      </c>
      <c r="AM120" s="46"/>
      <c r="AN120" s="91">
        <f t="shared" si="15"/>
        <v>148024</v>
      </c>
      <c r="AO120" s="46">
        <f>+AN120-'[2]Calc'!$I119</f>
        <v>0</v>
      </c>
    </row>
    <row r="121" spans="1:41" ht="19.5" customHeight="1">
      <c r="A121" s="77">
        <f t="shared" si="14"/>
        <v>117</v>
      </c>
      <c r="B121" s="77" t="s">
        <v>149</v>
      </c>
      <c r="C121" s="77">
        <v>9390</v>
      </c>
      <c r="D121" s="78" t="s">
        <v>175</v>
      </c>
      <c r="E121" s="78">
        <v>1</v>
      </c>
      <c r="F121" s="92"/>
      <c r="G121" s="93" t="s">
        <v>72</v>
      </c>
      <c r="H121" s="90">
        <v>70243</v>
      </c>
      <c r="I121" s="40">
        <v>36887</v>
      </c>
      <c r="J121" s="40">
        <v>5880</v>
      </c>
      <c r="K121" s="40">
        <v>0</v>
      </c>
      <c r="L121" s="40">
        <v>0</v>
      </c>
      <c r="M121" s="40">
        <v>0</v>
      </c>
      <c r="N121" s="40">
        <v>25483</v>
      </c>
      <c r="O121" s="40">
        <v>0</v>
      </c>
      <c r="P121" s="40">
        <v>75986</v>
      </c>
      <c r="Q121" s="40">
        <v>0</v>
      </c>
      <c r="R121" s="57">
        <f t="shared" si="8"/>
        <v>214479</v>
      </c>
      <c r="S121" s="79"/>
      <c r="T121" s="40">
        <v>61973</v>
      </c>
      <c r="U121" s="40">
        <v>11729</v>
      </c>
      <c r="V121" s="40">
        <v>0</v>
      </c>
      <c r="W121" s="40">
        <v>25000</v>
      </c>
      <c r="X121" s="40">
        <v>16339</v>
      </c>
      <c r="Y121" s="40">
        <v>103024</v>
      </c>
      <c r="Z121" s="40">
        <v>0</v>
      </c>
      <c r="AA121" s="40">
        <v>0</v>
      </c>
      <c r="AB121" s="40">
        <v>0</v>
      </c>
      <c r="AC121" s="44">
        <f t="shared" si="9"/>
        <v>218065</v>
      </c>
      <c r="AD121" s="45">
        <f t="shared" si="10"/>
        <v>-3586</v>
      </c>
      <c r="AE121" s="46"/>
      <c r="AF121" s="40">
        <v>2925000</v>
      </c>
      <c r="AG121" s="40">
        <v>0</v>
      </c>
      <c r="AH121" s="40">
        <v>5587</v>
      </c>
      <c r="AI121" s="40">
        <v>0</v>
      </c>
      <c r="AJ121" s="57">
        <f t="shared" si="11"/>
        <v>2930587</v>
      </c>
      <c r="AK121" s="40">
        <v>0</v>
      </c>
      <c r="AL121" s="57">
        <f t="shared" si="12"/>
        <v>2930587</v>
      </c>
      <c r="AM121" s="46"/>
      <c r="AN121" s="91">
        <f t="shared" si="15"/>
        <v>196870</v>
      </c>
      <c r="AO121" s="46">
        <f>+AN121-'[2]Calc'!$I120</f>
        <v>0</v>
      </c>
    </row>
    <row r="122" spans="1:41" ht="19.5" customHeight="1">
      <c r="A122" s="77">
        <f t="shared" si="14"/>
        <v>118</v>
      </c>
      <c r="B122" s="77" t="s">
        <v>149</v>
      </c>
      <c r="C122" s="77">
        <v>9391</v>
      </c>
      <c r="D122" s="78" t="s">
        <v>176</v>
      </c>
      <c r="E122" s="78"/>
      <c r="F122" s="92" t="s">
        <v>57</v>
      </c>
      <c r="G122" s="93"/>
      <c r="H122" s="90">
        <v>43109</v>
      </c>
      <c r="I122" s="40">
        <v>0</v>
      </c>
      <c r="J122" s="40">
        <v>1170</v>
      </c>
      <c r="K122" s="40">
        <v>0</v>
      </c>
      <c r="L122" s="40">
        <v>0</v>
      </c>
      <c r="M122" s="40">
        <v>0</v>
      </c>
      <c r="N122" s="40">
        <v>16934</v>
      </c>
      <c r="O122" s="40">
        <v>930</v>
      </c>
      <c r="P122" s="40">
        <v>550</v>
      </c>
      <c r="Q122" s="40">
        <v>0</v>
      </c>
      <c r="R122" s="57">
        <f t="shared" si="8"/>
        <v>62693</v>
      </c>
      <c r="S122" s="8"/>
      <c r="T122" s="40">
        <v>0</v>
      </c>
      <c r="U122" s="40">
        <v>0</v>
      </c>
      <c r="V122" s="40">
        <v>0</v>
      </c>
      <c r="W122" s="40">
        <v>13092</v>
      </c>
      <c r="X122" s="40">
        <v>26909</v>
      </c>
      <c r="Y122" s="40">
        <v>10416</v>
      </c>
      <c r="Z122" s="40">
        <v>4540</v>
      </c>
      <c r="AA122" s="40">
        <v>2000</v>
      </c>
      <c r="AB122" s="40">
        <v>0</v>
      </c>
      <c r="AC122" s="44">
        <f t="shared" si="9"/>
        <v>56957</v>
      </c>
      <c r="AD122" s="45">
        <f t="shared" si="10"/>
        <v>5736</v>
      </c>
      <c r="AE122" s="46"/>
      <c r="AF122" s="40">
        <v>1248000</v>
      </c>
      <c r="AG122" s="40">
        <v>110378</v>
      </c>
      <c r="AH122" s="40">
        <v>38198</v>
      </c>
      <c r="AI122" s="40">
        <v>0</v>
      </c>
      <c r="AJ122" s="57">
        <f t="shared" si="11"/>
        <v>1396576</v>
      </c>
      <c r="AK122" s="40">
        <v>97</v>
      </c>
      <c r="AL122" s="57">
        <f t="shared" si="12"/>
        <v>1396479</v>
      </c>
      <c r="AM122" s="46"/>
      <c r="AN122" s="91">
        <f t="shared" si="15"/>
        <v>61523</v>
      </c>
      <c r="AO122" s="46">
        <f>+AN122-'[2]Calc'!$I121</f>
        <v>0</v>
      </c>
    </row>
    <row r="123" spans="1:41" ht="19.5" customHeight="1">
      <c r="A123" s="77">
        <f t="shared" si="14"/>
        <v>119</v>
      </c>
      <c r="B123" s="77" t="s">
        <v>149</v>
      </c>
      <c r="C123" s="77">
        <v>9392</v>
      </c>
      <c r="D123" s="78" t="s">
        <v>177</v>
      </c>
      <c r="E123" s="78"/>
      <c r="F123" s="92" t="s">
        <v>57</v>
      </c>
      <c r="G123" s="93"/>
      <c r="H123" s="90">
        <v>106453</v>
      </c>
      <c r="I123" s="40">
        <v>0</v>
      </c>
      <c r="J123" s="40">
        <v>0</v>
      </c>
      <c r="K123" s="40">
        <v>0</v>
      </c>
      <c r="L123" s="40">
        <v>28614</v>
      </c>
      <c r="M123" s="40">
        <v>0</v>
      </c>
      <c r="N123" s="40">
        <v>6354</v>
      </c>
      <c r="O123" s="40">
        <v>49</v>
      </c>
      <c r="P123" s="40">
        <v>0</v>
      </c>
      <c r="Q123" s="40">
        <v>0</v>
      </c>
      <c r="R123" s="57">
        <f t="shared" si="8"/>
        <v>141470</v>
      </c>
      <c r="S123" s="8"/>
      <c r="T123" s="40">
        <v>54877</v>
      </c>
      <c r="U123" s="40">
        <v>4600</v>
      </c>
      <c r="V123" s="40">
        <v>6939</v>
      </c>
      <c r="W123" s="40">
        <v>1592</v>
      </c>
      <c r="X123" s="40">
        <v>31196</v>
      </c>
      <c r="Y123" s="40">
        <v>9971</v>
      </c>
      <c r="Z123" s="40">
        <v>7702</v>
      </c>
      <c r="AA123" s="40">
        <v>2100</v>
      </c>
      <c r="AB123" s="40">
        <v>2998</v>
      </c>
      <c r="AC123" s="44">
        <f t="shared" si="9"/>
        <v>121975</v>
      </c>
      <c r="AD123" s="45">
        <f t="shared" si="10"/>
        <v>19495</v>
      </c>
      <c r="AE123" s="46"/>
      <c r="AF123" s="40">
        <v>1969650</v>
      </c>
      <c r="AG123" s="40">
        <v>0</v>
      </c>
      <c r="AH123" s="40">
        <v>155183</v>
      </c>
      <c r="AI123" s="40">
        <v>0</v>
      </c>
      <c r="AJ123" s="57">
        <f t="shared" si="11"/>
        <v>2124833</v>
      </c>
      <c r="AK123" s="40">
        <v>0</v>
      </c>
      <c r="AL123" s="57">
        <f t="shared" si="12"/>
        <v>2124833</v>
      </c>
      <c r="AM123" s="46"/>
      <c r="AN123" s="91">
        <f t="shared" si="15"/>
        <v>108256</v>
      </c>
      <c r="AO123" s="46">
        <f>+AN123-'[2]Calc'!$I122</f>
        <v>0</v>
      </c>
    </row>
    <row r="124" spans="1:41" ht="19.5" customHeight="1">
      <c r="A124" s="77">
        <f t="shared" si="14"/>
        <v>120</v>
      </c>
      <c r="B124" s="77" t="s">
        <v>149</v>
      </c>
      <c r="C124" s="77">
        <v>9415</v>
      </c>
      <c r="D124" s="78" t="s">
        <v>178</v>
      </c>
      <c r="E124" s="78"/>
      <c r="F124" s="92" t="s">
        <v>57</v>
      </c>
      <c r="G124" s="93"/>
      <c r="H124" s="90">
        <v>134140</v>
      </c>
      <c r="I124" s="40">
        <v>942</v>
      </c>
      <c r="J124" s="40">
        <v>0</v>
      </c>
      <c r="K124" s="40">
        <v>10920</v>
      </c>
      <c r="L124" s="40">
        <v>0</v>
      </c>
      <c r="M124" s="40">
        <v>2624</v>
      </c>
      <c r="N124" s="40">
        <v>27953</v>
      </c>
      <c r="O124" s="40">
        <v>4622</v>
      </c>
      <c r="P124" s="40">
        <v>37131</v>
      </c>
      <c r="Q124" s="40">
        <v>837</v>
      </c>
      <c r="R124" s="57">
        <f t="shared" si="8"/>
        <v>219169</v>
      </c>
      <c r="S124" s="8"/>
      <c r="T124" s="40">
        <v>58417</v>
      </c>
      <c r="U124" s="40">
        <v>16640</v>
      </c>
      <c r="V124" s="40">
        <v>11580</v>
      </c>
      <c r="W124" s="40">
        <v>24226</v>
      </c>
      <c r="X124" s="40">
        <v>43396</v>
      </c>
      <c r="Y124" s="40">
        <v>39699</v>
      </c>
      <c r="Z124" s="40">
        <v>4236</v>
      </c>
      <c r="AA124" s="40">
        <v>1250</v>
      </c>
      <c r="AB124" s="40">
        <v>2475</v>
      </c>
      <c r="AC124" s="44">
        <f t="shared" si="9"/>
        <v>201919</v>
      </c>
      <c r="AD124" s="45">
        <f t="shared" si="10"/>
        <v>17250</v>
      </c>
      <c r="AE124" s="46"/>
      <c r="AF124" s="40">
        <v>3310500</v>
      </c>
      <c r="AG124" s="40">
        <v>73409</v>
      </c>
      <c r="AH124" s="40">
        <v>106048</v>
      </c>
      <c r="AI124" s="40">
        <v>0</v>
      </c>
      <c r="AJ124" s="57">
        <f t="shared" si="11"/>
        <v>3489957</v>
      </c>
      <c r="AK124" s="40">
        <v>44120</v>
      </c>
      <c r="AL124" s="57">
        <f t="shared" si="12"/>
        <v>3445837</v>
      </c>
      <c r="AM124" s="46"/>
      <c r="AN124" s="91">
        <f t="shared" si="15"/>
        <v>188985</v>
      </c>
      <c r="AO124" s="46">
        <f>+AN124-'[2]Calc'!$I123</f>
        <v>0</v>
      </c>
    </row>
    <row r="125" spans="1:41" ht="19.5" customHeight="1">
      <c r="A125" s="77">
        <f t="shared" si="14"/>
        <v>121</v>
      </c>
      <c r="B125" s="77" t="s">
        <v>179</v>
      </c>
      <c r="C125" s="77">
        <v>9971</v>
      </c>
      <c r="D125" s="78" t="s">
        <v>180</v>
      </c>
      <c r="E125" s="78"/>
      <c r="F125" s="92" t="s">
        <v>57</v>
      </c>
      <c r="G125" s="93"/>
      <c r="H125" s="90">
        <v>85488</v>
      </c>
      <c r="I125" s="40">
        <v>0</v>
      </c>
      <c r="J125" s="40">
        <v>843</v>
      </c>
      <c r="K125" s="40">
        <v>0</v>
      </c>
      <c r="L125" s="40">
        <v>0</v>
      </c>
      <c r="M125" s="40">
        <v>1360</v>
      </c>
      <c r="N125" s="40">
        <v>28223</v>
      </c>
      <c r="O125" s="40">
        <v>1213</v>
      </c>
      <c r="P125" s="40">
        <v>349</v>
      </c>
      <c r="Q125" s="40">
        <v>3375</v>
      </c>
      <c r="R125" s="57">
        <f t="shared" si="8"/>
        <v>120851</v>
      </c>
      <c r="S125" s="8"/>
      <c r="T125" s="40">
        <v>76628</v>
      </c>
      <c r="U125" s="40">
        <v>0</v>
      </c>
      <c r="V125" s="40">
        <v>596</v>
      </c>
      <c r="W125" s="40">
        <v>0</v>
      </c>
      <c r="X125" s="40">
        <v>13614</v>
      </c>
      <c r="Y125" s="40">
        <v>11965</v>
      </c>
      <c r="Z125" s="40">
        <v>5000</v>
      </c>
      <c r="AA125" s="40">
        <v>2500</v>
      </c>
      <c r="AB125" s="40">
        <v>418</v>
      </c>
      <c r="AC125" s="44">
        <f t="shared" si="9"/>
        <v>110721</v>
      </c>
      <c r="AD125" s="45">
        <f t="shared" si="10"/>
        <v>10130</v>
      </c>
      <c r="AE125" s="46"/>
      <c r="AF125" s="40">
        <v>1824000</v>
      </c>
      <c r="AG125" s="40">
        <v>0</v>
      </c>
      <c r="AH125" s="40">
        <v>33380</v>
      </c>
      <c r="AI125" s="40">
        <v>149</v>
      </c>
      <c r="AJ125" s="57">
        <f t="shared" si="11"/>
        <v>1857529</v>
      </c>
      <c r="AK125" s="40">
        <v>211183</v>
      </c>
      <c r="AL125" s="57">
        <f t="shared" si="12"/>
        <v>1646346</v>
      </c>
      <c r="AM125" s="46"/>
      <c r="AN125" s="91">
        <f t="shared" si="15"/>
        <v>118648</v>
      </c>
      <c r="AO125" s="46">
        <f>+AN125-'[2]Calc'!$I124</f>
        <v>0</v>
      </c>
    </row>
    <row r="126" spans="1:41" ht="19.5" customHeight="1">
      <c r="A126" s="77">
        <f t="shared" si="14"/>
        <v>122</v>
      </c>
      <c r="B126" s="77" t="s">
        <v>179</v>
      </c>
      <c r="C126" s="77">
        <v>9289</v>
      </c>
      <c r="D126" s="78" t="s">
        <v>181</v>
      </c>
      <c r="E126" s="78"/>
      <c r="F126" s="92" t="s">
        <v>57</v>
      </c>
      <c r="G126" s="93"/>
      <c r="H126" s="90">
        <v>66735</v>
      </c>
      <c r="I126" s="40">
        <v>0</v>
      </c>
      <c r="J126" s="40">
        <v>3184</v>
      </c>
      <c r="K126" s="40">
        <v>0</v>
      </c>
      <c r="L126" s="40">
        <v>0</v>
      </c>
      <c r="M126" s="40">
        <v>0</v>
      </c>
      <c r="N126" s="40">
        <v>141165</v>
      </c>
      <c r="O126" s="40">
        <v>53256</v>
      </c>
      <c r="P126" s="40">
        <v>6926</v>
      </c>
      <c r="Q126" s="40">
        <v>28600</v>
      </c>
      <c r="R126" s="57">
        <f t="shared" si="8"/>
        <v>299866</v>
      </c>
      <c r="S126" s="8"/>
      <c r="T126" s="40">
        <v>68096</v>
      </c>
      <c r="U126" s="40">
        <v>0</v>
      </c>
      <c r="V126" s="40">
        <v>0</v>
      </c>
      <c r="W126" s="40">
        <v>56109</v>
      </c>
      <c r="X126" s="40">
        <v>100348</v>
      </c>
      <c r="Y126" s="40">
        <v>47260</v>
      </c>
      <c r="Z126" s="40">
        <v>14404</v>
      </c>
      <c r="AA126" s="40">
        <v>0</v>
      </c>
      <c r="AB126" s="40">
        <v>2548</v>
      </c>
      <c r="AC126" s="44">
        <f t="shared" si="9"/>
        <v>288765</v>
      </c>
      <c r="AD126" s="45">
        <f t="shared" si="10"/>
        <v>11101</v>
      </c>
      <c r="AE126" s="46"/>
      <c r="AF126" s="40">
        <v>6293465</v>
      </c>
      <c r="AG126" s="40">
        <v>189568</v>
      </c>
      <c r="AH126" s="40">
        <v>1210101</v>
      </c>
      <c r="AI126" s="40">
        <v>0</v>
      </c>
      <c r="AJ126" s="57">
        <f t="shared" si="11"/>
        <v>7693134</v>
      </c>
      <c r="AK126" s="40">
        <v>7820</v>
      </c>
      <c r="AL126" s="57">
        <f t="shared" si="12"/>
        <v>7685314</v>
      </c>
      <c r="AM126" s="46"/>
      <c r="AN126" s="91">
        <f t="shared" si="15"/>
        <v>296682</v>
      </c>
      <c r="AO126" s="46">
        <f>+AN126-'[2]Calc'!$I125</f>
        <v>0</v>
      </c>
    </row>
    <row r="127" spans="1:41" ht="19.5" customHeight="1">
      <c r="A127" s="77">
        <f t="shared" si="14"/>
        <v>123</v>
      </c>
      <c r="B127" s="77" t="s">
        <v>179</v>
      </c>
      <c r="C127" s="77">
        <v>9319</v>
      </c>
      <c r="D127" s="78" t="s">
        <v>182</v>
      </c>
      <c r="E127" s="78">
        <v>1</v>
      </c>
      <c r="F127" s="92"/>
      <c r="G127" s="93" t="s">
        <v>72</v>
      </c>
      <c r="H127" s="90">
        <v>217064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57">
        <f t="shared" si="8"/>
        <v>217064</v>
      </c>
      <c r="S127" s="8"/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4">
        <f t="shared" si="9"/>
        <v>0</v>
      </c>
      <c r="AD127" s="45">
        <f t="shared" si="10"/>
        <v>217064</v>
      </c>
      <c r="AE127" s="46"/>
      <c r="AF127" s="40">
        <v>0</v>
      </c>
      <c r="AG127" s="40">
        <v>0</v>
      </c>
      <c r="AH127" s="40">
        <v>0</v>
      </c>
      <c r="AI127" s="40">
        <v>0</v>
      </c>
      <c r="AJ127" s="57">
        <f t="shared" si="11"/>
        <v>0</v>
      </c>
      <c r="AK127" s="40">
        <v>0</v>
      </c>
      <c r="AL127" s="57">
        <f t="shared" si="12"/>
        <v>0</v>
      </c>
      <c r="AM127" s="46"/>
      <c r="AN127" s="91">
        <f t="shared" si="15"/>
        <v>217064</v>
      </c>
      <c r="AO127" s="46">
        <f>+AN127-'[2]Calc'!$I126</f>
        <v>0</v>
      </c>
    </row>
    <row r="128" spans="1:41" ht="19.5" customHeight="1">
      <c r="A128" s="77">
        <f t="shared" si="14"/>
        <v>124</v>
      </c>
      <c r="B128" s="77" t="s">
        <v>179</v>
      </c>
      <c r="C128" s="77">
        <v>9288</v>
      </c>
      <c r="D128" s="78" t="s">
        <v>183</v>
      </c>
      <c r="E128" s="78"/>
      <c r="F128" s="92" t="s">
        <v>57</v>
      </c>
      <c r="G128" s="93"/>
      <c r="H128" s="90">
        <v>228904</v>
      </c>
      <c r="I128" s="40">
        <v>0</v>
      </c>
      <c r="J128" s="40">
        <v>3835</v>
      </c>
      <c r="K128" s="40">
        <v>0</v>
      </c>
      <c r="L128" s="40">
        <v>0</v>
      </c>
      <c r="M128" s="40">
        <v>0</v>
      </c>
      <c r="N128" s="40">
        <v>42640</v>
      </c>
      <c r="O128" s="40">
        <v>8470</v>
      </c>
      <c r="P128" s="40">
        <v>1342</v>
      </c>
      <c r="Q128" s="40">
        <v>8229</v>
      </c>
      <c r="R128" s="57">
        <f t="shared" si="8"/>
        <v>293420</v>
      </c>
      <c r="S128" s="97"/>
      <c r="T128" s="40">
        <v>168225</v>
      </c>
      <c r="U128" s="40">
        <v>0</v>
      </c>
      <c r="V128" s="40">
        <v>5566</v>
      </c>
      <c r="W128" s="40">
        <v>31200</v>
      </c>
      <c r="X128" s="40">
        <v>56503</v>
      </c>
      <c r="Y128" s="40">
        <v>5655</v>
      </c>
      <c r="Z128" s="40">
        <v>0</v>
      </c>
      <c r="AA128" s="40">
        <v>120</v>
      </c>
      <c r="AB128" s="40">
        <v>45214</v>
      </c>
      <c r="AC128" s="44">
        <f t="shared" si="9"/>
        <v>312483</v>
      </c>
      <c r="AD128" s="45">
        <f t="shared" si="10"/>
        <v>-19063</v>
      </c>
      <c r="AE128" s="46"/>
      <c r="AF128" s="40">
        <v>3330000</v>
      </c>
      <c r="AG128" s="40">
        <v>0</v>
      </c>
      <c r="AH128" s="40">
        <v>170369</v>
      </c>
      <c r="AI128" s="40">
        <v>0</v>
      </c>
      <c r="AJ128" s="57">
        <f t="shared" si="11"/>
        <v>3500369</v>
      </c>
      <c r="AK128" s="40">
        <v>5091</v>
      </c>
      <c r="AL128" s="57">
        <f t="shared" si="12"/>
        <v>3495278</v>
      </c>
      <c r="AM128" s="46"/>
      <c r="AN128" s="91">
        <f t="shared" si="15"/>
        <v>289585</v>
      </c>
      <c r="AO128" s="46">
        <f>+AN128-'[2]Calc'!$I127</f>
        <v>0</v>
      </c>
    </row>
    <row r="129" spans="1:41" ht="19.5" customHeight="1">
      <c r="A129" s="77">
        <f t="shared" si="14"/>
        <v>125</v>
      </c>
      <c r="B129" s="77" t="s">
        <v>179</v>
      </c>
      <c r="C129" s="77">
        <v>9295</v>
      </c>
      <c r="D129" s="78" t="s">
        <v>184</v>
      </c>
      <c r="E129" s="78"/>
      <c r="F129" s="92" t="s">
        <v>57</v>
      </c>
      <c r="G129" s="93"/>
      <c r="H129" s="90">
        <v>123023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160</v>
      </c>
      <c r="O129" s="40">
        <v>30440</v>
      </c>
      <c r="P129" s="40">
        <v>0</v>
      </c>
      <c r="Q129" s="40">
        <v>0</v>
      </c>
      <c r="R129" s="57">
        <f t="shared" si="8"/>
        <v>153623</v>
      </c>
      <c r="S129" s="79"/>
      <c r="T129" s="40">
        <v>64423</v>
      </c>
      <c r="U129" s="40">
        <v>0</v>
      </c>
      <c r="V129" s="40">
        <v>0</v>
      </c>
      <c r="W129" s="40">
        <v>0</v>
      </c>
      <c r="X129" s="40">
        <v>17198</v>
      </c>
      <c r="Y129" s="40">
        <v>31616</v>
      </c>
      <c r="Z129" s="40">
        <v>1457</v>
      </c>
      <c r="AA129" s="40">
        <v>0</v>
      </c>
      <c r="AB129" s="40">
        <v>0</v>
      </c>
      <c r="AC129" s="44">
        <f t="shared" si="9"/>
        <v>114694</v>
      </c>
      <c r="AD129" s="45">
        <f t="shared" si="10"/>
        <v>38929</v>
      </c>
      <c r="AE129" s="46"/>
      <c r="AF129" s="40">
        <v>2475793</v>
      </c>
      <c r="AG129" s="40">
        <v>0</v>
      </c>
      <c r="AH129" s="40">
        <v>621388</v>
      </c>
      <c r="AI129" s="40">
        <v>0</v>
      </c>
      <c r="AJ129" s="57">
        <f t="shared" si="11"/>
        <v>3097181</v>
      </c>
      <c r="AK129" s="40">
        <v>32334</v>
      </c>
      <c r="AL129" s="57">
        <f t="shared" si="12"/>
        <v>3064847</v>
      </c>
      <c r="AM129" s="46"/>
      <c r="AN129" s="91">
        <f t="shared" si="15"/>
        <v>153623</v>
      </c>
      <c r="AO129" s="46">
        <f>+AN129-'[2]Calc'!$I128</f>
        <v>0</v>
      </c>
    </row>
    <row r="130" spans="1:41" ht="19.5" customHeight="1">
      <c r="A130" s="77">
        <f t="shared" si="14"/>
        <v>126</v>
      </c>
      <c r="B130" s="77" t="s">
        <v>179</v>
      </c>
      <c r="C130" s="77">
        <v>9733</v>
      </c>
      <c r="D130" s="78" t="s">
        <v>185</v>
      </c>
      <c r="E130" s="78">
        <v>1</v>
      </c>
      <c r="F130" s="92"/>
      <c r="G130" s="93" t="s">
        <v>72</v>
      </c>
      <c r="H130" s="90">
        <v>156700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57">
        <f t="shared" si="8"/>
        <v>156700</v>
      </c>
      <c r="S130" s="97"/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4">
        <f t="shared" si="9"/>
        <v>0</v>
      </c>
      <c r="AD130" s="45">
        <f t="shared" si="10"/>
        <v>156700</v>
      </c>
      <c r="AE130" s="46"/>
      <c r="AF130" s="40">
        <v>0</v>
      </c>
      <c r="AG130" s="40">
        <v>0</v>
      </c>
      <c r="AH130" s="40">
        <v>0</v>
      </c>
      <c r="AI130" s="40">
        <v>0</v>
      </c>
      <c r="AJ130" s="57">
        <f t="shared" si="11"/>
        <v>0</v>
      </c>
      <c r="AK130" s="40">
        <v>0</v>
      </c>
      <c r="AL130" s="57">
        <f t="shared" si="12"/>
        <v>0</v>
      </c>
      <c r="AM130" s="46"/>
      <c r="AN130" s="91">
        <f t="shared" si="15"/>
        <v>156700</v>
      </c>
      <c r="AO130" s="46">
        <f>+AN130-'[2]Calc'!$I129</f>
        <v>0</v>
      </c>
    </row>
    <row r="131" spans="1:41" ht="19.5" customHeight="1">
      <c r="A131" s="77">
        <f t="shared" si="14"/>
        <v>127</v>
      </c>
      <c r="B131" s="77" t="s">
        <v>179</v>
      </c>
      <c r="C131" s="77">
        <v>4995</v>
      </c>
      <c r="D131" s="78" t="s">
        <v>186</v>
      </c>
      <c r="E131" s="78"/>
      <c r="F131" s="92" t="s">
        <v>57</v>
      </c>
      <c r="G131" s="93"/>
      <c r="H131" s="90">
        <v>415483</v>
      </c>
      <c r="I131" s="40">
        <v>0</v>
      </c>
      <c r="J131" s="40">
        <v>5990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57">
        <f t="shared" si="8"/>
        <v>421473</v>
      </c>
      <c r="S131" s="8"/>
      <c r="T131" s="40">
        <v>98868</v>
      </c>
      <c r="U131" s="40">
        <v>27417</v>
      </c>
      <c r="V131" s="40">
        <v>15341</v>
      </c>
      <c r="W131" s="40">
        <v>35795</v>
      </c>
      <c r="X131" s="40">
        <v>83183</v>
      </c>
      <c r="Y131" s="40">
        <v>37603</v>
      </c>
      <c r="Z131" s="40">
        <v>2719</v>
      </c>
      <c r="AA131" s="40">
        <v>49831</v>
      </c>
      <c r="AB131" s="40">
        <v>6933</v>
      </c>
      <c r="AC131" s="44">
        <f t="shared" si="9"/>
        <v>357690</v>
      </c>
      <c r="AD131" s="45">
        <f t="shared" si="10"/>
        <v>63783</v>
      </c>
      <c r="AE131" s="46"/>
      <c r="AF131" s="40">
        <v>1300000</v>
      </c>
      <c r="AG131" s="40">
        <v>200000</v>
      </c>
      <c r="AH131" s="40">
        <v>10000</v>
      </c>
      <c r="AI131" s="40">
        <v>0</v>
      </c>
      <c r="AJ131" s="57">
        <f t="shared" si="11"/>
        <v>1510000</v>
      </c>
      <c r="AK131" s="40">
        <v>551050</v>
      </c>
      <c r="AL131" s="57">
        <f t="shared" si="12"/>
        <v>958950</v>
      </c>
      <c r="AM131" s="46"/>
      <c r="AN131" s="91">
        <f t="shared" si="15"/>
        <v>388066</v>
      </c>
      <c r="AO131" s="46">
        <f>+AN131-'[2]Calc'!$I130</f>
        <v>0</v>
      </c>
    </row>
    <row r="132" spans="1:41" ht="19.5" customHeight="1">
      <c r="A132" s="77">
        <f t="shared" si="14"/>
        <v>128</v>
      </c>
      <c r="B132" s="77" t="s">
        <v>179</v>
      </c>
      <c r="C132" s="77">
        <v>9290</v>
      </c>
      <c r="D132" s="78" t="s">
        <v>187</v>
      </c>
      <c r="E132" s="78"/>
      <c r="F132" s="92" t="s">
        <v>57</v>
      </c>
      <c r="G132" s="93"/>
      <c r="H132" s="90">
        <v>3284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112687</v>
      </c>
      <c r="P132" s="40">
        <v>0</v>
      </c>
      <c r="Q132" s="40">
        <v>585</v>
      </c>
      <c r="R132" s="57">
        <f t="shared" si="8"/>
        <v>116556</v>
      </c>
      <c r="S132" s="97"/>
      <c r="T132" s="40">
        <v>17770</v>
      </c>
      <c r="U132" s="40">
        <v>7200</v>
      </c>
      <c r="V132" s="40">
        <v>3763</v>
      </c>
      <c r="W132" s="40">
        <v>24214</v>
      </c>
      <c r="X132" s="40">
        <v>6387</v>
      </c>
      <c r="Y132" s="40">
        <v>22673</v>
      </c>
      <c r="Z132" s="40">
        <v>18661</v>
      </c>
      <c r="AA132" s="40">
        <v>0</v>
      </c>
      <c r="AB132" s="40">
        <v>1861</v>
      </c>
      <c r="AC132" s="44">
        <f t="shared" si="9"/>
        <v>102529</v>
      </c>
      <c r="AD132" s="45">
        <f t="shared" si="10"/>
        <v>14027</v>
      </c>
      <c r="AE132" s="46"/>
      <c r="AF132" s="40">
        <v>0</v>
      </c>
      <c r="AG132" s="40">
        <v>8696</v>
      </c>
      <c r="AH132" s="40">
        <v>2880392</v>
      </c>
      <c r="AI132" s="40">
        <v>-2592</v>
      </c>
      <c r="AJ132" s="57">
        <f t="shared" si="11"/>
        <v>2886496</v>
      </c>
      <c r="AK132" s="40">
        <v>2643059</v>
      </c>
      <c r="AL132" s="57">
        <f t="shared" si="12"/>
        <v>243437</v>
      </c>
      <c r="AM132" s="46"/>
      <c r="AN132" s="91">
        <f t="shared" si="15"/>
        <v>109356</v>
      </c>
      <c r="AO132" s="46">
        <f>+AN132-'[2]Calc'!$I131</f>
        <v>0</v>
      </c>
    </row>
    <row r="133" spans="1:41" ht="19.5" customHeight="1">
      <c r="A133" s="77">
        <f t="shared" si="14"/>
        <v>129</v>
      </c>
      <c r="B133" s="77" t="s">
        <v>179</v>
      </c>
      <c r="C133" s="77">
        <v>12722</v>
      </c>
      <c r="D133" s="78" t="s">
        <v>188</v>
      </c>
      <c r="E133" s="78"/>
      <c r="F133" s="92" t="s">
        <v>57</v>
      </c>
      <c r="G133" s="93"/>
      <c r="H133" s="90">
        <v>31967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49318</v>
      </c>
      <c r="O133" s="40">
        <v>4821</v>
      </c>
      <c r="P133" s="40">
        <v>6931</v>
      </c>
      <c r="Q133" s="40">
        <v>0</v>
      </c>
      <c r="R133" s="57">
        <f aca="true" t="shared" si="16" ref="R133:R196">SUM(H133:Q133)</f>
        <v>93037</v>
      </c>
      <c r="S133" s="97"/>
      <c r="T133" s="40">
        <v>62019</v>
      </c>
      <c r="U133" s="40">
        <v>28080</v>
      </c>
      <c r="V133" s="40">
        <v>4835</v>
      </c>
      <c r="W133" s="40">
        <v>631</v>
      </c>
      <c r="X133" s="40">
        <v>20363</v>
      </c>
      <c r="Y133" s="40">
        <v>15079</v>
      </c>
      <c r="Z133" s="40">
        <v>350</v>
      </c>
      <c r="AA133" s="40">
        <v>0</v>
      </c>
      <c r="AB133" s="40">
        <v>0</v>
      </c>
      <c r="AC133" s="44">
        <f aca="true" t="shared" si="17" ref="AC133:AC196">SUM(T133:AB133)</f>
        <v>131357</v>
      </c>
      <c r="AD133" s="45">
        <f aca="true" t="shared" si="18" ref="AD133:AD196">+R133-AC133</f>
        <v>-38320</v>
      </c>
      <c r="AE133" s="46"/>
      <c r="AF133" s="40">
        <v>2550000</v>
      </c>
      <c r="AG133" s="40">
        <v>128000</v>
      </c>
      <c r="AH133" s="40">
        <v>84089</v>
      </c>
      <c r="AI133" s="40">
        <v>2105</v>
      </c>
      <c r="AJ133" s="57">
        <f aca="true" t="shared" si="19" ref="AJ133:AJ196">SUM(AF133:AI133)</f>
        <v>2764194</v>
      </c>
      <c r="AK133" s="40">
        <v>1615</v>
      </c>
      <c r="AL133" s="57">
        <f aca="true" t="shared" si="20" ref="AL133:AL196">+AJ133-AK133</f>
        <v>2762579</v>
      </c>
      <c r="AM133" s="46"/>
      <c r="AN133" s="91">
        <f aca="true" t="shared" si="21" ref="AN133:AN164">+H133+I133+SUM(N133:Q133)-U133</f>
        <v>64957</v>
      </c>
      <c r="AO133" s="46">
        <f>+AN133-'[2]Calc'!$I132</f>
        <v>0</v>
      </c>
    </row>
    <row r="134" spans="1:41" ht="19.5" customHeight="1">
      <c r="A134" s="77">
        <f aca="true" t="shared" si="22" ref="A134:A197">+A133+1</f>
        <v>130</v>
      </c>
      <c r="B134" s="77" t="s">
        <v>179</v>
      </c>
      <c r="C134" s="77">
        <v>9275</v>
      </c>
      <c r="D134" s="78" t="s">
        <v>189</v>
      </c>
      <c r="E134" s="78"/>
      <c r="F134" s="92" t="s">
        <v>57</v>
      </c>
      <c r="G134" s="93"/>
      <c r="H134" s="90">
        <v>30133</v>
      </c>
      <c r="I134" s="40">
        <v>269</v>
      </c>
      <c r="J134" s="40">
        <v>0</v>
      </c>
      <c r="K134" s="40">
        <v>0</v>
      </c>
      <c r="L134" s="40">
        <v>0</v>
      </c>
      <c r="M134" s="40">
        <v>0</v>
      </c>
      <c r="N134" s="40">
        <v>13138</v>
      </c>
      <c r="O134" s="40">
        <v>350</v>
      </c>
      <c r="P134" s="40">
        <v>41162</v>
      </c>
      <c r="Q134" s="40">
        <v>927</v>
      </c>
      <c r="R134" s="57">
        <f t="shared" si="16"/>
        <v>85979</v>
      </c>
      <c r="S134" s="97"/>
      <c r="T134" s="40">
        <v>56458</v>
      </c>
      <c r="U134" s="40">
        <v>5722</v>
      </c>
      <c r="V134" s="40">
        <v>0</v>
      </c>
      <c r="W134" s="40">
        <v>100</v>
      </c>
      <c r="X134" s="40">
        <v>11379</v>
      </c>
      <c r="Y134" s="40">
        <v>8016</v>
      </c>
      <c r="Z134" s="40">
        <v>4500</v>
      </c>
      <c r="AA134" s="40">
        <v>0</v>
      </c>
      <c r="AB134" s="40">
        <v>5725</v>
      </c>
      <c r="AC134" s="44">
        <f t="shared" si="17"/>
        <v>91900</v>
      </c>
      <c r="AD134" s="45">
        <f t="shared" si="18"/>
        <v>-5921</v>
      </c>
      <c r="AE134" s="46"/>
      <c r="AF134" s="40">
        <v>2035000</v>
      </c>
      <c r="AG134" s="40">
        <v>0</v>
      </c>
      <c r="AH134" s="40">
        <v>10803</v>
      </c>
      <c r="AI134" s="40">
        <v>0</v>
      </c>
      <c r="AJ134" s="57">
        <f t="shared" si="19"/>
        <v>2045803</v>
      </c>
      <c r="AK134" s="40">
        <v>0</v>
      </c>
      <c r="AL134" s="57">
        <f t="shared" si="20"/>
        <v>2045803</v>
      </c>
      <c r="AM134" s="46"/>
      <c r="AN134" s="91">
        <f t="shared" si="21"/>
        <v>80257</v>
      </c>
      <c r="AO134" s="46">
        <f>+AN134-'[2]Calc'!$I133</f>
        <v>0</v>
      </c>
    </row>
    <row r="135" spans="1:41" ht="19.5" customHeight="1">
      <c r="A135" s="77">
        <f t="shared" si="22"/>
        <v>131</v>
      </c>
      <c r="B135" s="77" t="s">
        <v>179</v>
      </c>
      <c r="C135" s="77">
        <v>9277</v>
      </c>
      <c r="D135" s="78" t="s">
        <v>190</v>
      </c>
      <c r="E135" s="78"/>
      <c r="F135" s="92" t="s">
        <v>57</v>
      </c>
      <c r="G135" s="93"/>
      <c r="H135" s="90">
        <v>60831</v>
      </c>
      <c r="I135" s="40">
        <v>5207</v>
      </c>
      <c r="J135" s="40">
        <v>0</v>
      </c>
      <c r="K135" s="40">
        <v>0</v>
      </c>
      <c r="L135" s="40">
        <v>3000</v>
      </c>
      <c r="M135" s="40">
        <v>0</v>
      </c>
      <c r="N135" s="40">
        <v>7082</v>
      </c>
      <c r="O135" s="40">
        <v>1322</v>
      </c>
      <c r="P135" s="40">
        <v>7257</v>
      </c>
      <c r="Q135" s="40">
        <v>0</v>
      </c>
      <c r="R135" s="57">
        <f t="shared" si="16"/>
        <v>84699</v>
      </c>
      <c r="S135" s="97"/>
      <c r="T135" s="40">
        <v>52475</v>
      </c>
      <c r="U135" s="40">
        <v>5104</v>
      </c>
      <c r="V135" s="40">
        <v>0</v>
      </c>
      <c r="W135" s="40">
        <v>7302</v>
      </c>
      <c r="X135" s="40">
        <v>6472</v>
      </c>
      <c r="Y135" s="40">
        <v>17532</v>
      </c>
      <c r="Z135" s="40">
        <v>702</v>
      </c>
      <c r="AA135" s="40">
        <v>5690</v>
      </c>
      <c r="AB135" s="40">
        <v>3000</v>
      </c>
      <c r="AC135" s="44">
        <f t="shared" si="17"/>
        <v>98277</v>
      </c>
      <c r="AD135" s="45">
        <f t="shared" si="18"/>
        <v>-13578</v>
      </c>
      <c r="AE135" s="46"/>
      <c r="AF135" s="40">
        <v>2125000</v>
      </c>
      <c r="AG135" s="40">
        <v>134782</v>
      </c>
      <c r="AH135" s="40">
        <v>29392</v>
      </c>
      <c r="AI135" s="40">
        <v>0</v>
      </c>
      <c r="AJ135" s="57">
        <f t="shared" si="19"/>
        <v>2289174</v>
      </c>
      <c r="AK135" s="40">
        <v>0</v>
      </c>
      <c r="AL135" s="57">
        <f t="shared" si="20"/>
        <v>2289174</v>
      </c>
      <c r="AM135" s="46"/>
      <c r="AN135" s="91">
        <f t="shared" si="21"/>
        <v>76595</v>
      </c>
      <c r="AO135" s="46">
        <f>+AN135-'[2]Calc'!$I134</f>
        <v>0</v>
      </c>
    </row>
    <row r="136" spans="1:41" ht="19.5" customHeight="1">
      <c r="A136" s="77">
        <f t="shared" si="22"/>
        <v>132</v>
      </c>
      <c r="B136" s="77" t="s">
        <v>179</v>
      </c>
      <c r="C136" s="77">
        <v>9293</v>
      </c>
      <c r="D136" s="78" t="s">
        <v>191</v>
      </c>
      <c r="E136" s="78"/>
      <c r="F136" s="92" t="s">
        <v>57</v>
      </c>
      <c r="G136" s="93"/>
      <c r="H136" s="90">
        <v>90419</v>
      </c>
      <c r="I136" s="40">
        <v>5440</v>
      </c>
      <c r="J136" s="40">
        <v>0</v>
      </c>
      <c r="K136" s="40">
        <v>0</v>
      </c>
      <c r="L136" s="40">
        <v>0</v>
      </c>
      <c r="M136" s="40">
        <v>0</v>
      </c>
      <c r="N136" s="40">
        <v>14818</v>
      </c>
      <c r="O136" s="40">
        <v>2549</v>
      </c>
      <c r="P136" s="40">
        <v>9184</v>
      </c>
      <c r="Q136" s="40">
        <v>0</v>
      </c>
      <c r="R136" s="57">
        <f t="shared" si="16"/>
        <v>122410</v>
      </c>
      <c r="S136" s="97"/>
      <c r="T136" s="40">
        <v>41165</v>
      </c>
      <c r="U136" s="40">
        <v>54181</v>
      </c>
      <c r="V136" s="40">
        <v>12264</v>
      </c>
      <c r="W136" s="40">
        <v>10646</v>
      </c>
      <c r="X136" s="40">
        <v>17459</v>
      </c>
      <c r="Y136" s="40">
        <v>11322</v>
      </c>
      <c r="Z136" s="40">
        <v>5586</v>
      </c>
      <c r="AA136" s="40">
        <v>5326</v>
      </c>
      <c r="AB136" s="40">
        <v>1292</v>
      </c>
      <c r="AC136" s="44">
        <f t="shared" si="17"/>
        <v>159241</v>
      </c>
      <c r="AD136" s="45">
        <f t="shared" si="18"/>
        <v>-36831</v>
      </c>
      <c r="AE136" s="46"/>
      <c r="AF136" s="40">
        <v>1860000</v>
      </c>
      <c r="AG136" s="40">
        <v>0</v>
      </c>
      <c r="AH136" s="40">
        <v>54888</v>
      </c>
      <c r="AI136" s="40">
        <v>0</v>
      </c>
      <c r="AJ136" s="57">
        <f t="shared" si="19"/>
        <v>1914888</v>
      </c>
      <c r="AK136" s="40">
        <v>0</v>
      </c>
      <c r="AL136" s="57">
        <f t="shared" si="20"/>
        <v>1914888</v>
      </c>
      <c r="AM136" s="46"/>
      <c r="AN136" s="91">
        <f t="shared" si="21"/>
        <v>68229</v>
      </c>
      <c r="AO136" s="46">
        <f>+AN136-'[2]Calc'!$I135</f>
        <v>0</v>
      </c>
    </row>
    <row r="137" spans="1:50" ht="19.5" customHeight="1">
      <c r="A137" s="77">
        <f t="shared" si="22"/>
        <v>133</v>
      </c>
      <c r="B137" s="77" t="s">
        <v>179</v>
      </c>
      <c r="C137" s="77">
        <v>9279</v>
      </c>
      <c r="D137" s="78" t="s">
        <v>192</v>
      </c>
      <c r="E137" s="78"/>
      <c r="F137" s="92" t="s">
        <v>57</v>
      </c>
      <c r="G137" s="93"/>
      <c r="H137" s="90">
        <v>184390</v>
      </c>
      <c r="I137" s="40">
        <v>908</v>
      </c>
      <c r="J137" s="40">
        <v>788</v>
      </c>
      <c r="K137" s="40">
        <v>0</v>
      </c>
      <c r="L137" s="40">
        <v>0</v>
      </c>
      <c r="M137" s="40">
        <v>0</v>
      </c>
      <c r="N137" s="40">
        <v>20895</v>
      </c>
      <c r="O137" s="40">
        <v>14547</v>
      </c>
      <c r="P137" s="40">
        <v>0</v>
      </c>
      <c r="Q137" s="40">
        <v>0</v>
      </c>
      <c r="R137" s="57">
        <f t="shared" si="16"/>
        <v>221528</v>
      </c>
      <c r="S137" s="97"/>
      <c r="T137" s="40">
        <v>58025</v>
      </c>
      <c r="U137" s="40">
        <v>10788</v>
      </c>
      <c r="V137" s="40">
        <v>0</v>
      </c>
      <c r="W137" s="40">
        <v>59655</v>
      </c>
      <c r="X137" s="40">
        <v>24579</v>
      </c>
      <c r="Y137" s="40">
        <v>7208</v>
      </c>
      <c r="Z137" s="40">
        <v>29262</v>
      </c>
      <c r="AA137" s="40">
        <v>0</v>
      </c>
      <c r="AB137" s="40">
        <v>0</v>
      </c>
      <c r="AC137" s="44">
        <f t="shared" si="17"/>
        <v>189517</v>
      </c>
      <c r="AD137" s="45">
        <f t="shared" si="18"/>
        <v>32011</v>
      </c>
      <c r="AE137" s="46"/>
      <c r="AF137" s="40">
        <v>2560000</v>
      </c>
      <c r="AG137" s="40">
        <v>0</v>
      </c>
      <c r="AH137" s="40">
        <v>361843</v>
      </c>
      <c r="AI137" s="40">
        <v>709</v>
      </c>
      <c r="AJ137" s="57">
        <f t="shared" si="19"/>
        <v>2922552</v>
      </c>
      <c r="AK137" s="40">
        <v>0</v>
      </c>
      <c r="AL137" s="57">
        <f t="shared" si="20"/>
        <v>2922552</v>
      </c>
      <c r="AM137" s="46"/>
      <c r="AN137" s="91">
        <f t="shared" si="21"/>
        <v>209952</v>
      </c>
      <c r="AO137" s="46">
        <f>+AN137-'[2]Calc'!$I136</f>
        <v>0</v>
      </c>
      <c r="AX137" s="24"/>
    </row>
    <row r="138" spans="1:50" ht="19.5" customHeight="1">
      <c r="A138" s="77">
        <f t="shared" si="22"/>
        <v>134</v>
      </c>
      <c r="B138" s="77" t="s">
        <v>179</v>
      </c>
      <c r="C138" s="77">
        <v>9340</v>
      </c>
      <c r="D138" s="78" t="s">
        <v>193</v>
      </c>
      <c r="E138" s="78">
        <v>1</v>
      </c>
      <c r="F138" s="92"/>
      <c r="G138" s="93" t="s">
        <v>72</v>
      </c>
      <c r="H138" s="90">
        <v>300067</v>
      </c>
      <c r="I138" s="40">
        <v>0</v>
      </c>
      <c r="J138" s="40">
        <v>55685</v>
      </c>
      <c r="K138" s="40">
        <v>0</v>
      </c>
      <c r="L138" s="40">
        <v>8600</v>
      </c>
      <c r="M138" s="40">
        <v>0</v>
      </c>
      <c r="N138" s="40">
        <v>1346</v>
      </c>
      <c r="O138" s="40">
        <v>5260</v>
      </c>
      <c r="P138" s="40">
        <v>426</v>
      </c>
      <c r="Q138" s="40">
        <v>9369</v>
      </c>
      <c r="R138" s="57">
        <f t="shared" si="16"/>
        <v>380753</v>
      </c>
      <c r="S138" s="79"/>
      <c r="T138" s="40">
        <v>76573</v>
      </c>
      <c r="U138" s="40">
        <v>19945</v>
      </c>
      <c r="V138" s="40">
        <v>0</v>
      </c>
      <c r="W138" s="40">
        <v>169037</v>
      </c>
      <c r="X138" s="40">
        <v>15123</v>
      </c>
      <c r="Y138" s="40">
        <v>87636</v>
      </c>
      <c r="Z138" s="40">
        <v>0</v>
      </c>
      <c r="AA138" s="40">
        <v>0</v>
      </c>
      <c r="AB138" s="40">
        <v>0</v>
      </c>
      <c r="AC138" s="44">
        <f t="shared" si="17"/>
        <v>368314</v>
      </c>
      <c r="AD138" s="45">
        <f t="shared" si="18"/>
        <v>12439</v>
      </c>
      <c r="AE138" s="46"/>
      <c r="AF138" s="40">
        <v>1865975</v>
      </c>
      <c r="AG138" s="40">
        <v>43848</v>
      </c>
      <c r="AH138" s="40">
        <v>68413</v>
      </c>
      <c r="AI138" s="40">
        <v>0</v>
      </c>
      <c r="AJ138" s="57">
        <f t="shared" si="19"/>
        <v>1978236</v>
      </c>
      <c r="AK138" s="40">
        <v>6120</v>
      </c>
      <c r="AL138" s="57">
        <f t="shared" si="20"/>
        <v>1972116</v>
      </c>
      <c r="AM138" s="46"/>
      <c r="AN138" s="91">
        <f t="shared" si="21"/>
        <v>296523</v>
      </c>
      <c r="AO138" s="46">
        <f>+AN138-'[2]Calc'!$I137</f>
        <v>0</v>
      </c>
      <c r="AX138" s="98"/>
    </row>
    <row r="139" spans="1:50" ht="19.5" customHeight="1">
      <c r="A139" s="77">
        <f t="shared" si="22"/>
        <v>135</v>
      </c>
      <c r="B139" s="77" t="s">
        <v>179</v>
      </c>
      <c r="C139" s="77">
        <v>9343</v>
      </c>
      <c r="D139" s="78" t="s">
        <v>194</v>
      </c>
      <c r="E139" s="78"/>
      <c r="F139" s="92" t="s">
        <v>57</v>
      </c>
      <c r="G139" s="93"/>
      <c r="H139" s="90">
        <v>26186</v>
      </c>
      <c r="I139" s="40">
        <v>0</v>
      </c>
      <c r="J139" s="40">
        <v>714</v>
      </c>
      <c r="K139" s="40">
        <v>0</v>
      </c>
      <c r="L139" s="40">
        <v>0</v>
      </c>
      <c r="M139" s="40">
        <v>0</v>
      </c>
      <c r="N139" s="40">
        <v>25715</v>
      </c>
      <c r="O139" s="40">
        <v>90</v>
      </c>
      <c r="P139" s="40">
        <v>1765</v>
      </c>
      <c r="Q139" s="40">
        <v>1661</v>
      </c>
      <c r="R139" s="57">
        <f t="shared" si="16"/>
        <v>56131</v>
      </c>
      <c r="S139" s="97"/>
      <c r="T139" s="40">
        <v>21163</v>
      </c>
      <c r="U139" s="40">
        <v>4000</v>
      </c>
      <c r="V139" s="40">
        <v>1985</v>
      </c>
      <c r="W139" s="40">
        <v>0</v>
      </c>
      <c r="X139" s="40">
        <v>11543</v>
      </c>
      <c r="Y139" s="40">
        <v>15528</v>
      </c>
      <c r="Z139" s="40">
        <v>220</v>
      </c>
      <c r="AA139" s="40">
        <v>0</v>
      </c>
      <c r="AB139" s="40">
        <v>0</v>
      </c>
      <c r="AC139" s="44">
        <f t="shared" si="17"/>
        <v>54439</v>
      </c>
      <c r="AD139" s="45">
        <f t="shared" si="18"/>
        <v>1692</v>
      </c>
      <c r="AE139" s="46"/>
      <c r="AF139" s="40">
        <v>1500000</v>
      </c>
      <c r="AG139" s="40">
        <v>41500</v>
      </c>
      <c r="AH139" s="40">
        <v>13567</v>
      </c>
      <c r="AI139" s="40">
        <v>0</v>
      </c>
      <c r="AJ139" s="57">
        <f t="shared" si="19"/>
        <v>1555067</v>
      </c>
      <c r="AK139" s="40">
        <v>0</v>
      </c>
      <c r="AL139" s="57">
        <f t="shared" si="20"/>
        <v>1555067</v>
      </c>
      <c r="AM139" s="46"/>
      <c r="AN139" s="91">
        <f t="shared" si="21"/>
        <v>51417</v>
      </c>
      <c r="AO139" s="46">
        <f>+AN139-'[2]Calc'!$I138</f>
        <v>0</v>
      </c>
      <c r="AX139" s="24"/>
    </row>
    <row r="140" spans="1:50" ht="19.5" customHeight="1">
      <c r="A140" s="77">
        <f t="shared" si="22"/>
        <v>136</v>
      </c>
      <c r="B140" s="77" t="s">
        <v>179</v>
      </c>
      <c r="C140" s="77">
        <v>9350</v>
      </c>
      <c r="D140" s="78" t="s">
        <v>195</v>
      </c>
      <c r="E140" s="78"/>
      <c r="F140" s="92" t="s">
        <v>57</v>
      </c>
      <c r="G140" s="93"/>
      <c r="H140" s="90">
        <v>118895</v>
      </c>
      <c r="I140" s="40">
        <v>0</v>
      </c>
      <c r="J140" s="40">
        <v>1500</v>
      </c>
      <c r="K140" s="40">
        <v>0</v>
      </c>
      <c r="L140" s="40">
        <v>4250</v>
      </c>
      <c r="M140" s="40">
        <v>0</v>
      </c>
      <c r="N140" s="40">
        <v>0</v>
      </c>
      <c r="O140" s="40">
        <v>8421</v>
      </c>
      <c r="P140" s="40">
        <v>20963</v>
      </c>
      <c r="Q140" s="40">
        <v>6607</v>
      </c>
      <c r="R140" s="57">
        <f t="shared" si="16"/>
        <v>160636</v>
      </c>
      <c r="S140" s="8"/>
      <c r="T140" s="40">
        <v>49798</v>
      </c>
      <c r="U140" s="40">
        <v>15600</v>
      </c>
      <c r="V140" s="40">
        <v>18439</v>
      </c>
      <c r="W140" s="40">
        <v>3351</v>
      </c>
      <c r="X140" s="40">
        <v>8772</v>
      </c>
      <c r="Y140" s="40">
        <v>6824</v>
      </c>
      <c r="Z140" s="40">
        <v>4993</v>
      </c>
      <c r="AA140" s="40">
        <v>480</v>
      </c>
      <c r="AB140" s="40">
        <v>739</v>
      </c>
      <c r="AC140" s="44">
        <f t="shared" si="17"/>
        <v>108996</v>
      </c>
      <c r="AD140" s="45">
        <f t="shared" si="18"/>
        <v>51640</v>
      </c>
      <c r="AE140" s="46"/>
      <c r="AF140" s="40">
        <v>2011718</v>
      </c>
      <c r="AG140" s="40">
        <v>35813</v>
      </c>
      <c r="AH140" s="40">
        <v>252979</v>
      </c>
      <c r="AI140" s="40">
        <v>0</v>
      </c>
      <c r="AJ140" s="57">
        <f t="shared" si="19"/>
        <v>2300510</v>
      </c>
      <c r="AK140" s="40">
        <v>214326</v>
      </c>
      <c r="AL140" s="57">
        <f t="shared" si="20"/>
        <v>2086184</v>
      </c>
      <c r="AM140" s="46"/>
      <c r="AN140" s="91">
        <f t="shared" si="21"/>
        <v>139286</v>
      </c>
      <c r="AO140" s="46">
        <f>+AN140-'[2]Calc'!$I139</f>
        <v>0</v>
      </c>
      <c r="AX140" s="24"/>
    </row>
    <row r="141" spans="1:50" ht="19.5" customHeight="1">
      <c r="A141" s="77">
        <f t="shared" si="22"/>
        <v>137</v>
      </c>
      <c r="B141" s="77" t="s">
        <v>179</v>
      </c>
      <c r="C141" s="77">
        <v>9261</v>
      </c>
      <c r="D141" s="78" t="s">
        <v>196</v>
      </c>
      <c r="E141" s="78">
        <v>1</v>
      </c>
      <c r="F141" s="92"/>
      <c r="G141" s="93" t="s">
        <v>72</v>
      </c>
      <c r="H141" s="90">
        <v>37106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14933</v>
      </c>
      <c r="O141" s="40">
        <v>3780</v>
      </c>
      <c r="P141" s="40">
        <v>0</v>
      </c>
      <c r="Q141" s="40">
        <v>0</v>
      </c>
      <c r="R141" s="57">
        <f t="shared" si="16"/>
        <v>55819</v>
      </c>
      <c r="S141" s="97"/>
      <c r="T141" s="40">
        <v>0</v>
      </c>
      <c r="U141" s="40">
        <v>0</v>
      </c>
      <c r="V141" s="40">
        <v>0</v>
      </c>
      <c r="W141" s="40">
        <v>16921</v>
      </c>
      <c r="X141" s="40">
        <v>6905</v>
      </c>
      <c r="Y141" s="40">
        <v>14666</v>
      </c>
      <c r="Z141" s="40">
        <v>10254</v>
      </c>
      <c r="AA141" s="40">
        <v>0</v>
      </c>
      <c r="AB141" s="40">
        <v>0</v>
      </c>
      <c r="AC141" s="44">
        <f t="shared" si="17"/>
        <v>48746</v>
      </c>
      <c r="AD141" s="45">
        <f t="shared" si="18"/>
        <v>7073</v>
      </c>
      <c r="AE141" s="46"/>
      <c r="AF141" s="40">
        <v>446381</v>
      </c>
      <c r="AG141" s="40">
        <v>2700</v>
      </c>
      <c r="AH141" s="40">
        <v>209473</v>
      </c>
      <c r="AI141" s="40">
        <v>2400</v>
      </c>
      <c r="AJ141" s="57">
        <f t="shared" si="19"/>
        <v>660954</v>
      </c>
      <c r="AK141" s="40">
        <v>0</v>
      </c>
      <c r="AL141" s="57">
        <f t="shared" si="20"/>
        <v>660954</v>
      </c>
      <c r="AM141" s="46"/>
      <c r="AN141" s="91">
        <f t="shared" si="21"/>
        <v>55819</v>
      </c>
      <c r="AO141" s="46">
        <f>+AN141-'[2]Calc'!$I140</f>
        <v>0</v>
      </c>
      <c r="AX141" s="24"/>
    </row>
    <row r="142" spans="1:41" ht="19.5" customHeight="1">
      <c r="A142" s="77">
        <f t="shared" si="22"/>
        <v>138</v>
      </c>
      <c r="B142" s="77" t="s">
        <v>179</v>
      </c>
      <c r="C142" s="77">
        <v>15266</v>
      </c>
      <c r="D142" s="78" t="s">
        <v>197</v>
      </c>
      <c r="E142" s="78">
        <v>1</v>
      </c>
      <c r="F142" s="92"/>
      <c r="G142" s="93" t="s">
        <v>72</v>
      </c>
      <c r="H142" s="90">
        <v>47279</v>
      </c>
      <c r="I142" s="40">
        <v>0</v>
      </c>
      <c r="J142" s="40">
        <v>371</v>
      </c>
      <c r="K142" s="40">
        <v>0</v>
      </c>
      <c r="L142" s="40">
        <v>500</v>
      </c>
      <c r="M142" s="40">
        <v>0</v>
      </c>
      <c r="N142" s="40">
        <v>15982</v>
      </c>
      <c r="O142" s="40">
        <v>1600</v>
      </c>
      <c r="P142" s="40">
        <v>3067</v>
      </c>
      <c r="Q142" s="40">
        <v>536</v>
      </c>
      <c r="R142" s="57">
        <f t="shared" si="16"/>
        <v>69335</v>
      </c>
      <c r="S142" s="97"/>
      <c r="T142" s="40">
        <v>0</v>
      </c>
      <c r="U142" s="40">
        <v>0</v>
      </c>
      <c r="V142" s="40">
        <v>0</v>
      </c>
      <c r="W142" s="40">
        <v>16004</v>
      </c>
      <c r="X142" s="40">
        <v>15826</v>
      </c>
      <c r="Y142" s="40">
        <v>10466</v>
      </c>
      <c r="Z142" s="40">
        <v>31993</v>
      </c>
      <c r="AA142" s="40">
        <v>0</v>
      </c>
      <c r="AB142" s="40">
        <v>0</v>
      </c>
      <c r="AC142" s="44">
        <f t="shared" si="17"/>
        <v>74289</v>
      </c>
      <c r="AD142" s="45">
        <f t="shared" si="18"/>
        <v>-4954</v>
      </c>
      <c r="AE142" s="46"/>
      <c r="AF142" s="40">
        <v>1145000</v>
      </c>
      <c r="AG142" s="40">
        <v>14533</v>
      </c>
      <c r="AH142" s="40">
        <v>42971</v>
      </c>
      <c r="AI142" s="40">
        <v>0</v>
      </c>
      <c r="AJ142" s="57">
        <f t="shared" si="19"/>
        <v>1202504</v>
      </c>
      <c r="AK142" s="40">
        <v>3625</v>
      </c>
      <c r="AL142" s="57">
        <f t="shared" si="20"/>
        <v>1198879</v>
      </c>
      <c r="AM142" s="46"/>
      <c r="AN142" s="91">
        <f t="shared" si="21"/>
        <v>68464</v>
      </c>
      <c r="AO142" s="46">
        <f>+AN142-'[2]Calc'!$I141</f>
        <v>0</v>
      </c>
    </row>
    <row r="143" spans="1:41" ht="19.5" customHeight="1">
      <c r="A143" s="77">
        <f t="shared" si="22"/>
        <v>139</v>
      </c>
      <c r="B143" s="77" t="s">
        <v>179</v>
      </c>
      <c r="C143" s="77">
        <v>9296</v>
      </c>
      <c r="D143" s="78" t="s">
        <v>198</v>
      </c>
      <c r="E143" s="78"/>
      <c r="F143" s="92" t="s">
        <v>57</v>
      </c>
      <c r="G143" s="93"/>
      <c r="H143" s="90">
        <v>36395</v>
      </c>
      <c r="I143" s="40">
        <v>0</v>
      </c>
      <c r="J143" s="40">
        <v>3052</v>
      </c>
      <c r="K143" s="40">
        <v>0</v>
      </c>
      <c r="L143" s="40">
        <v>0</v>
      </c>
      <c r="M143" s="40">
        <v>0</v>
      </c>
      <c r="N143" s="40">
        <v>63689</v>
      </c>
      <c r="O143" s="40">
        <v>3312</v>
      </c>
      <c r="P143" s="40">
        <v>5025</v>
      </c>
      <c r="Q143" s="40">
        <v>0</v>
      </c>
      <c r="R143" s="57">
        <f t="shared" si="16"/>
        <v>111473</v>
      </c>
      <c r="S143" s="97"/>
      <c r="T143" s="40">
        <v>52514</v>
      </c>
      <c r="U143" s="40">
        <v>26000</v>
      </c>
      <c r="V143" s="40">
        <v>983</v>
      </c>
      <c r="W143" s="40">
        <v>0</v>
      </c>
      <c r="X143" s="40">
        <v>25158</v>
      </c>
      <c r="Y143" s="40">
        <v>11275</v>
      </c>
      <c r="Z143" s="40">
        <v>1957</v>
      </c>
      <c r="AA143" s="40">
        <v>600</v>
      </c>
      <c r="AB143" s="40">
        <v>6008</v>
      </c>
      <c r="AC143" s="44">
        <f t="shared" si="17"/>
        <v>124495</v>
      </c>
      <c r="AD143" s="45">
        <f t="shared" si="18"/>
        <v>-13022</v>
      </c>
      <c r="AE143" s="46"/>
      <c r="AF143" s="40">
        <v>0</v>
      </c>
      <c r="AG143" s="40">
        <v>0</v>
      </c>
      <c r="AH143" s="40">
        <v>72650</v>
      </c>
      <c r="AI143" s="40">
        <v>0</v>
      </c>
      <c r="AJ143" s="57">
        <f t="shared" si="19"/>
        <v>72650</v>
      </c>
      <c r="AK143" s="40">
        <v>13683</v>
      </c>
      <c r="AL143" s="57">
        <f t="shared" si="20"/>
        <v>58967</v>
      </c>
      <c r="AM143" s="46"/>
      <c r="AN143" s="91">
        <f t="shared" si="21"/>
        <v>82421</v>
      </c>
      <c r="AO143" s="46">
        <f>+AN143-'[2]Calc'!$I142</f>
        <v>0</v>
      </c>
    </row>
    <row r="144" spans="1:41" ht="19.5" customHeight="1">
      <c r="A144" s="77">
        <f t="shared" si="22"/>
        <v>140</v>
      </c>
      <c r="B144" s="77" t="s">
        <v>179</v>
      </c>
      <c r="C144" s="77">
        <v>9280</v>
      </c>
      <c r="D144" s="78" t="s">
        <v>199</v>
      </c>
      <c r="E144" s="78"/>
      <c r="F144" s="92" t="s">
        <v>57</v>
      </c>
      <c r="G144" s="93"/>
      <c r="H144" s="90">
        <v>165576</v>
      </c>
      <c r="I144" s="40">
        <v>1105</v>
      </c>
      <c r="J144" s="40">
        <v>29339</v>
      </c>
      <c r="K144" s="40">
        <v>0</v>
      </c>
      <c r="L144" s="40">
        <v>0</v>
      </c>
      <c r="M144" s="40">
        <v>3000</v>
      </c>
      <c r="N144" s="40">
        <v>17571</v>
      </c>
      <c r="O144" s="40">
        <v>3026</v>
      </c>
      <c r="P144" s="40">
        <v>0</v>
      </c>
      <c r="Q144" s="40">
        <v>0</v>
      </c>
      <c r="R144" s="57">
        <f t="shared" si="16"/>
        <v>219617</v>
      </c>
      <c r="S144" s="97"/>
      <c r="T144" s="40">
        <v>55823</v>
      </c>
      <c r="U144" s="40">
        <v>0</v>
      </c>
      <c r="V144" s="40">
        <v>21814</v>
      </c>
      <c r="W144" s="40">
        <v>0</v>
      </c>
      <c r="X144" s="40">
        <v>53619</v>
      </c>
      <c r="Y144" s="40">
        <v>26864</v>
      </c>
      <c r="Z144" s="40">
        <v>805</v>
      </c>
      <c r="AA144" s="40">
        <v>30165</v>
      </c>
      <c r="AB144" s="40">
        <v>10600</v>
      </c>
      <c r="AC144" s="44">
        <f t="shared" si="17"/>
        <v>199690</v>
      </c>
      <c r="AD144" s="45">
        <f t="shared" si="18"/>
        <v>19927</v>
      </c>
      <c r="AE144" s="46"/>
      <c r="AF144" s="40">
        <v>2350000</v>
      </c>
      <c r="AG144" s="40">
        <v>84843</v>
      </c>
      <c r="AH144" s="40">
        <v>122499</v>
      </c>
      <c r="AI144" s="40">
        <v>0</v>
      </c>
      <c r="AJ144" s="57">
        <f t="shared" si="19"/>
        <v>2557342</v>
      </c>
      <c r="AK144" s="40">
        <v>3989</v>
      </c>
      <c r="AL144" s="57">
        <f t="shared" si="20"/>
        <v>2553353</v>
      </c>
      <c r="AM144" s="46"/>
      <c r="AN144" s="91">
        <f t="shared" si="21"/>
        <v>187278</v>
      </c>
      <c r="AO144" s="46">
        <f>+AN144-'[2]Calc'!$I143</f>
        <v>0</v>
      </c>
    </row>
    <row r="145" spans="1:41" ht="19.5" customHeight="1">
      <c r="A145" s="77">
        <f t="shared" si="22"/>
        <v>141</v>
      </c>
      <c r="B145" s="77" t="s">
        <v>179</v>
      </c>
      <c r="C145" s="77">
        <v>15473</v>
      </c>
      <c r="D145" s="78" t="s">
        <v>200</v>
      </c>
      <c r="E145" s="78">
        <v>1</v>
      </c>
      <c r="F145" s="92"/>
      <c r="G145" s="93" t="s">
        <v>72</v>
      </c>
      <c r="H145" s="90">
        <v>89273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9081</v>
      </c>
      <c r="P145" s="40">
        <v>0</v>
      </c>
      <c r="Q145" s="40">
        <v>0</v>
      </c>
      <c r="R145" s="57">
        <f t="shared" si="16"/>
        <v>98354</v>
      </c>
      <c r="S145" s="97"/>
      <c r="T145" s="40">
        <v>46682</v>
      </c>
      <c r="U145" s="40">
        <v>0</v>
      </c>
      <c r="V145" s="40">
        <v>0</v>
      </c>
      <c r="W145" s="40">
        <v>0</v>
      </c>
      <c r="X145" s="40">
        <v>10200</v>
      </c>
      <c r="Y145" s="40">
        <v>19903</v>
      </c>
      <c r="Z145" s="40">
        <v>4300</v>
      </c>
      <c r="AA145" s="40">
        <v>0</v>
      </c>
      <c r="AB145" s="40">
        <v>3003</v>
      </c>
      <c r="AC145" s="44">
        <f t="shared" si="17"/>
        <v>84088</v>
      </c>
      <c r="AD145" s="45">
        <f t="shared" si="18"/>
        <v>14266</v>
      </c>
      <c r="AE145" s="46"/>
      <c r="AF145" s="40">
        <v>0</v>
      </c>
      <c r="AG145" s="40">
        <v>10133</v>
      </c>
      <c r="AH145" s="40">
        <v>106097</v>
      </c>
      <c r="AI145" s="40">
        <v>546</v>
      </c>
      <c r="AJ145" s="57">
        <f t="shared" si="19"/>
        <v>116776</v>
      </c>
      <c r="AK145" s="40">
        <v>106677</v>
      </c>
      <c r="AL145" s="57">
        <f t="shared" si="20"/>
        <v>10099</v>
      </c>
      <c r="AM145" s="46"/>
      <c r="AN145" s="91">
        <f t="shared" si="21"/>
        <v>98354</v>
      </c>
      <c r="AO145" s="46">
        <f>+AN145-'[2]Calc'!$I144</f>
        <v>0</v>
      </c>
    </row>
    <row r="146" spans="1:41" ht="19.5" customHeight="1">
      <c r="A146" s="77">
        <f t="shared" si="22"/>
        <v>142</v>
      </c>
      <c r="B146" s="77" t="s">
        <v>179</v>
      </c>
      <c r="C146" s="77">
        <v>9299</v>
      </c>
      <c r="D146" s="78" t="s">
        <v>201</v>
      </c>
      <c r="E146" s="78"/>
      <c r="F146" s="92" t="s">
        <v>57</v>
      </c>
      <c r="G146" s="93"/>
      <c r="H146" s="90">
        <v>149867</v>
      </c>
      <c r="I146" s="40">
        <v>0</v>
      </c>
      <c r="J146" s="40">
        <v>6967</v>
      </c>
      <c r="K146" s="40">
        <v>0</v>
      </c>
      <c r="L146" s="40">
        <v>2500</v>
      </c>
      <c r="M146" s="40">
        <v>0</v>
      </c>
      <c r="N146" s="40">
        <v>34405</v>
      </c>
      <c r="O146" s="40">
        <v>4040</v>
      </c>
      <c r="P146" s="40">
        <v>348</v>
      </c>
      <c r="Q146" s="40">
        <v>0</v>
      </c>
      <c r="R146" s="57">
        <f t="shared" si="16"/>
        <v>198127</v>
      </c>
      <c r="S146" s="97"/>
      <c r="T146" s="40">
        <v>50947</v>
      </c>
      <c r="U146" s="40">
        <v>0</v>
      </c>
      <c r="V146" s="40">
        <v>5897</v>
      </c>
      <c r="W146" s="40">
        <v>20791</v>
      </c>
      <c r="X146" s="40">
        <v>32464</v>
      </c>
      <c r="Y146" s="40">
        <v>61001</v>
      </c>
      <c r="Z146" s="40">
        <v>10645</v>
      </c>
      <c r="AA146" s="40">
        <v>2981</v>
      </c>
      <c r="AB146" s="40">
        <v>9700</v>
      </c>
      <c r="AC146" s="44">
        <f t="shared" si="17"/>
        <v>194426</v>
      </c>
      <c r="AD146" s="45">
        <f t="shared" si="18"/>
        <v>3701</v>
      </c>
      <c r="AE146" s="46"/>
      <c r="AF146" s="40">
        <v>697882</v>
      </c>
      <c r="AG146" s="40">
        <v>45427</v>
      </c>
      <c r="AH146" s="40">
        <v>144117</v>
      </c>
      <c r="AI146" s="40">
        <v>3674</v>
      </c>
      <c r="AJ146" s="57">
        <f t="shared" si="19"/>
        <v>891100</v>
      </c>
      <c r="AK146" s="40">
        <v>7234</v>
      </c>
      <c r="AL146" s="57">
        <f t="shared" si="20"/>
        <v>883866</v>
      </c>
      <c r="AM146" s="46"/>
      <c r="AN146" s="91">
        <f t="shared" si="21"/>
        <v>188660</v>
      </c>
      <c r="AO146" s="46">
        <f>+AN146-'[2]Calc'!$I145</f>
        <v>0</v>
      </c>
    </row>
    <row r="147" spans="1:41" ht="19.5" customHeight="1">
      <c r="A147" s="77">
        <f t="shared" si="22"/>
        <v>143</v>
      </c>
      <c r="B147" s="77" t="s">
        <v>179</v>
      </c>
      <c r="C147" s="77">
        <v>9281</v>
      </c>
      <c r="D147" s="78" t="s">
        <v>202</v>
      </c>
      <c r="E147" s="78"/>
      <c r="F147" s="92" t="s">
        <v>57</v>
      </c>
      <c r="G147" s="93"/>
      <c r="H147" s="90">
        <v>91361</v>
      </c>
      <c r="I147" s="40">
        <v>221</v>
      </c>
      <c r="J147" s="40">
        <v>9805</v>
      </c>
      <c r="K147" s="40">
        <v>0</v>
      </c>
      <c r="L147" s="40">
        <v>10883</v>
      </c>
      <c r="M147" s="40">
        <v>0</v>
      </c>
      <c r="N147" s="40">
        <v>57568</v>
      </c>
      <c r="O147" s="40">
        <v>3093</v>
      </c>
      <c r="P147" s="40">
        <v>13702</v>
      </c>
      <c r="Q147" s="40">
        <v>2709</v>
      </c>
      <c r="R147" s="57">
        <f t="shared" si="16"/>
        <v>189342</v>
      </c>
      <c r="S147" s="97"/>
      <c r="T147" s="40">
        <v>53948</v>
      </c>
      <c r="U147" s="40">
        <v>25643</v>
      </c>
      <c r="V147" s="40">
        <v>5436</v>
      </c>
      <c r="W147" s="40">
        <v>6306</v>
      </c>
      <c r="X147" s="40">
        <v>23666</v>
      </c>
      <c r="Y147" s="40">
        <v>22215</v>
      </c>
      <c r="Z147" s="40">
        <v>17913</v>
      </c>
      <c r="AA147" s="40">
        <v>11125</v>
      </c>
      <c r="AB147" s="40">
        <v>17502</v>
      </c>
      <c r="AC147" s="44">
        <f t="shared" si="17"/>
        <v>183754</v>
      </c>
      <c r="AD147" s="45">
        <f t="shared" si="18"/>
        <v>5588</v>
      </c>
      <c r="AE147" s="46"/>
      <c r="AF147" s="40">
        <v>1250000</v>
      </c>
      <c r="AG147" s="40">
        <v>16269</v>
      </c>
      <c r="AH147" s="40">
        <v>88530</v>
      </c>
      <c r="AI147" s="40">
        <v>104</v>
      </c>
      <c r="AJ147" s="57">
        <f t="shared" si="19"/>
        <v>1354903</v>
      </c>
      <c r="AK147" s="40">
        <v>53538</v>
      </c>
      <c r="AL147" s="57">
        <f t="shared" si="20"/>
        <v>1301365</v>
      </c>
      <c r="AM147" s="46"/>
      <c r="AN147" s="91">
        <f t="shared" si="21"/>
        <v>143011</v>
      </c>
      <c r="AO147" s="46">
        <f>+AN147-'[2]Calc'!$I146</f>
        <v>0</v>
      </c>
    </row>
    <row r="148" spans="1:41" ht="19.5" customHeight="1">
      <c r="A148" s="77">
        <f t="shared" si="22"/>
        <v>144</v>
      </c>
      <c r="B148" s="77" t="s">
        <v>179</v>
      </c>
      <c r="C148" s="77">
        <v>18299</v>
      </c>
      <c r="D148" s="78" t="s">
        <v>203</v>
      </c>
      <c r="E148" s="78">
        <v>1</v>
      </c>
      <c r="F148" s="92"/>
      <c r="G148" s="93" t="s">
        <v>72</v>
      </c>
      <c r="H148" s="90">
        <v>64452</v>
      </c>
      <c r="I148" s="40">
        <v>0</v>
      </c>
      <c r="J148" s="40">
        <v>6625</v>
      </c>
      <c r="K148" s="40">
        <v>0</v>
      </c>
      <c r="L148" s="40">
        <v>4000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57">
        <f t="shared" si="16"/>
        <v>75077</v>
      </c>
      <c r="S148" s="79"/>
      <c r="T148" s="40">
        <v>40800</v>
      </c>
      <c r="U148" s="40">
        <v>0</v>
      </c>
      <c r="V148" s="40">
        <v>0</v>
      </c>
      <c r="W148" s="40">
        <v>6247</v>
      </c>
      <c r="X148" s="40">
        <v>9494</v>
      </c>
      <c r="Y148" s="40">
        <v>4881</v>
      </c>
      <c r="Z148" s="40">
        <v>17748</v>
      </c>
      <c r="AA148" s="40">
        <v>0</v>
      </c>
      <c r="AB148" s="40">
        <v>0</v>
      </c>
      <c r="AC148" s="44">
        <f t="shared" si="17"/>
        <v>79170</v>
      </c>
      <c r="AD148" s="45">
        <f t="shared" si="18"/>
        <v>-4093</v>
      </c>
      <c r="AE148" s="46"/>
      <c r="AF148" s="40">
        <v>0</v>
      </c>
      <c r="AG148" s="40">
        <v>0</v>
      </c>
      <c r="AH148" s="40">
        <v>0</v>
      </c>
      <c r="AI148" s="40">
        <v>0</v>
      </c>
      <c r="AJ148" s="57">
        <f t="shared" si="19"/>
        <v>0</v>
      </c>
      <c r="AK148" s="40">
        <v>0</v>
      </c>
      <c r="AL148" s="57">
        <f t="shared" si="20"/>
        <v>0</v>
      </c>
      <c r="AM148" s="46"/>
      <c r="AN148" s="91">
        <f t="shared" si="21"/>
        <v>64452</v>
      </c>
      <c r="AO148" s="46">
        <f>+AN148-'[2]Calc'!$I147</f>
        <v>0</v>
      </c>
    </row>
    <row r="149" spans="1:41" ht="19.5" customHeight="1">
      <c r="A149" s="77">
        <f t="shared" si="22"/>
        <v>145</v>
      </c>
      <c r="B149" s="77" t="s">
        <v>179</v>
      </c>
      <c r="C149" s="77">
        <v>18304</v>
      </c>
      <c r="D149" s="78" t="s">
        <v>204</v>
      </c>
      <c r="E149" s="78"/>
      <c r="F149" s="92" t="s">
        <v>57</v>
      </c>
      <c r="G149" s="93"/>
      <c r="H149" s="90">
        <v>27425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57">
        <f t="shared" si="16"/>
        <v>27425</v>
      </c>
      <c r="S149" s="79"/>
      <c r="T149" s="40">
        <v>3083</v>
      </c>
      <c r="U149" s="40">
        <v>0</v>
      </c>
      <c r="V149" s="40">
        <v>0</v>
      </c>
      <c r="W149" s="40">
        <v>0</v>
      </c>
      <c r="X149" s="40">
        <v>0</v>
      </c>
      <c r="Y149" s="40">
        <v>18697</v>
      </c>
      <c r="Z149" s="40">
        <v>0</v>
      </c>
      <c r="AA149" s="40">
        <v>0</v>
      </c>
      <c r="AB149" s="40">
        <v>0</v>
      </c>
      <c r="AC149" s="44">
        <f t="shared" si="17"/>
        <v>21780</v>
      </c>
      <c r="AD149" s="45">
        <f t="shared" si="18"/>
        <v>5645</v>
      </c>
      <c r="AE149" s="46"/>
      <c r="AF149" s="40">
        <v>0</v>
      </c>
      <c r="AG149" s="40">
        <v>5376</v>
      </c>
      <c r="AH149" s="40">
        <v>0</v>
      </c>
      <c r="AI149" s="40">
        <v>0</v>
      </c>
      <c r="AJ149" s="57">
        <f t="shared" si="19"/>
        <v>5376</v>
      </c>
      <c r="AK149" s="40">
        <v>0</v>
      </c>
      <c r="AL149" s="57">
        <f t="shared" si="20"/>
        <v>5376</v>
      </c>
      <c r="AM149" s="46"/>
      <c r="AN149" s="91">
        <f t="shared" si="21"/>
        <v>27425</v>
      </c>
      <c r="AO149" s="46">
        <f>+AN149-'[2]Calc'!$I148</f>
        <v>0</v>
      </c>
    </row>
    <row r="150" spans="1:41" ht="19.5" customHeight="1">
      <c r="A150" s="77">
        <f t="shared" si="22"/>
        <v>146</v>
      </c>
      <c r="B150" s="77" t="s">
        <v>179</v>
      </c>
      <c r="C150" s="77">
        <v>9300</v>
      </c>
      <c r="D150" s="78" t="s">
        <v>205</v>
      </c>
      <c r="E150" s="78"/>
      <c r="F150" s="92" t="s">
        <v>57</v>
      </c>
      <c r="G150" s="93"/>
      <c r="H150" s="90">
        <v>187957</v>
      </c>
      <c r="I150" s="40">
        <v>0</v>
      </c>
      <c r="J150" s="40">
        <v>15054</v>
      </c>
      <c r="K150" s="40">
        <v>0</v>
      </c>
      <c r="L150" s="40">
        <v>0</v>
      </c>
      <c r="M150" s="40">
        <v>0</v>
      </c>
      <c r="N150" s="40">
        <v>29366</v>
      </c>
      <c r="O150" s="40">
        <v>3084</v>
      </c>
      <c r="P150" s="40">
        <v>0</v>
      </c>
      <c r="Q150" s="40">
        <v>0</v>
      </c>
      <c r="R150" s="57">
        <f t="shared" si="16"/>
        <v>235461</v>
      </c>
      <c r="S150" s="79"/>
      <c r="T150" s="40">
        <v>57772</v>
      </c>
      <c r="U150" s="40">
        <v>3758</v>
      </c>
      <c r="V150" s="40">
        <v>10064</v>
      </c>
      <c r="W150" s="40">
        <v>30149</v>
      </c>
      <c r="X150" s="40">
        <v>36782</v>
      </c>
      <c r="Y150" s="40">
        <v>43692</v>
      </c>
      <c r="Z150" s="40">
        <v>22866</v>
      </c>
      <c r="AA150" s="40">
        <v>20823</v>
      </c>
      <c r="AB150" s="40">
        <v>1656</v>
      </c>
      <c r="AC150" s="44">
        <f t="shared" si="17"/>
        <v>227562</v>
      </c>
      <c r="AD150" s="45">
        <f t="shared" si="18"/>
        <v>7899</v>
      </c>
      <c r="AE150" s="46"/>
      <c r="AF150" s="40">
        <v>4338100</v>
      </c>
      <c r="AG150" s="40">
        <v>78143</v>
      </c>
      <c r="AH150" s="40">
        <v>89094</v>
      </c>
      <c r="AI150" s="40">
        <v>2018</v>
      </c>
      <c r="AJ150" s="57">
        <f t="shared" si="19"/>
        <v>4507355</v>
      </c>
      <c r="AK150" s="40">
        <v>29378</v>
      </c>
      <c r="AL150" s="57">
        <f t="shared" si="20"/>
        <v>4477977</v>
      </c>
      <c r="AM150" s="46"/>
      <c r="AN150" s="91">
        <f t="shared" si="21"/>
        <v>216649</v>
      </c>
      <c r="AO150" s="46">
        <f>+AN150-'[2]Calc'!$I149</f>
        <v>0</v>
      </c>
    </row>
    <row r="151" spans="1:41" ht="19.5" customHeight="1">
      <c r="A151" s="77">
        <f t="shared" si="22"/>
        <v>147</v>
      </c>
      <c r="B151" s="77" t="s">
        <v>179</v>
      </c>
      <c r="C151" s="77">
        <v>9303</v>
      </c>
      <c r="D151" s="78" t="s">
        <v>206</v>
      </c>
      <c r="E151" s="78"/>
      <c r="F151" s="92" t="s">
        <v>57</v>
      </c>
      <c r="G151" s="93"/>
      <c r="H151" s="90">
        <v>35903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19799</v>
      </c>
      <c r="O151" s="40">
        <v>179</v>
      </c>
      <c r="P151" s="40">
        <v>23498</v>
      </c>
      <c r="Q151" s="40">
        <v>7641</v>
      </c>
      <c r="R151" s="57">
        <f t="shared" si="16"/>
        <v>87020</v>
      </c>
      <c r="S151" s="97"/>
      <c r="T151" s="40">
        <v>18082</v>
      </c>
      <c r="U151" s="40">
        <v>0</v>
      </c>
      <c r="V151" s="40">
        <v>2128</v>
      </c>
      <c r="W151" s="40">
        <v>5812</v>
      </c>
      <c r="X151" s="40">
        <v>45197</v>
      </c>
      <c r="Y151" s="40">
        <v>10999</v>
      </c>
      <c r="Z151" s="40">
        <v>0</v>
      </c>
      <c r="AA151" s="40">
        <v>0</v>
      </c>
      <c r="AB151" s="40">
        <v>851</v>
      </c>
      <c r="AC151" s="44">
        <f t="shared" si="17"/>
        <v>83069</v>
      </c>
      <c r="AD151" s="45">
        <f t="shared" si="18"/>
        <v>3951</v>
      </c>
      <c r="AE151" s="46"/>
      <c r="AF151" s="40">
        <v>2423800</v>
      </c>
      <c r="AG151" s="40">
        <v>75515</v>
      </c>
      <c r="AH151" s="40">
        <v>20783</v>
      </c>
      <c r="AI151" s="40">
        <v>0</v>
      </c>
      <c r="AJ151" s="57">
        <f t="shared" si="19"/>
        <v>2520098</v>
      </c>
      <c r="AK151" s="40">
        <v>0</v>
      </c>
      <c r="AL151" s="57">
        <f t="shared" si="20"/>
        <v>2520098</v>
      </c>
      <c r="AM151" s="46"/>
      <c r="AN151" s="91">
        <f t="shared" si="21"/>
        <v>87020</v>
      </c>
      <c r="AO151" s="46">
        <f>+AN151-'[2]Calc'!$I150</f>
        <v>0</v>
      </c>
    </row>
    <row r="152" spans="1:41" ht="19.5" customHeight="1">
      <c r="A152" s="77">
        <f t="shared" si="22"/>
        <v>148</v>
      </c>
      <c r="B152" s="77" t="s">
        <v>179</v>
      </c>
      <c r="C152" s="77">
        <v>9285</v>
      </c>
      <c r="D152" s="78" t="s">
        <v>207</v>
      </c>
      <c r="E152" s="78"/>
      <c r="F152" s="92" t="s">
        <v>57</v>
      </c>
      <c r="G152" s="93"/>
      <c r="H152" s="90">
        <v>103980</v>
      </c>
      <c r="I152" s="40">
        <v>0</v>
      </c>
      <c r="J152" s="40">
        <v>2227</v>
      </c>
      <c r="K152" s="40">
        <v>0</v>
      </c>
      <c r="L152" s="40">
        <v>2417</v>
      </c>
      <c r="M152" s="40">
        <v>4050</v>
      </c>
      <c r="N152" s="40">
        <v>11445</v>
      </c>
      <c r="O152" s="40">
        <v>2794</v>
      </c>
      <c r="P152" s="40">
        <v>9410</v>
      </c>
      <c r="Q152" s="40">
        <v>47</v>
      </c>
      <c r="R152" s="57">
        <f t="shared" si="16"/>
        <v>136370</v>
      </c>
      <c r="S152" s="97"/>
      <c r="T152" s="40">
        <v>55105</v>
      </c>
      <c r="U152" s="40">
        <v>0</v>
      </c>
      <c r="V152" s="40">
        <v>26250</v>
      </c>
      <c r="W152" s="40">
        <v>0</v>
      </c>
      <c r="X152" s="40">
        <v>17629</v>
      </c>
      <c r="Y152" s="40">
        <v>36650</v>
      </c>
      <c r="Z152" s="40">
        <v>1007</v>
      </c>
      <c r="AA152" s="40">
        <v>2043</v>
      </c>
      <c r="AB152" s="40">
        <v>0</v>
      </c>
      <c r="AC152" s="44">
        <f t="shared" si="17"/>
        <v>138684</v>
      </c>
      <c r="AD152" s="45">
        <f t="shared" si="18"/>
        <v>-2314</v>
      </c>
      <c r="AE152" s="46"/>
      <c r="AF152" s="40">
        <v>1043052</v>
      </c>
      <c r="AG152" s="40">
        <v>10202</v>
      </c>
      <c r="AH152" s="40">
        <v>108344</v>
      </c>
      <c r="AI152" s="40">
        <v>0</v>
      </c>
      <c r="AJ152" s="57">
        <f t="shared" si="19"/>
        <v>1161598</v>
      </c>
      <c r="AK152" s="40">
        <v>9261</v>
      </c>
      <c r="AL152" s="57">
        <f t="shared" si="20"/>
        <v>1152337</v>
      </c>
      <c r="AM152" s="46"/>
      <c r="AN152" s="91">
        <f t="shared" si="21"/>
        <v>127676</v>
      </c>
      <c r="AO152" s="46">
        <f>+AN152-'[2]Calc'!$I151</f>
        <v>0</v>
      </c>
    </row>
    <row r="153" spans="1:41" ht="19.5" customHeight="1">
      <c r="A153" s="77">
        <f t="shared" si="22"/>
        <v>149</v>
      </c>
      <c r="B153" s="77" t="s">
        <v>179</v>
      </c>
      <c r="C153" s="77">
        <v>9304</v>
      </c>
      <c r="D153" s="78" t="s">
        <v>208</v>
      </c>
      <c r="E153" s="78">
        <v>1</v>
      </c>
      <c r="F153" s="92"/>
      <c r="G153" s="93" t="s">
        <v>72</v>
      </c>
      <c r="H153" s="90">
        <v>87245</v>
      </c>
      <c r="I153" s="40">
        <v>0</v>
      </c>
      <c r="J153" s="40">
        <v>23927</v>
      </c>
      <c r="K153" s="40">
        <v>0</v>
      </c>
      <c r="L153" s="40">
        <v>0</v>
      </c>
      <c r="M153" s="40">
        <v>0</v>
      </c>
      <c r="N153" s="40">
        <v>20684</v>
      </c>
      <c r="O153" s="40">
        <v>8452</v>
      </c>
      <c r="P153" s="40">
        <v>1855</v>
      </c>
      <c r="Q153" s="40">
        <v>0</v>
      </c>
      <c r="R153" s="57">
        <f t="shared" si="16"/>
        <v>142163</v>
      </c>
      <c r="S153" s="97"/>
      <c r="T153" s="40">
        <v>52313</v>
      </c>
      <c r="U153" s="40">
        <v>0</v>
      </c>
      <c r="V153" s="40">
        <v>0</v>
      </c>
      <c r="W153" s="40">
        <v>13737</v>
      </c>
      <c r="X153" s="40">
        <v>15298</v>
      </c>
      <c r="Y153" s="40">
        <v>26228</v>
      </c>
      <c r="Z153" s="40">
        <v>25033</v>
      </c>
      <c r="AA153" s="40">
        <v>0</v>
      </c>
      <c r="AB153" s="40">
        <v>0</v>
      </c>
      <c r="AC153" s="44">
        <f t="shared" si="17"/>
        <v>132609</v>
      </c>
      <c r="AD153" s="45">
        <f t="shared" si="18"/>
        <v>9554</v>
      </c>
      <c r="AE153" s="46"/>
      <c r="AF153" s="40">
        <v>2143344</v>
      </c>
      <c r="AG153" s="40">
        <v>10454</v>
      </c>
      <c r="AH153" s="40">
        <v>870232</v>
      </c>
      <c r="AI153" s="40">
        <v>3904</v>
      </c>
      <c r="AJ153" s="57">
        <f t="shared" si="19"/>
        <v>3027934</v>
      </c>
      <c r="AK153" s="40">
        <v>49752</v>
      </c>
      <c r="AL153" s="57">
        <f t="shared" si="20"/>
        <v>2978182</v>
      </c>
      <c r="AM153" s="46"/>
      <c r="AN153" s="91">
        <f t="shared" si="21"/>
        <v>118236</v>
      </c>
      <c r="AO153" s="46">
        <f>+AN153-'[2]Calc'!$I152</f>
        <v>0</v>
      </c>
    </row>
    <row r="154" spans="1:41" ht="19.5" customHeight="1">
      <c r="A154" s="77">
        <f t="shared" si="22"/>
        <v>150</v>
      </c>
      <c r="B154" s="77" t="s">
        <v>179</v>
      </c>
      <c r="C154" s="77">
        <v>9324</v>
      </c>
      <c r="D154" s="78" t="s">
        <v>209</v>
      </c>
      <c r="E154" s="78">
        <v>1</v>
      </c>
      <c r="F154" s="92"/>
      <c r="G154" s="93" t="s">
        <v>72</v>
      </c>
      <c r="H154" s="90">
        <v>17166</v>
      </c>
      <c r="I154" s="40">
        <v>1430</v>
      </c>
      <c r="J154" s="40">
        <v>0</v>
      </c>
      <c r="K154" s="40">
        <v>0</v>
      </c>
      <c r="L154" s="40">
        <v>0</v>
      </c>
      <c r="M154" s="40">
        <v>0</v>
      </c>
      <c r="N154" s="40">
        <v>15356</v>
      </c>
      <c r="O154" s="40">
        <v>40283</v>
      </c>
      <c r="P154" s="40">
        <v>26330</v>
      </c>
      <c r="Q154" s="40">
        <v>66194</v>
      </c>
      <c r="R154" s="57">
        <f t="shared" si="16"/>
        <v>166759</v>
      </c>
      <c r="S154" s="79"/>
      <c r="T154" s="40">
        <v>61929</v>
      </c>
      <c r="U154" s="40">
        <v>0</v>
      </c>
      <c r="V154" s="40">
        <v>0</v>
      </c>
      <c r="W154" s="40">
        <v>0</v>
      </c>
      <c r="X154" s="40">
        <v>22398</v>
      </c>
      <c r="Y154" s="40">
        <v>14882</v>
      </c>
      <c r="Z154" s="40">
        <v>0</v>
      </c>
      <c r="AA154" s="40">
        <v>0</v>
      </c>
      <c r="AB154" s="40">
        <v>68631</v>
      </c>
      <c r="AC154" s="44">
        <f t="shared" si="17"/>
        <v>167840</v>
      </c>
      <c r="AD154" s="45">
        <f t="shared" si="18"/>
        <v>-1081</v>
      </c>
      <c r="AE154" s="46"/>
      <c r="AF154" s="40">
        <v>930000</v>
      </c>
      <c r="AG154" s="40">
        <v>145000</v>
      </c>
      <c r="AH154" s="40">
        <v>1319046</v>
      </c>
      <c r="AI154" s="40">
        <v>0</v>
      </c>
      <c r="AJ154" s="57">
        <f t="shared" si="19"/>
        <v>2394046</v>
      </c>
      <c r="AK154" s="40">
        <v>0</v>
      </c>
      <c r="AL154" s="57">
        <f t="shared" si="20"/>
        <v>2394046</v>
      </c>
      <c r="AM154" s="46"/>
      <c r="AN154" s="91">
        <f t="shared" si="21"/>
        <v>166759</v>
      </c>
      <c r="AO154" s="46">
        <f>+AN154-'[2]Calc'!$I153</f>
        <v>0</v>
      </c>
    </row>
    <row r="155" spans="1:41" ht="19.5" customHeight="1">
      <c r="A155" s="77">
        <f t="shared" si="22"/>
        <v>151</v>
      </c>
      <c r="B155" s="77" t="s">
        <v>179</v>
      </c>
      <c r="C155" s="77">
        <v>9305</v>
      </c>
      <c r="D155" s="78" t="s">
        <v>210</v>
      </c>
      <c r="E155" s="78"/>
      <c r="F155" s="92" t="s">
        <v>57</v>
      </c>
      <c r="G155" s="93"/>
      <c r="H155" s="90">
        <v>215287</v>
      </c>
      <c r="I155" s="40">
        <v>1003</v>
      </c>
      <c r="J155" s="40">
        <v>2643</v>
      </c>
      <c r="K155" s="40">
        <v>100000</v>
      </c>
      <c r="L155" s="40">
        <v>0</v>
      </c>
      <c r="M155" s="40">
        <v>1286</v>
      </c>
      <c r="N155" s="40">
        <v>97286</v>
      </c>
      <c r="O155" s="40">
        <v>11836</v>
      </c>
      <c r="P155" s="40">
        <v>43933</v>
      </c>
      <c r="Q155" s="40">
        <v>345</v>
      </c>
      <c r="R155" s="57">
        <f t="shared" si="16"/>
        <v>473619</v>
      </c>
      <c r="S155" s="97"/>
      <c r="T155" s="40">
        <v>62496</v>
      </c>
      <c r="U155" s="40">
        <v>29900</v>
      </c>
      <c r="V155" s="40">
        <v>32239</v>
      </c>
      <c r="W155" s="40">
        <v>65060</v>
      </c>
      <c r="X155" s="40">
        <v>92801</v>
      </c>
      <c r="Y155" s="40">
        <v>35423</v>
      </c>
      <c r="Z155" s="40">
        <v>17305</v>
      </c>
      <c r="AA155" s="40">
        <v>0</v>
      </c>
      <c r="AB155" s="40">
        <v>0</v>
      </c>
      <c r="AC155" s="44">
        <f t="shared" si="17"/>
        <v>335224</v>
      </c>
      <c r="AD155" s="45">
        <f t="shared" si="18"/>
        <v>138395</v>
      </c>
      <c r="AE155" s="46"/>
      <c r="AF155" s="40">
        <v>4136370</v>
      </c>
      <c r="AG155" s="40">
        <v>443941</v>
      </c>
      <c r="AH155" s="40">
        <v>318348</v>
      </c>
      <c r="AI155" s="40">
        <v>8308</v>
      </c>
      <c r="AJ155" s="57">
        <f t="shared" si="19"/>
        <v>4906967</v>
      </c>
      <c r="AK155" s="40">
        <v>56821</v>
      </c>
      <c r="AL155" s="57">
        <f t="shared" si="20"/>
        <v>4850146</v>
      </c>
      <c r="AM155" s="46"/>
      <c r="AN155" s="91">
        <f t="shared" si="21"/>
        <v>339790</v>
      </c>
      <c r="AO155" s="46">
        <f>+AN155-'[2]Calc'!$I154</f>
        <v>0</v>
      </c>
    </row>
    <row r="156" spans="1:41" ht="19.5" customHeight="1">
      <c r="A156" s="77">
        <f t="shared" si="22"/>
        <v>152</v>
      </c>
      <c r="B156" s="77" t="s">
        <v>179</v>
      </c>
      <c r="C156" s="77">
        <v>9306</v>
      </c>
      <c r="D156" s="78" t="s">
        <v>211</v>
      </c>
      <c r="E156" s="78"/>
      <c r="F156" s="92" t="s">
        <v>57</v>
      </c>
      <c r="G156" s="93"/>
      <c r="H156" s="90">
        <v>180636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57">
        <f t="shared" si="16"/>
        <v>180636</v>
      </c>
      <c r="S156" s="97"/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4">
        <f t="shared" si="17"/>
        <v>0</v>
      </c>
      <c r="AD156" s="45">
        <f t="shared" si="18"/>
        <v>180636</v>
      </c>
      <c r="AE156" s="46"/>
      <c r="AF156" s="40">
        <v>0</v>
      </c>
      <c r="AG156" s="40">
        <v>0</v>
      </c>
      <c r="AH156" s="40">
        <v>31611</v>
      </c>
      <c r="AI156" s="40">
        <v>0</v>
      </c>
      <c r="AJ156" s="57">
        <f t="shared" si="19"/>
        <v>31611</v>
      </c>
      <c r="AK156" s="40">
        <v>0</v>
      </c>
      <c r="AL156" s="57">
        <f t="shared" si="20"/>
        <v>31611</v>
      </c>
      <c r="AM156" s="46"/>
      <c r="AN156" s="91">
        <f t="shared" si="21"/>
        <v>180636</v>
      </c>
      <c r="AO156" s="46">
        <f>+AN156-'[2]Calc'!$I155</f>
        <v>0</v>
      </c>
    </row>
    <row r="157" spans="1:41" ht="19.5" customHeight="1">
      <c r="A157" s="77">
        <f t="shared" si="22"/>
        <v>153</v>
      </c>
      <c r="B157" s="77" t="s">
        <v>179</v>
      </c>
      <c r="C157" s="77">
        <v>9282</v>
      </c>
      <c r="D157" s="78" t="s">
        <v>212</v>
      </c>
      <c r="E157" s="78"/>
      <c r="F157" s="92" t="s">
        <v>57</v>
      </c>
      <c r="G157" s="93"/>
      <c r="H157" s="90">
        <v>265321</v>
      </c>
      <c r="I157" s="40">
        <v>1247</v>
      </c>
      <c r="J157" s="40">
        <v>44731</v>
      </c>
      <c r="K157" s="40">
        <v>266175</v>
      </c>
      <c r="L157" s="40">
        <v>0</v>
      </c>
      <c r="M157" s="40">
        <v>0</v>
      </c>
      <c r="N157" s="40">
        <v>4008</v>
      </c>
      <c r="O157" s="40">
        <v>20029</v>
      </c>
      <c r="P157" s="40">
        <v>1870</v>
      </c>
      <c r="Q157" s="40">
        <v>506</v>
      </c>
      <c r="R157" s="57">
        <f t="shared" si="16"/>
        <v>603887</v>
      </c>
      <c r="S157" s="97"/>
      <c r="T157" s="40">
        <v>59902</v>
      </c>
      <c r="U157" s="40">
        <v>15600</v>
      </c>
      <c r="V157" s="40">
        <v>124701</v>
      </c>
      <c r="W157" s="40">
        <v>13318</v>
      </c>
      <c r="X157" s="40">
        <v>27796</v>
      </c>
      <c r="Y157" s="40">
        <v>22144</v>
      </c>
      <c r="Z157" s="40">
        <v>19972</v>
      </c>
      <c r="AA157" s="40">
        <v>20610</v>
      </c>
      <c r="AB157" s="40">
        <v>6377.45</v>
      </c>
      <c r="AC157" s="44">
        <f t="shared" si="17"/>
        <v>310420.45</v>
      </c>
      <c r="AD157" s="45">
        <f t="shared" si="18"/>
        <v>293466.55</v>
      </c>
      <c r="AE157" s="46"/>
      <c r="AF157" s="40">
        <v>770000</v>
      </c>
      <c r="AG157" s="40">
        <v>17814</v>
      </c>
      <c r="AH157" s="40">
        <v>655287</v>
      </c>
      <c r="AI157" s="40">
        <v>5222</v>
      </c>
      <c r="AJ157" s="57">
        <f t="shared" si="19"/>
        <v>1448323</v>
      </c>
      <c r="AK157" s="40">
        <v>2340</v>
      </c>
      <c r="AL157" s="57">
        <f t="shared" si="20"/>
        <v>1445983</v>
      </c>
      <c r="AM157" s="46"/>
      <c r="AN157" s="91">
        <f t="shared" si="21"/>
        <v>277381</v>
      </c>
      <c r="AO157" s="46">
        <f>+AN157-'[2]Calc'!$I156</f>
        <v>0</v>
      </c>
    </row>
    <row r="158" spans="1:41" ht="19.5" customHeight="1">
      <c r="A158" s="77">
        <f t="shared" si="22"/>
        <v>154</v>
      </c>
      <c r="B158" s="77" t="s">
        <v>179</v>
      </c>
      <c r="C158" s="77">
        <v>9283</v>
      </c>
      <c r="D158" s="78" t="s">
        <v>213</v>
      </c>
      <c r="E158" s="78"/>
      <c r="F158" s="92" t="s">
        <v>57</v>
      </c>
      <c r="G158" s="93"/>
      <c r="H158" s="90">
        <v>89985</v>
      </c>
      <c r="I158" s="40">
        <v>0</v>
      </c>
      <c r="J158" s="40">
        <v>1289</v>
      </c>
      <c r="K158" s="40">
        <v>0</v>
      </c>
      <c r="L158" s="40">
        <v>0</v>
      </c>
      <c r="M158" s="40">
        <v>4263</v>
      </c>
      <c r="N158" s="40">
        <v>28270</v>
      </c>
      <c r="O158" s="40">
        <v>24856</v>
      </c>
      <c r="P158" s="40">
        <v>6666</v>
      </c>
      <c r="Q158" s="40">
        <v>77437</v>
      </c>
      <c r="R158" s="57">
        <f t="shared" si="16"/>
        <v>232766</v>
      </c>
      <c r="S158" s="79"/>
      <c r="T158" s="40">
        <v>58440</v>
      </c>
      <c r="U158" s="40">
        <v>0</v>
      </c>
      <c r="V158" s="40">
        <v>3132</v>
      </c>
      <c r="W158" s="40">
        <v>22901</v>
      </c>
      <c r="X158" s="40">
        <v>16532</v>
      </c>
      <c r="Y158" s="40">
        <v>30145</v>
      </c>
      <c r="Z158" s="40">
        <v>1289</v>
      </c>
      <c r="AA158" s="40">
        <v>0</v>
      </c>
      <c r="AB158" s="40">
        <v>71531</v>
      </c>
      <c r="AC158" s="44">
        <f t="shared" si="17"/>
        <v>203970</v>
      </c>
      <c r="AD158" s="45">
        <f t="shared" si="18"/>
        <v>28796</v>
      </c>
      <c r="AE158" s="46"/>
      <c r="AF158" s="40">
        <v>2515000</v>
      </c>
      <c r="AG158" s="40">
        <v>0</v>
      </c>
      <c r="AH158" s="40">
        <v>1588314</v>
      </c>
      <c r="AI158" s="40">
        <v>6037</v>
      </c>
      <c r="AJ158" s="57">
        <f t="shared" si="19"/>
        <v>4109351</v>
      </c>
      <c r="AK158" s="40">
        <v>0</v>
      </c>
      <c r="AL158" s="57">
        <f t="shared" si="20"/>
        <v>4109351</v>
      </c>
      <c r="AM158" s="46"/>
      <c r="AN158" s="91">
        <f t="shared" si="21"/>
        <v>227214</v>
      </c>
      <c r="AO158" s="46">
        <f>+AN158-'[2]Calc'!$I157</f>
        <v>0</v>
      </c>
    </row>
    <row r="159" spans="1:41" ht="19.5" customHeight="1">
      <c r="A159" s="77">
        <f t="shared" si="22"/>
        <v>155</v>
      </c>
      <c r="B159" s="77" t="s">
        <v>179</v>
      </c>
      <c r="C159" s="77">
        <v>9308</v>
      </c>
      <c r="D159" s="78" t="s">
        <v>214</v>
      </c>
      <c r="E159" s="78"/>
      <c r="F159" s="92" t="s">
        <v>57</v>
      </c>
      <c r="G159" s="93"/>
      <c r="H159" s="90">
        <v>59782</v>
      </c>
      <c r="I159" s="40">
        <v>1300</v>
      </c>
      <c r="J159" s="40">
        <v>0</v>
      </c>
      <c r="K159" s="40">
        <v>0</v>
      </c>
      <c r="L159" s="40">
        <v>0</v>
      </c>
      <c r="M159" s="40">
        <v>0</v>
      </c>
      <c r="N159" s="40">
        <v>9080</v>
      </c>
      <c r="O159" s="40">
        <v>9353</v>
      </c>
      <c r="P159" s="40">
        <v>0</v>
      </c>
      <c r="Q159" s="40">
        <v>900</v>
      </c>
      <c r="R159" s="57">
        <f t="shared" si="16"/>
        <v>80415</v>
      </c>
      <c r="S159" s="8"/>
      <c r="T159" s="40">
        <v>47399</v>
      </c>
      <c r="U159" s="40">
        <v>0</v>
      </c>
      <c r="V159" s="40">
        <v>1298</v>
      </c>
      <c r="W159" s="40">
        <v>216</v>
      </c>
      <c r="X159" s="40">
        <v>9263</v>
      </c>
      <c r="Y159" s="40">
        <v>15500</v>
      </c>
      <c r="Z159" s="40">
        <v>198</v>
      </c>
      <c r="AA159" s="40">
        <v>0</v>
      </c>
      <c r="AB159" s="40">
        <v>0</v>
      </c>
      <c r="AC159" s="44">
        <f t="shared" si="17"/>
        <v>73874</v>
      </c>
      <c r="AD159" s="45">
        <f t="shared" si="18"/>
        <v>6541</v>
      </c>
      <c r="AE159" s="46"/>
      <c r="AF159" s="40">
        <v>1120000</v>
      </c>
      <c r="AG159" s="40">
        <v>8332</v>
      </c>
      <c r="AH159" s="40">
        <v>199144</v>
      </c>
      <c r="AI159" s="40">
        <v>782</v>
      </c>
      <c r="AJ159" s="57">
        <f t="shared" si="19"/>
        <v>1328258</v>
      </c>
      <c r="AK159" s="40">
        <v>2643</v>
      </c>
      <c r="AL159" s="57">
        <f t="shared" si="20"/>
        <v>1325615</v>
      </c>
      <c r="AM159" s="46"/>
      <c r="AN159" s="91">
        <f t="shared" si="21"/>
        <v>80415</v>
      </c>
      <c r="AO159" s="46">
        <f>+AN159-'[2]Calc'!$I158</f>
        <v>0</v>
      </c>
    </row>
    <row r="160" spans="1:41" ht="19.5" customHeight="1">
      <c r="A160" s="77">
        <f t="shared" si="22"/>
        <v>156</v>
      </c>
      <c r="B160" s="77" t="s">
        <v>179</v>
      </c>
      <c r="C160" s="77">
        <v>9320</v>
      </c>
      <c r="D160" s="78" t="s">
        <v>215</v>
      </c>
      <c r="E160" s="78">
        <v>1</v>
      </c>
      <c r="F160" s="92"/>
      <c r="G160" s="93" t="s">
        <v>72</v>
      </c>
      <c r="H160" s="90">
        <v>145460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35400</v>
      </c>
      <c r="O160" s="40">
        <v>3367</v>
      </c>
      <c r="P160" s="40">
        <v>64985</v>
      </c>
      <c r="Q160" s="40">
        <v>0</v>
      </c>
      <c r="R160" s="57">
        <f t="shared" si="16"/>
        <v>249212</v>
      </c>
      <c r="S160" s="97"/>
      <c r="T160" s="40">
        <v>121216</v>
      </c>
      <c r="U160" s="40">
        <v>0</v>
      </c>
      <c r="V160" s="40">
        <v>0</v>
      </c>
      <c r="W160" s="40">
        <v>0</v>
      </c>
      <c r="X160" s="40">
        <v>49520</v>
      </c>
      <c r="Y160" s="40">
        <v>78444</v>
      </c>
      <c r="Z160" s="40">
        <v>0</v>
      </c>
      <c r="AA160" s="40">
        <v>0</v>
      </c>
      <c r="AB160" s="40">
        <v>0</v>
      </c>
      <c r="AC160" s="44">
        <f t="shared" si="17"/>
        <v>249180</v>
      </c>
      <c r="AD160" s="45">
        <f t="shared" si="18"/>
        <v>32</v>
      </c>
      <c r="AE160" s="46"/>
      <c r="AF160" s="40">
        <v>2108331</v>
      </c>
      <c r="AG160" s="40">
        <v>188887</v>
      </c>
      <c r="AH160" s="40">
        <v>175517</v>
      </c>
      <c r="AI160" s="40">
        <v>2923</v>
      </c>
      <c r="AJ160" s="57">
        <f t="shared" si="19"/>
        <v>2475658</v>
      </c>
      <c r="AK160" s="40">
        <v>4557</v>
      </c>
      <c r="AL160" s="57">
        <f t="shared" si="20"/>
        <v>2471101</v>
      </c>
      <c r="AM160" s="46"/>
      <c r="AN160" s="91">
        <f t="shared" si="21"/>
        <v>249212</v>
      </c>
      <c r="AO160" s="46">
        <f>+AN160-'[2]Calc'!$I159</f>
        <v>0</v>
      </c>
    </row>
    <row r="161" spans="1:41" ht="19.5" customHeight="1">
      <c r="A161" s="77">
        <f t="shared" si="22"/>
        <v>157</v>
      </c>
      <c r="B161" s="77" t="s">
        <v>179</v>
      </c>
      <c r="C161" s="77">
        <v>9307</v>
      </c>
      <c r="D161" s="78" t="s">
        <v>216</v>
      </c>
      <c r="E161" s="78"/>
      <c r="F161" s="92" t="s">
        <v>57</v>
      </c>
      <c r="G161" s="93"/>
      <c r="H161" s="90">
        <v>82278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13994</v>
      </c>
      <c r="O161" s="40">
        <v>1231</v>
      </c>
      <c r="P161" s="40">
        <v>1005</v>
      </c>
      <c r="Q161" s="40">
        <v>3557</v>
      </c>
      <c r="R161" s="57">
        <f t="shared" si="16"/>
        <v>102065</v>
      </c>
      <c r="S161" s="97"/>
      <c r="T161" s="40">
        <v>55072</v>
      </c>
      <c r="U161" s="40">
        <v>626</v>
      </c>
      <c r="V161" s="40">
        <v>4488</v>
      </c>
      <c r="W161" s="40">
        <v>293</v>
      </c>
      <c r="X161" s="40">
        <v>33651</v>
      </c>
      <c r="Y161" s="40">
        <v>14184</v>
      </c>
      <c r="Z161" s="40">
        <v>2202</v>
      </c>
      <c r="AA161" s="40">
        <v>0</v>
      </c>
      <c r="AB161" s="40">
        <v>0</v>
      </c>
      <c r="AC161" s="44">
        <f t="shared" si="17"/>
        <v>110516</v>
      </c>
      <c r="AD161" s="45">
        <f t="shared" si="18"/>
        <v>-8451</v>
      </c>
      <c r="AE161" s="46"/>
      <c r="AF161" s="40">
        <v>2075000</v>
      </c>
      <c r="AG161" s="40">
        <v>80000</v>
      </c>
      <c r="AH161" s="40">
        <v>93349</v>
      </c>
      <c r="AI161" s="40">
        <v>0</v>
      </c>
      <c r="AJ161" s="57">
        <f t="shared" si="19"/>
        <v>2248349</v>
      </c>
      <c r="AK161" s="40">
        <v>0</v>
      </c>
      <c r="AL161" s="57">
        <f t="shared" si="20"/>
        <v>2248349</v>
      </c>
      <c r="AM161" s="46"/>
      <c r="AN161" s="91">
        <f t="shared" si="21"/>
        <v>101439</v>
      </c>
      <c r="AO161" s="46">
        <f>+AN161-'[2]Calc'!$I160</f>
        <v>0</v>
      </c>
    </row>
    <row r="162" spans="1:41" ht="19.5" customHeight="1">
      <c r="A162" s="77">
        <f t="shared" si="22"/>
        <v>158</v>
      </c>
      <c r="B162" s="77" t="s">
        <v>179</v>
      </c>
      <c r="C162" s="77">
        <v>9962</v>
      </c>
      <c r="D162" s="78" t="s">
        <v>217</v>
      </c>
      <c r="E162" s="78"/>
      <c r="F162" s="92" t="s">
        <v>57</v>
      </c>
      <c r="G162" s="93"/>
      <c r="H162" s="90">
        <v>23831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15968</v>
      </c>
      <c r="P162" s="40">
        <v>0</v>
      </c>
      <c r="Q162" s="40">
        <v>0</v>
      </c>
      <c r="R162" s="57">
        <f t="shared" si="16"/>
        <v>39799</v>
      </c>
      <c r="S162" s="97"/>
      <c r="T162" s="40">
        <v>10999</v>
      </c>
      <c r="U162" s="40">
        <v>0</v>
      </c>
      <c r="V162" s="40">
        <v>94.06</v>
      </c>
      <c r="W162" s="40">
        <v>2922</v>
      </c>
      <c r="X162" s="40">
        <v>2414</v>
      </c>
      <c r="Y162" s="40">
        <v>2400</v>
      </c>
      <c r="Z162" s="40">
        <v>0</v>
      </c>
      <c r="AA162" s="40">
        <v>0</v>
      </c>
      <c r="AB162" s="40">
        <v>640</v>
      </c>
      <c r="AC162" s="44">
        <f t="shared" si="17"/>
        <v>19469.059999999998</v>
      </c>
      <c r="AD162" s="45">
        <f t="shared" si="18"/>
        <v>20329.940000000002</v>
      </c>
      <c r="AE162" s="46"/>
      <c r="AF162" s="40">
        <v>0</v>
      </c>
      <c r="AG162" s="40">
        <v>0</v>
      </c>
      <c r="AH162" s="40">
        <v>39799</v>
      </c>
      <c r="AI162" s="40">
        <v>0</v>
      </c>
      <c r="AJ162" s="57">
        <f t="shared" si="19"/>
        <v>39799</v>
      </c>
      <c r="AK162" s="40">
        <v>19469</v>
      </c>
      <c r="AL162" s="57">
        <f t="shared" si="20"/>
        <v>20330</v>
      </c>
      <c r="AM162" s="46"/>
      <c r="AN162" s="91">
        <f t="shared" si="21"/>
        <v>39799</v>
      </c>
      <c r="AO162" s="46">
        <f>+AN162-'[2]Calc'!$I161</f>
        <v>0</v>
      </c>
    </row>
    <row r="163" spans="1:41" ht="19.5" customHeight="1">
      <c r="A163" s="77">
        <f t="shared" si="22"/>
        <v>159</v>
      </c>
      <c r="B163" s="77" t="s">
        <v>179</v>
      </c>
      <c r="C163" s="77">
        <v>9341</v>
      </c>
      <c r="D163" s="78" t="s">
        <v>218</v>
      </c>
      <c r="E163" s="78"/>
      <c r="F163" s="92" t="s">
        <v>57</v>
      </c>
      <c r="G163" s="93"/>
      <c r="H163" s="90">
        <v>49732</v>
      </c>
      <c r="I163" s="40">
        <v>0</v>
      </c>
      <c r="J163" s="40">
        <v>2186</v>
      </c>
      <c r="K163" s="40">
        <v>0</v>
      </c>
      <c r="L163" s="40">
        <v>0</v>
      </c>
      <c r="M163" s="40">
        <v>0</v>
      </c>
      <c r="N163" s="40">
        <v>69921</v>
      </c>
      <c r="O163" s="40">
        <v>7009</v>
      </c>
      <c r="P163" s="40">
        <v>0</v>
      </c>
      <c r="Q163" s="40">
        <v>11628</v>
      </c>
      <c r="R163" s="57">
        <f t="shared" si="16"/>
        <v>140476</v>
      </c>
      <c r="S163" s="79"/>
      <c r="T163" s="40">
        <v>52224</v>
      </c>
      <c r="U163" s="40">
        <v>22100</v>
      </c>
      <c r="V163" s="40">
        <v>4483</v>
      </c>
      <c r="W163" s="40">
        <v>26783</v>
      </c>
      <c r="X163" s="40">
        <v>36147</v>
      </c>
      <c r="Y163" s="40">
        <v>24605</v>
      </c>
      <c r="Z163" s="40">
        <v>0</v>
      </c>
      <c r="AA163" s="40">
        <v>6794</v>
      </c>
      <c r="AB163" s="40">
        <v>0</v>
      </c>
      <c r="AC163" s="44">
        <f t="shared" si="17"/>
        <v>173136</v>
      </c>
      <c r="AD163" s="45">
        <f t="shared" si="18"/>
        <v>-32660</v>
      </c>
      <c r="AE163" s="46"/>
      <c r="AF163" s="40">
        <v>4074146</v>
      </c>
      <c r="AG163" s="40">
        <v>0</v>
      </c>
      <c r="AH163" s="40">
        <v>193074</v>
      </c>
      <c r="AI163" s="40">
        <v>6534</v>
      </c>
      <c r="AJ163" s="57">
        <f t="shared" si="19"/>
        <v>4273754</v>
      </c>
      <c r="AK163" s="40">
        <v>11441</v>
      </c>
      <c r="AL163" s="57">
        <f t="shared" si="20"/>
        <v>4262313</v>
      </c>
      <c r="AM163" s="46"/>
      <c r="AN163" s="91">
        <f t="shared" si="21"/>
        <v>116190</v>
      </c>
      <c r="AO163" s="46">
        <f>+AN163-'[2]Calc'!$I162</f>
        <v>0</v>
      </c>
    </row>
    <row r="164" spans="1:41" ht="19.5" customHeight="1">
      <c r="A164" s="77">
        <f t="shared" si="22"/>
        <v>160</v>
      </c>
      <c r="B164" s="77" t="s">
        <v>179</v>
      </c>
      <c r="C164" s="77">
        <v>9342</v>
      </c>
      <c r="D164" s="78" t="s">
        <v>219</v>
      </c>
      <c r="E164" s="78"/>
      <c r="F164" s="92" t="s">
        <v>57</v>
      </c>
      <c r="G164" s="93"/>
      <c r="H164" s="90">
        <v>92350</v>
      </c>
      <c r="I164" s="40">
        <v>0</v>
      </c>
      <c r="J164" s="40">
        <v>0</v>
      </c>
      <c r="K164" s="40">
        <v>140000</v>
      </c>
      <c r="L164" s="40">
        <v>24527</v>
      </c>
      <c r="M164" s="40">
        <v>0</v>
      </c>
      <c r="N164" s="40">
        <v>42947</v>
      </c>
      <c r="O164" s="40">
        <v>320</v>
      </c>
      <c r="P164" s="40">
        <v>19552</v>
      </c>
      <c r="Q164" s="40">
        <v>0</v>
      </c>
      <c r="R164" s="57">
        <f t="shared" si="16"/>
        <v>319696</v>
      </c>
      <c r="S164" s="79"/>
      <c r="T164" s="40">
        <v>47512</v>
      </c>
      <c r="U164" s="40">
        <v>0</v>
      </c>
      <c r="V164" s="40">
        <v>0</v>
      </c>
      <c r="W164" s="40">
        <v>300</v>
      </c>
      <c r="X164" s="40">
        <v>150675</v>
      </c>
      <c r="Y164" s="40">
        <v>58340</v>
      </c>
      <c r="Z164" s="40">
        <v>0</v>
      </c>
      <c r="AA164" s="40">
        <v>0</v>
      </c>
      <c r="AB164" s="40">
        <v>39924</v>
      </c>
      <c r="AC164" s="44">
        <f t="shared" si="17"/>
        <v>296751</v>
      </c>
      <c r="AD164" s="45">
        <f t="shared" si="18"/>
        <v>22945</v>
      </c>
      <c r="AE164" s="46"/>
      <c r="AF164" s="40">
        <v>3595000</v>
      </c>
      <c r="AG164" s="40">
        <v>357000</v>
      </c>
      <c r="AH164" s="40">
        <v>172256</v>
      </c>
      <c r="AI164" s="40">
        <v>0</v>
      </c>
      <c r="AJ164" s="57">
        <f t="shared" si="19"/>
        <v>4124256</v>
      </c>
      <c r="AK164" s="40">
        <v>161259</v>
      </c>
      <c r="AL164" s="57">
        <f t="shared" si="20"/>
        <v>3962997</v>
      </c>
      <c r="AM164" s="46"/>
      <c r="AN164" s="91">
        <f t="shared" si="21"/>
        <v>155169</v>
      </c>
      <c r="AO164" s="46">
        <f>+AN164-'[2]Calc'!$I163</f>
        <v>0</v>
      </c>
    </row>
    <row r="165" spans="1:41" ht="19.5" customHeight="1">
      <c r="A165" s="77">
        <f t="shared" si="22"/>
        <v>161</v>
      </c>
      <c r="B165" s="77" t="s">
        <v>179</v>
      </c>
      <c r="C165" s="77">
        <v>9309</v>
      </c>
      <c r="D165" s="78" t="s">
        <v>220</v>
      </c>
      <c r="E165" s="78">
        <v>1</v>
      </c>
      <c r="F165" s="92"/>
      <c r="G165" s="93" t="s">
        <v>72</v>
      </c>
      <c r="H165" s="90">
        <v>189921</v>
      </c>
      <c r="I165" s="40">
        <v>0</v>
      </c>
      <c r="J165" s="40">
        <v>11340</v>
      </c>
      <c r="K165" s="40">
        <v>1505</v>
      </c>
      <c r="L165" s="40">
        <v>2997</v>
      </c>
      <c r="M165" s="40">
        <v>0</v>
      </c>
      <c r="N165" s="40">
        <v>16325</v>
      </c>
      <c r="O165" s="40">
        <v>1610</v>
      </c>
      <c r="P165" s="40">
        <v>7017</v>
      </c>
      <c r="Q165" s="40">
        <v>0</v>
      </c>
      <c r="R165" s="57">
        <f t="shared" si="16"/>
        <v>230715</v>
      </c>
      <c r="S165" s="79"/>
      <c r="T165" s="40">
        <v>93740</v>
      </c>
      <c r="U165" s="40">
        <v>11192</v>
      </c>
      <c r="V165" s="40">
        <v>0</v>
      </c>
      <c r="W165" s="40">
        <v>2637</v>
      </c>
      <c r="X165" s="40">
        <v>72995</v>
      </c>
      <c r="Y165" s="40">
        <v>53389</v>
      </c>
      <c r="Z165" s="40">
        <v>32913</v>
      </c>
      <c r="AA165" s="40">
        <v>0</v>
      </c>
      <c r="AB165" s="40">
        <v>0</v>
      </c>
      <c r="AC165" s="44">
        <f t="shared" si="17"/>
        <v>266866</v>
      </c>
      <c r="AD165" s="45">
        <f t="shared" si="18"/>
        <v>-36151</v>
      </c>
      <c r="AE165" s="46"/>
      <c r="AF165" s="40">
        <v>927703</v>
      </c>
      <c r="AG165" s="40">
        <v>20685</v>
      </c>
      <c r="AH165" s="40">
        <v>43145</v>
      </c>
      <c r="AI165" s="40">
        <v>813</v>
      </c>
      <c r="AJ165" s="57">
        <f t="shared" si="19"/>
        <v>992346</v>
      </c>
      <c r="AK165" s="40">
        <v>177336</v>
      </c>
      <c r="AL165" s="57">
        <f t="shared" si="20"/>
        <v>815010</v>
      </c>
      <c r="AM165" s="46"/>
      <c r="AN165" s="91">
        <f aca="true" t="shared" si="23" ref="AN165:AN194">+H165+I165+SUM(N165:Q165)-U165</f>
        <v>203681</v>
      </c>
      <c r="AO165" s="46">
        <f>+AN165-'[2]Calc'!$I164</f>
        <v>0</v>
      </c>
    </row>
    <row r="166" spans="1:41" ht="19.5" customHeight="1">
      <c r="A166" s="77">
        <f t="shared" si="22"/>
        <v>162</v>
      </c>
      <c r="B166" s="77" t="s">
        <v>179</v>
      </c>
      <c r="C166" s="77">
        <v>12724</v>
      </c>
      <c r="D166" s="78" t="s">
        <v>221</v>
      </c>
      <c r="E166" s="78"/>
      <c r="F166" s="92" t="s">
        <v>57</v>
      </c>
      <c r="G166" s="93"/>
      <c r="H166" s="90">
        <v>46541</v>
      </c>
      <c r="I166" s="40">
        <v>0</v>
      </c>
      <c r="J166" s="40">
        <v>287</v>
      </c>
      <c r="K166" s="40">
        <v>0</v>
      </c>
      <c r="L166" s="40">
        <v>1850</v>
      </c>
      <c r="M166" s="40">
        <v>9500</v>
      </c>
      <c r="N166" s="40">
        <v>17996</v>
      </c>
      <c r="O166" s="40">
        <v>31702</v>
      </c>
      <c r="P166" s="40">
        <v>13202</v>
      </c>
      <c r="Q166" s="40">
        <v>0</v>
      </c>
      <c r="R166" s="57">
        <f t="shared" si="16"/>
        <v>121078</v>
      </c>
      <c r="S166" s="79"/>
      <c r="T166" s="40">
        <v>33072</v>
      </c>
      <c r="U166" s="40">
        <v>13714</v>
      </c>
      <c r="V166" s="40">
        <v>5877</v>
      </c>
      <c r="W166" s="40">
        <v>1355</v>
      </c>
      <c r="X166" s="40">
        <v>35315</v>
      </c>
      <c r="Y166" s="40">
        <v>19137</v>
      </c>
      <c r="Z166" s="40">
        <v>287</v>
      </c>
      <c r="AA166" s="40">
        <v>0</v>
      </c>
      <c r="AB166" s="40">
        <v>0</v>
      </c>
      <c r="AC166" s="44">
        <f t="shared" si="17"/>
        <v>108757</v>
      </c>
      <c r="AD166" s="45">
        <f t="shared" si="18"/>
        <v>12321</v>
      </c>
      <c r="AE166" s="46"/>
      <c r="AF166" s="40">
        <v>1020000</v>
      </c>
      <c r="AG166" s="40">
        <v>0</v>
      </c>
      <c r="AH166" s="40">
        <v>671152</v>
      </c>
      <c r="AI166" s="40">
        <v>1407</v>
      </c>
      <c r="AJ166" s="57">
        <f t="shared" si="19"/>
        <v>1692559</v>
      </c>
      <c r="AK166" s="40">
        <v>3832</v>
      </c>
      <c r="AL166" s="57">
        <f t="shared" si="20"/>
        <v>1688727</v>
      </c>
      <c r="AM166" s="46"/>
      <c r="AN166" s="91">
        <f t="shared" si="23"/>
        <v>95727</v>
      </c>
      <c r="AO166" s="46">
        <f>+AN166-'[2]Calc'!$I165</f>
        <v>0</v>
      </c>
    </row>
    <row r="167" spans="1:41" ht="19.5" customHeight="1">
      <c r="A167" s="77">
        <f t="shared" si="22"/>
        <v>163</v>
      </c>
      <c r="B167" s="77" t="s">
        <v>179</v>
      </c>
      <c r="C167" s="77">
        <v>9311</v>
      </c>
      <c r="D167" s="78" t="s">
        <v>222</v>
      </c>
      <c r="E167" s="78">
        <v>1</v>
      </c>
      <c r="F167" s="92"/>
      <c r="G167" s="93" t="s">
        <v>72</v>
      </c>
      <c r="H167" s="90">
        <v>285948</v>
      </c>
      <c r="I167" s="40">
        <v>0</v>
      </c>
      <c r="J167" s="40">
        <v>32492</v>
      </c>
      <c r="K167" s="40">
        <v>0</v>
      </c>
      <c r="L167" s="40">
        <v>4000</v>
      </c>
      <c r="M167" s="40">
        <v>0</v>
      </c>
      <c r="N167" s="40">
        <v>28323</v>
      </c>
      <c r="O167" s="40">
        <v>3373</v>
      </c>
      <c r="P167" s="40">
        <v>0</v>
      </c>
      <c r="Q167" s="40">
        <v>445</v>
      </c>
      <c r="R167" s="57">
        <f t="shared" si="16"/>
        <v>354581</v>
      </c>
      <c r="S167" s="97"/>
      <c r="T167" s="40">
        <v>164335</v>
      </c>
      <c r="U167" s="40">
        <v>37758</v>
      </c>
      <c r="V167" s="40">
        <v>0</v>
      </c>
      <c r="W167" s="40">
        <v>71355</v>
      </c>
      <c r="X167" s="40">
        <v>40705</v>
      </c>
      <c r="Y167" s="40">
        <v>40807</v>
      </c>
      <c r="Z167" s="40">
        <v>36000</v>
      </c>
      <c r="AA167" s="40">
        <v>0</v>
      </c>
      <c r="AB167" s="40">
        <v>0</v>
      </c>
      <c r="AC167" s="44">
        <f t="shared" si="17"/>
        <v>390960</v>
      </c>
      <c r="AD167" s="45">
        <f t="shared" si="18"/>
        <v>-36379</v>
      </c>
      <c r="AE167" s="46"/>
      <c r="AF167" s="40">
        <v>5836000</v>
      </c>
      <c r="AG167" s="40">
        <v>371459</v>
      </c>
      <c r="AH167" s="40">
        <v>88427</v>
      </c>
      <c r="AI167" s="40">
        <v>1900</v>
      </c>
      <c r="AJ167" s="57">
        <f t="shared" si="19"/>
        <v>6297786</v>
      </c>
      <c r="AK167" s="40">
        <v>23610</v>
      </c>
      <c r="AL167" s="57">
        <f t="shared" si="20"/>
        <v>6274176</v>
      </c>
      <c r="AM167" s="46"/>
      <c r="AN167" s="91">
        <f t="shared" si="23"/>
        <v>280331</v>
      </c>
      <c r="AO167" s="46">
        <f>+AN167-'[2]Calc'!$I166</f>
        <v>0</v>
      </c>
    </row>
    <row r="168" spans="1:41" ht="19.5" customHeight="1">
      <c r="A168" s="77">
        <f t="shared" si="22"/>
        <v>164</v>
      </c>
      <c r="B168" s="77" t="s">
        <v>179</v>
      </c>
      <c r="C168" s="77">
        <v>9312</v>
      </c>
      <c r="D168" s="78" t="s">
        <v>223</v>
      </c>
      <c r="E168" s="78">
        <v>1</v>
      </c>
      <c r="F168" s="92"/>
      <c r="G168" s="93" t="s">
        <v>72</v>
      </c>
      <c r="H168" s="90">
        <v>58510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57">
        <f t="shared" si="16"/>
        <v>58510</v>
      </c>
      <c r="S168" s="97"/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4">
        <f t="shared" si="17"/>
        <v>0</v>
      </c>
      <c r="AD168" s="45">
        <f t="shared" si="18"/>
        <v>58510</v>
      </c>
      <c r="AE168" s="46"/>
      <c r="AF168" s="40">
        <v>0</v>
      </c>
      <c r="AG168" s="40">
        <v>0</v>
      </c>
      <c r="AH168" s="40">
        <v>0</v>
      </c>
      <c r="AI168" s="40">
        <v>0</v>
      </c>
      <c r="AJ168" s="57">
        <f t="shared" si="19"/>
        <v>0</v>
      </c>
      <c r="AK168" s="40">
        <v>0</v>
      </c>
      <c r="AL168" s="57">
        <f t="shared" si="20"/>
        <v>0</v>
      </c>
      <c r="AM168" s="46"/>
      <c r="AN168" s="91">
        <f t="shared" si="23"/>
        <v>58510</v>
      </c>
      <c r="AO168" s="46">
        <f>+AN168-'[2]Calc'!$I167</f>
        <v>0</v>
      </c>
    </row>
    <row r="169" spans="1:41" ht="19.5" customHeight="1">
      <c r="A169" s="77">
        <f t="shared" si="22"/>
        <v>165</v>
      </c>
      <c r="B169" s="77" t="s">
        <v>179</v>
      </c>
      <c r="C169" s="77">
        <v>9313</v>
      </c>
      <c r="D169" s="78" t="s">
        <v>224</v>
      </c>
      <c r="E169" s="78">
        <v>1</v>
      </c>
      <c r="F169" s="92"/>
      <c r="G169" s="93" t="s">
        <v>72</v>
      </c>
      <c r="H169" s="90">
        <v>109232</v>
      </c>
      <c r="I169" s="40">
        <v>565</v>
      </c>
      <c r="J169" s="40">
        <v>6704</v>
      </c>
      <c r="K169" s="40">
        <v>0</v>
      </c>
      <c r="L169" s="40">
        <v>0</v>
      </c>
      <c r="M169" s="40">
        <v>0</v>
      </c>
      <c r="N169" s="40">
        <v>22160</v>
      </c>
      <c r="O169" s="40">
        <v>1912</v>
      </c>
      <c r="P169" s="40">
        <v>3685</v>
      </c>
      <c r="Q169" s="40">
        <v>5</v>
      </c>
      <c r="R169" s="57">
        <f t="shared" si="16"/>
        <v>144263</v>
      </c>
      <c r="S169" s="97"/>
      <c r="T169" s="40">
        <v>57642</v>
      </c>
      <c r="U169" s="40">
        <v>5254</v>
      </c>
      <c r="V169" s="40">
        <v>0</v>
      </c>
      <c r="W169" s="40">
        <v>45905</v>
      </c>
      <c r="X169" s="40">
        <v>12778</v>
      </c>
      <c r="Y169" s="40">
        <v>29197</v>
      </c>
      <c r="Z169" s="40">
        <v>6407</v>
      </c>
      <c r="AA169" s="40">
        <v>0</v>
      </c>
      <c r="AB169" s="40">
        <v>4</v>
      </c>
      <c r="AC169" s="44">
        <f t="shared" si="17"/>
        <v>157187</v>
      </c>
      <c r="AD169" s="45">
        <f t="shared" si="18"/>
        <v>-12924</v>
      </c>
      <c r="AE169" s="46"/>
      <c r="AF169" s="40">
        <v>3022618</v>
      </c>
      <c r="AG169" s="40">
        <v>222749</v>
      </c>
      <c r="AH169" s="40">
        <v>27649</v>
      </c>
      <c r="AI169" s="40">
        <v>0</v>
      </c>
      <c r="AJ169" s="57">
        <f t="shared" si="19"/>
        <v>3273016</v>
      </c>
      <c r="AK169" s="40">
        <v>43681</v>
      </c>
      <c r="AL169" s="57">
        <f t="shared" si="20"/>
        <v>3229335</v>
      </c>
      <c r="AM169" s="46"/>
      <c r="AN169" s="91">
        <f t="shared" si="23"/>
        <v>132305</v>
      </c>
      <c r="AO169" s="46">
        <f>+AN169-'[2]Calc'!$I168</f>
        <v>0</v>
      </c>
    </row>
    <row r="170" spans="1:41" ht="19.5" customHeight="1">
      <c r="A170" s="77">
        <f t="shared" si="22"/>
        <v>166</v>
      </c>
      <c r="B170" s="77" t="s">
        <v>179</v>
      </c>
      <c r="C170" s="77">
        <v>9284</v>
      </c>
      <c r="D170" s="78" t="s">
        <v>225</v>
      </c>
      <c r="E170" s="78"/>
      <c r="F170" s="92" t="s">
        <v>57</v>
      </c>
      <c r="G170" s="93"/>
      <c r="H170" s="90">
        <v>49984</v>
      </c>
      <c r="I170" s="40">
        <v>0</v>
      </c>
      <c r="J170" s="40">
        <v>1853</v>
      </c>
      <c r="K170" s="40">
        <v>0</v>
      </c>
      <c r="L170" s="40">
        <v>0</v>
      </c>
      <c r="M170" s="40">
        <v>0</v>
      </c>
      <c r="N170" s="40">
        <v>22534</v>
      </c>
      <c r="O170" s="40">
        <v>26333</v>
      </c>
      <c r="P170" s="40">
        <v>5651</v>
      </c>
      <c r="Q170" s="40">
        <v>1175</v>
      </c>
      <c r="R170" s="57">
        <f t="shared" si="16"/>
        <v>107530</v>
      </c>
      <c r="S170" s="79"/>
      <c r="T170" s="40">
        <v>58890</v>
      </c>
      <c r="U170" s="40">
        <v>20280</v>
      </c>
      <c r="V170" s="40">
        <v>2065</v>
      </c>
      <c r="W170" s="40">
        <v>0</v>
      </c>
      <c r="X170" s="40">
        <v>14539</v>
      </c>
      <c r="Y170" s="40">
        <v>20061</v>
      </c>
      <c r="Z170" s="40">
        <v>2788</v>
      </c>
      <c r="AA170" s="40">
        <v>0</v>
      </c>
      <c r="AB170" s="40">
        <v>0</v>
      </c>
      <c r="AC170" s="44">
        <f t="shared" si="17"/>
        <v>118623</v>
      </c>
      <c r="AD170" s="45">
        <f t="shared" si="18"/>
        <v>-11093</v>
      </c>
      <c r="AE170" s="46"/>
      <c r="AF170" s="40">
        <v>930300</v>
      </c>
      <c r="AG170" s="40">
        <v>51503</v>
      </c>
      <c r="AH170" s="40">
        <v>529058</v>
      </c>
      <c r="AI170" s="40">
        <v>-70</v>
      </c>
      <c r="AJ170" s="57">
        <f t="shared" si="19"/>
        <v>1510791</v>
      </c>
      <c r="AK170" s="40">
        <v>11586</v>
      </c>
      <c r="AL170" s="57">
        <f t="shared" si="20"/>
        <v>1499205</v>
      </c>
      <c r="AM170" s="46"/>
      <c r="AN170" s="91">
        <f t="shared" si="23"/>
        <v>85397</v>
      </c>
      <c r="AO170" s="46">
        <f>+AN170-'[2]Calc'!$I169</f>
        <v>0</v>
      </c>
    </row>
    <row r="171" spans="1:41" ht="19.5" customHeight="1">
      <c r="A171" s="77">
        <f t="shared" si="22"/>
        <v>167</v>
      </c>
      <c r="B171" s="77" t="s">
        <v>179</v>
      </c>
      <c r="C171" s="77">
        <v>13344</v>
      </c>
      <c r="D171" s="78" t="s">
        <v>226</v>
      </c>
      <c r="E171" s="78"/>
      <c r="F171" s="92" t="s">
        <v>57</v>
      </c>
      <c r="G171" s="93"/>
      <c r="H171" s="90">
        <v>51759</v>
      </c>
      <c r="I171" s="40">
        <v>0</v>
      </c>
      <c r="J171" s="40">
        <v>30465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57">
        <f t="shared" si="16"/>
        <v>82224</v>
      </c>
      <c r="S171" s="79"/>
      <c r="T171" s="40">
        <v>44605</v>
      </c>
      <c r="U171" s="40">
        <v>0</v>
      </c>
      <c r="V171" s="40">
        <v>0</v>
      </c>
      <c r="W171" s="40">
        <v>0</v>
      </c>
      <c r="X171" s="40">
        <v>0</v>
      </c>
      <c r="Y171" s="40">
        <v>19083</v>
      </c>
      <c r="Z171" s="40">
        <v>0</v>
      </c>
      <c r="AA171" s="40">
        <v>0</v>
      </c>
      <c r="AB171" s="40">
        <v>7578</v>
      </c>
      <c r="AC171" s="44">
        <f t="shared" si="17"/>
        <v>71266</v>
      </c>
      <c r="AD171" s="45">
        <f t="shared" si="18"/>
        <v>10958</v>
      </c>
      <c r="AE171" s="46"/>
      <c r="AF171" s="40">
        <v>0</v>
      </c>
      <c r="AG171" s="40">
        <v>0</v>
      </c>
      <c r="AH171" s="40">
        <v>30000</v>
      </c>
      <c r="AI171" s="40">
        <v>2465</v>
      </c>
      <c r="AJ171" s="57">
        <f t="shared" si="19"/>
        <v>32465</v>
      </c>
      <c r="AK171" s="40">
        <v>0</v>
      </c>
      <c r="AL171" s="57">
        <f t="shared" si="20"/>
        <v>32465</v>
      </c>
      <c r="AM171" s="46"/>
      <c r="AN171" s="91">
        <f t="shared" si="23"/>
        <v>51759</v>
      </c>
      <c r="AO171" s="46">
        <f>+AN171-'[2]Calc'!$I170</f>
        <v>0</v>
      </c>
    </row>
    <row r="172" spans="1:41" ht="19.5" customHeight="1">
      <c r="A172" s="77">
        <f t="shared" si="22"/>
        <v>168</v>
      </c>
      <c r="B172" s="77" t="s">
        <v>179</v>
      </c>
      <c r="C172" s="77">
        <v>9272</v>
      </c>
      <c r="D172" s="78" t="s">
        <v>227</v>
      </c>
      <c r="E172" s="78"/>
      <c r="F172" s="92" t="s">
        <v>57</v>
      </c>
      <c r="G172" s="93"/>
      <c r="H172" s="90">
        <v>35993</v>
      </c>
      <c r="I172" s="40">
        <v>0</v>
      </c>
      <c r="J172" s="40">
        <v>321</v>
      </c>
      <c r="K172" s="40">
        <v>0</v>
      </c>
      <c r="L172" s="40">
        <v>0</v>
      </c>
      <c r="M172" s="40">
        <v>0</v>
      </c>
      <c r="N172" s="40">
        <v>3174</v>
      </c>
      <c r="O172" s="40">
        <v>21171</v>
      </c>
      <c r="P172" s="40">
        <v>1070</v>
      </c>
      <c r="Q172" s="40">
        <v>3363</v>
      </c>
      <c r="R172" s="57">
        <f t="shared" si="16"/>
        <v>65092</v>
      </c>
      <c r="S172" s="79"/>
      <c r="T172" s="40">
        <v>27057</v>
      </c>
      <c r="U172" s="40">
        <v>0</v>
      </c>
      <c r="V172" s="40">
        <v>0</v>
      </c>
      <c r="W172" s="40">
        <v>2731</v>
      </c>
      <c r="X172" s="40">
        <v>4720</v>
      </c>
      <c r="Y172" s="40">
        <v>8855</v>
      </c>
      <c r="Z172" s="40">
        <v>604</v>
      </c>
      <c r="AA172" s="40">
        <v>1200</v>
      </c>
      <c r="AB172" s="40">
        <v>3953</v>
      </c>
      <c r="AC172" s="44">
        <f t="shared" si="17"/>
        <v>49120</v>
      </c>
      <c r="AD172" s="45">
        <f t="shared" si="18"/>
        <v>15972</v>
      </c>
      <c r="AE172" s="46"/>
      <c r="AF172" s="40">
        <v>0</v>
      </c>
      <c r="AG172" s="40">
        <v>16073</v>
      </c>
      <c r="AH172" s="40">
        <v>494226</v>
      </c>
      <c r="AI172" s="40">
        <v>0</v>
      </c>
      <c r="AJ172" s="57">
        <f t="shared" si="19"/>
        <v>510299</v>
      </c>
      <c r="AK172" s="40">
        <v>1045</v>
      </c>
      <c r="AL172" s="57">
        <f t="shared" si="20"/>
        <v>509254</v>
      </c>
      <c r="AM172" s="46"/>
      <c r="AN172" s="91">
        <f t="shared" si="23"/>
        <v>64771</v>
      </c>
      <c r="AO172" s="46">
        <f>+AN172-'[2]Calc'!$I171</f>
        <v>0</v>
      </c>
    </row>
    <row r="173" spans="1:41" ht="19.5" customHeight="1">
      <c r="A173" s="77">
        <f t="shared" si="22"/>
        <v>169</v>
      </c>
      <c r="B173" s="77" t="s">
        <v>179</v>
      </c>
      <c r="C173" s="77">
        <v>9316</v>
      </c>
      <c r="D173" s="78" t="s">
        <v>228</v>
      </c>
      <c r="E173" s="78">
        <v>1</v>
      </c>
      <c r="F173" s="92"/>
      <c r="G173" s="93" t="s">
        <v>72</v>
      </c>
      <c r="H173" s="90">
        <v>6546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5983</v>
      </c>
      <c r="O173" s="40">
        <v>5267</v>
      </c>
      <c r="P173" s="40">
        <v>9345</v>
      </c>
      <c r="Q173" s="40">
        <v>1800</v>
      </c>
      <c r="R173" s="57">
        <f t="shared" si="16"/>
        <v>28941</v>
      </c>
      <c r="S173" s="79"/>
      <c r="T173" s="40">
        <v>6230</v>
      </c>
      <c r="U173" s="40">
        <v>0</v>
      </c>
      <c r="V173" s="40">
        <v>0</v>
      </c>
      <c r="W173" s="40">
        <v>173</v>
      </c>
      <c r="X173" s="40">
        <v>15256</v>
      </c>
      <c r="Y173" s="40">
        <v>5089</v>
      </c>
      <c r="Z173" s="40">
        <v>0</v>
      </c>
      <c r="AA173" s="40">
        <v>0</v>
      </c>
      <c r="AB173" s="40">
        <v>-2523</v>
      </c>
      <c r="AC173" s="44">
        <f t="shared" si="17"/>
        <v>24225</v>
      </c>
      <c r="AD173" s="45">
        <f t="shared" si="18"/>
        <v>4716</v>
      </c>
      <c r="AE173" s="46"/>
      <c r="AF173" s="40">
        <v>0</v>
      </c>
      <c r="AG173" s="40">
        <v>0</v>
      </c>
      <c r="AH173" s="40">
        <v>109319</v>
      </c>
      <c r="AI173" s="40">
        <v>0</v>
      </c>
      <c r="AJ173" s="57">
        <f t="shared" si="19"/>
        <v>109319</v>
      </c>
      <c r="AK173" s="40">
        <v>0</v>
      </c>
      <c r="AL173" s="57">
        <f t="shared" si="20"/>
        <v>109319</v>
      </c>
      <c r="AM173" s="46"/>
      <c r="AN173" s="91">
        <f t="shared" si="23"/>
        <v>28941</v>
      </c>
      <c r="AO173" s="46">
        <f>+AN173-'[2]Calc'!$I172</f>
        <v>0</v>
      </c>
    </row>
    <row r="174" spans="1:41" ht="19.5" customHeight="1">
      <c r="A174" s="77">
        <f t="shared" si="22"/>
        <v>170</v>
      </c>
      <c r="B174" s="77" t="s">
        <v>179</v>
      </c>
      <c r="C174" s="77">
        <v>9317</v>
      </c>
      <c r="D174" s="78" t="s">
        <v>229</v>
      </c>
      <c r="E174" s="78"/>
      <c r="F174" s="92" t="s">
        <v>57</v>
      </c>
      <c r="G174" s="93"/>
      <c r="H174" s="90">
        <v>64584</v>
      </c>
      <c r="I174" s="40">
        <v>0</v>
      </c>
      <c r="J174" s="40">
        <v>15473</v>
      </c>
      <c r="K174" s="40">
        <v>0</v>
      </c>
      <c r="L174" s="40">
        <v>0</v>
      </c>
      <c r="M174" s="40">
        <v>140000</v>
      </c>
      <c r="N174" s="40">
        <v>23637</v>
      </c>
      <c r="O174" s="40">
        <v>5135</v>
      </c>
      <c r="P174" s="40">
        <v>31003</v>
      </c>
      <c r="Q174" s="40">
        <v>0</v>
      </c>
      <c r="R174" s="57">
        <f t="shared" si="16"/>
        <v>279832</v>
      </c>
      <c r="S174" s="79"/>
      <c r="T174" s="40">
        <v>44422</v>
      </c>
      <c r="U174" s="40">
        <v>25480</v>
      </c>
      <c r="V174" s="40">
        <v>13386</v>
      </c>
      <c r="W174" s="40">
        <v>43593</v>
      </c>
      <c r="X174" s="40">
        <v>14651</v>
      </c>
      <c r="Y174" s="40">
        <v>14173</v>
      </c>
      <c r="Z174" s="40">
        <v>1200</v>
      </c>
      <c r="AA174" s="40">
        <v>16689</v>
      </c>
      <c r="AB174" s="40">
        <v>0</v>
      </c>
      <c r="AC174" s="44">
        <f t="shared" si="17"/>
        <v>173594</v>
      </c>
      <c r="AD174" s="45">
        <f t="shared" si="18"/>
        <v>106238</v>
      </c>
      <c r="AE174" s="46"/>
      <c r="AF174" s="40">
        <v>660000</v>
      </c>
      <c r="AG174" s="40">
        <v>0</v>
      </c>
      <c r="AH174" s="40">
        <v>256955</v>
      </c>
      <c r="AI174" s="40">
        <v>5016</v>
      </c>
      <c r="AJ174" s="57">
        <f t="shared" si="19"/>
        <v>921971</v>
      </c>
      <c r="AK174" s="40">
        <v>0</v>
      </c>
      <c r="AL174" s="57">
        <f t="shared" si="20"/>
        <v>921971</v>
      </c>
      <c r="AM174" s="46"/>
      <c r="AN174" s="91">
        <f t="shared" si="23"/>
        <v>98879</v>
      </c>
      <c r="AO174" s="46">
        <f>+AN174-'[2]Calc'!$I173</f>
        <v>0</v>
      </c>
    </row>
    <row r="175" spans="1:41" ht="19.5" customHeight="1">
      <c r="A175" s="77">
        <f t="shared" si="22"/>
        <v>171</v>
      </c>
      <c r="B175" s="77" t="s">
        <v>179</v>
      </c>
      <c r="C175" s="77">
        <v>9871</v>
      </c>
      <c r="D175" s="78" t="s">
        <v>230</v>
      </c>
      <c r="E175" s="78">
        <v>1</v>
      </c>
      <c r="F175" s="92"/>
      <c r="G175" s="93" t="s">
        <v>72</v>
      </c>
      <c r="H175" s="90">
        <v>18619</v>
      </c>
      <c r="I175" s="40">
        <v>2584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7700</v>
      </c>
      <c r="R175" s="57">
        <f t="shared" si="16"/>
        <v>28903</v>
      </c>
      <c r="S175" s="79"/>
      <c r="T175" s="40">
        <v>89000</v>
      </c>
      <c r="U175" s="40"/>
      <c r="V175" s="40">
        <v>0</v>
      </c>
      <c r="W175" s="40">
        <v>0</v>
      </c>
      <c r="X175" s="40">
        <v>0</v>
      </c>
      <c r="Y175" s="40">
        <v>13579</v>
      </c>
      <c r="Z175" s="40">
        <v>0</v>
      </c>
      <c r="AA175" s="40">
        <v>0</v>
      </c>
      <c r="AB175" s="40">
        <v>6705</v>
      </c>
      <c r="AC175" s="44">
        <f t="shared" si="17"/>
        <v>109284</v>
      </c>
      <c r="AD175" s="45">
        <f t="shared" si="18"/>
        <v>-80381</v>
      </c>
      <c r="AE175" s="46"/>
      <c r="AF175" s="40">
        <v>1100000</v>
      </c>
      <c r="AG175" s="40">
        <v>0</v>
      </c>
      <c r="AH175" s="40">
        <v>70000</v>
      </c>
      <c r="AI175" s="40">
        <v>2900</v>
      </c>
      <c r="AJ175" s="57">
        <f t="shared" si="19"/>
        <v>1172900</v>
      </c>
      <c r="AK175" s="40">
        <v>0</v>
      </c>
      <c r="AL175" s="57">
        <f t="shared" si="20"/>
        <v>1172900</v>
      </c>
      <c r="AM175" s="46"/>
      <c r="AN175" s="91">
        <f t="shared" si="23"/>
        <v>28903</v>
      </c>
      <c r="AO175" s="46">
        <f>+AN175-'[2]Calc'!$I174</f>
        <v>0</v>
      </c>
    </row>
    <row r="176" spans="1:41" ht="19.5" customHeight="1">
      <c r="A176" s="77">
        <f t="shared" si="22"/>
        <v>172</v>
      </c>
      <c r="B176" s="77" t="s">
        <v>179</v>
      </c>
      <c r="C176" s="77">
        <v>9347</v>
      </c>
      <c r="D176" s="78" t="s">
        <v>231</v>
      </c>
      <c r="E176" s="78"/>
      <c r="F176" s="92" t="s">
        <v>57</v>
      </c>
      <c r="G176" s="93"/>
      <c r="H176" s="90">
        <v>239585</v>
      </c>
      <c r="I176" s="40">
        <v>0</v>
      </c>
      <c r="J176" s="40">
        <v>25545</v>
      </c>
      <c r="K176" s="40">
        <v>0</v>
      </c>
      <c r="L176" s="40">
        <v>0</v>
      </c>
      <c r="M176" s="40">
        <v>0</v>
      </c>
      <c r="N176" s="40">
        <v>982</v>
      </c>
      <c r="O176" s="40">
        <v>0</v>
      </c>
      <c r="P176" s="40">
        <v>0</v>
      </c>
      <c r="Q176" s="40">
        <v>1935</v>
      </c>
      <c r="R176" s="57">
        <f t="shared" si="16"/>
        <v>268047</v>
      </c>
      <c r="S176" s="79"/>
      <c r="T176" s="40">
        <v>75275</v>
      </c>
      <c r="U176" s="40">
        <v>15600</v>
      </c>
      <c r="V176" s="40">
        <v>3426</v>
      </c>
      <c r="W176" s="40">
        <v>75816</v>
      </c>
      <c r="X176" s="40">
        <v>32626</v>
      </c>
      <c r="Y176" s="40">
        <v>58343</v>
      </c>
      <c r="Z176" s="40">
        <v>4853</v>
      </c>
      <c r="AA176" s="40">
        <v>17612</v>
      </c>
      <c r="AB176" s="40">
        <v>3781</v>
      </c>
      <c r="AC176" s="44">
        <f t="shared" si="17"/>
        <v>287332</v>
      </c>
      <c r="AD176" s="45">
        <f t="shared" si="18"/>
        <v>-19285</v>
      </c>
      <c r="AE176" s="46"/>
      <c r="AF176" s="40">
        <v>0</v>
      </c>
      <c r="AG176" s="40">
        <v>0</v>
      </c>
      <c r="AH176" s="40">
        <v>0</v>
      </c>
      <c r="AI176" s="40">
        <v>0</v>
      </c>
      <c r="AJ176" s="57">
        <f t="shared" si="19"/>
        <v>0</v>
      </c>
      <c r="AK176" s="40">
        <v>0</v>
      </c>
      <c r="AL176" s="57">
        <f t="shared" si="20"/>
        <v>0</v>
      </c>
      <c r="AM176" s="46"/>
      <c r="AN176" s="91">
        <f t="shared" si="23"/>
        <v>226902</v>
      </c>
      <c r="AO176" s="46">
        <f>+AN176-'[2]Calc'!$I175</f>
        <v>0</v>
      </c>
    </row>
    <row r="177" spans="1:41" ht="19.5" customHeight="1">
      <c r="A177" s="77">
        <f t="shared" si="22"/>
        <v>173</v>
      </c>
      <c r="B177" s="77" t="s">
        <v>179</v>
      </c>
      <c r="C177" s="77">
        <v>9346</v>
      </c>
      <c r="D177" s="78" t="s">
        <v>232</v>
      </c>
      <c r="E177" s="78">
        <v>1</v>
      </c>
      <c r="F177" s="92"/>
      <c r="G177" s="93" t="s">
        <v>72</v>
      </c>
      <c r="H177" s="90">
        <v>238299</v>
      </c>
      <c r="I177" s="40">
        <v>0</v>
      </c>
      <c r="J177" s="40">
        <v>28843</v>
      </c>
      <c r="K177" s="40">
        <v>52065</v>
      </c>
      <c r="L177" s="40">
        <v>0</v>
      </c>
      <c r="M177" s="40">
        <v>0</v>
      </c>
      <c r="N177" s="40">
        <v>10104</v>
      </c>
      <c r="O177" s="40">
        <v>680</v>
      </c>
      <c r="P177" s="40">
        <v>0</v>
      </c>
      <c r="Q177" s="40">
        <v>3303</v>
      </c>
      <c r="R177" s="57">
        <f t="shared" si="16"/>
        <v>333294</v>
      </c>
      <c r="S177" s="99"/>
      <c r="T177" s="40">
        <v>62806</v>
      </c>
      <c r="U177" s="40">
        <v>20800</v>
      </c>
      <c r="V177" s="40">
        <v>0</v>
      </c>
      <c r="W177" s="40">
        <v>81168</v>
      </c>
      <c r="X177" s="40">
        <v>16918</v>
      </c>
      <c r="Y177" s="40">
        <v>41513</v>
      </c>
      <c r="Z177" s="40">
        <v>45974</v>
      </c>
      <c r="AA177" s="40">
        <v>0</v>
      </c>
      <c r="AB177" s="40">
        <v>2208</v>
      </c>
      <c r="AC177" s="44">
        <f t="shared" si="17"/>
        <v>271387</v>
      </c>
      <c r="AD177" s="45">
        <f t="shared" si="18"/>
        <v>61907</v>
      </c>
      <c r="AE177" s="46"/>
      <c r="AF177" s="40">
        <v>3804300</v>
      </c>
      <c r="AG177" s="40">
        <v>184999</v>
      </c>
      <c r="AH177" s="40">
        <v>425570</v>
      </c>
      <c r="AI177" s="40">
        <v>0</v>
      </c>
      <c r="AJ177" s="57">
        <f t="shared" si="19"/>
        <v>4414869</v>
      </c>
      <c r="AK177" s="40">
        <v>0</v>
      </c>
      <c r="AL177" s="57">
        <f t="shared" si="20"/>
        <v>4414869</v>
      </c>
      <c r="AM177" s="46"/>
      <c r="AN177" s="91">
        <f t="shared" si="23"/>
        <v>231586</v>
      </c>
      <c r="AO177" s="46">
        <f>+AN177-'[2]Calc'!$I176</f>
        <v>0</v>
      </c>
    </row>
    <row r="178" spans="1:41" ht="19.5" customHeight="1">
      <c r="A178" s="77">
        <f t="shared" si="22"/>
        <v>174</v>
      </c>
      <c r="B178" s="77" t="s">
        <v>179</v>
      </c>
      <c r="C178" s="77">
        <v>9356</v>
      </c>
      <c r="D178" s="78" t="s">
        <v>233</v>
      </c>
      <c r="E178" s="78">
        <v>1</v>
      </c>
      <c r="F178" s="92"/>
      <c r="G178" s="93" t="s">
        <v>72</v>
      </c>
      <c r="H178" s="90">
        <v>95583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57">
        <f t="shared" si="16"/>
        <v>95583</v>
      </c>
      <c r="S178" s="99"/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4">
        <f t="shared" si="17"/>
        <v>0</v>
      </c>
      <c r="AD178" s="45">
        <f t="shared" si="18"/>
        <v>95583</v>
      </c>
      <c r="AE178" s="46"/>
      <c r="AF178" s="40">
        <v>0</v>
      </c>
      <c r="AG178" s="40">
        <v>0</v>
      </c>
      <c r="AH178" s="40">
        <v>0</v>
      </c>
      <c r="AI178" s="40">
        <v>0</v>
      </c>
      <c r="AJ178" s="57">
        <f t="shared" si="19"/>
        <v>0</v>
      </c>
      <c r="AK178" s="40">
        <v>0</v>
      </c>
      <c r="AL178" s="57">
        <f t="shared" si="20"/>
        <v>0</v>
      </c>
      <c r="AM178" s="46"/>
      <c r="AN178" s="91">
        <f t="shared" si="23"/>
        <v>95583</v>
      </c>
      <c r="AO178" s="46">
        <f>+AN178-'[2]Calc'!$I177</f>
        <v>0</v>
      </c>
    </row>
    <row r="179" spans="1:41" ht="19.5" customHeight="1">
      <c r="A179" s="77">
        <f t="shared" si="22"/>
        <v>175</v>
      </c>
      <c r="B179" s="77" t="s">
        <v>179</v>
      </c>
      <c r="C179" s="77">
        <v>9348</v>
      </c>
      <c r="D179" s="78" t="s">
        <v>234</v>
      </c>
      <c r="E179" s="78"/>
      <c r="F179" s="92" t="s">
        <v>57</v>
      </c>
      <c r="G179" s="93"/>
      <c r="H179" s="90">
        <v>58397</v>
      </c>
      <c r="I179" s="40">
        <v>807</v>
      </c>
      <c r="J179" s="40">
        <v>7285</v>
      </c>
      <c r="K179" s="40">
        <v>0</v>
      </c>
      <c r="L179" s="40">
        <v>0</v>
      </c>
      <c r="M179" s="40">
        <v>0</v>
      </c>
      <c r="N179" s="40">
        <v>92635</v>
      </c>
      <c r="O179" s="40">
        <v>13499</v>
      </c>
      <c r="P179" s="40">
        <v>0</v>
      </c>
      <c r="Q179" s="40">
        <v>0</v>
      </c>
      <c r="R179" s="57">
        <f t="shared" si="16"/>
        <v>172623</v>
      </c>
      <c r="S179" s="79"/>
      <c r="T179" s="40">
        <v>66251</v>
      </c>
      <c r="U179" s="40">
        <v>0</v>
      </c>
      <c r="V179" s="40">
        <v>5262</v>
      </c>
      <c r="W179" s="40">
        <v>6461</v>
      </c>
      <c r="X179" s="40">
        <v>60815</v>
      </c>
      <c r="Y179" s="40">
        <v>27186</v>
      </c>
      <c r="Z179" s="40">
        <v>0</v>
      </c>
      <c r="AA179" s="40">
        <v>781</v>
      </c>
      <c r="AB179" s="40">
        <v>0</v>
      </c>
      <c r="AC179" s="44">
        <f t="shared" si="17"/>
        <v>166756</v>
      </c>
      <c r="AD179" s="45">
        <f t="shared" si="18"/>
        <v>5867</v>
      </c>
      <c r="AE179" s="46"/>
      <c r="AF179" s="40">
        <v>4292946</v>
      </c>
      <c r="AG179" s="40">
        <v>88507</v>
      </c>
      <c r="AH179" s="40">
        <v>270241</v>
      </c>
      <c r="AI179" s="40">
        <v>0</v>
      </c>
      <c r="AJ179" s="57">
        <f t="shared" si="19"/>
        <v>4651694</v>
      </c>
      <c r="AK179" s="40">
        <v>1304</v>
      </c>
      <c r="AL179" s="57">
        <f t="shared" si="20"/>
        <v>4650390</v>
      </c>
      <c r="AM179" s="46"/>
      <c r="AN179" s="91">
        <f t="shared" si="23"/>
        <v>165338</v>
      </c>
      <c r="AO179" s="46">
        <f>+AN179-'[2]Calc'!$I178</f>
        <v>0</v>
      </c>
    </row>
    <row r="180" spans="1:41" ht="19.5" customHeight="1">
      <c r="A180" s="77">
        <f t="shared" si="22"/>
        <v>176</v>
      </c>
      <c r="B180" s="77" t="s">
        <v>179</v>
      </c>
      <c r="C180" s="77">
        <v>9349</v>
      </c>
      <c r="D180" s="78" t="s">
        <v>235</v>
      </c>
      <c r="E180" s="78"/>
      <c r="F180" s="92" t="s">
        <v>57</v>
      </c>
      <c r="G180" s="93"/>
      <c r="H180" s="90">
        <v>75909</v>
      </c>
      <c r="I180" s="40">
        <v>775</v>
      </c>
      <c r="J180" s="40">
        <v>4223</v>
      </c>
      <c r="K180" s="40">
        <v>0</v>
      </c>
      <c r="L180" s="40">
        <v>0</v>
      </c>
      <c r="M180" s="40">
        <v>0</v>
      </c>
      <c r="N180" s="40">
        <v>18200</v>
      </c>
      <c r="O180" s="40">
        <v>8413</v>
      </c>
      <c r="P180" s="40">
        <v>3621</v>
      </c>
      <c r="Q180" s="40">
        <v>5784</v>
      </c>
      <c r="R180" s="57">
        <f t="shared" si="16"/>
        <v>116925</v>
      </c>
      <c r="S180" s="79"/>
      <c r="T180" s="40">
        <v>51523</v>
      </c>
      <c r="U180" s="40">
        <v>18200</v>
      </c>
      <c r="V180" s="40">
        <v>0</v>
      </c>
      <c r="W180" s="40">
        <v>0</v>
      </c>
      <c r="X180" s="40">
        <v>14582</v>
      </c>
      <c r="Y180" s="40">
        <v>27843</v>
      </c>
      <c r="Z180" s="40">
        <v>3954</v>
      </c>
      <c r="AA180" s="40">
        <v>0</v>
      </c>
      <c r="AB180" s="40">
        <v>1026</v>
      </c>
      <c r="AC180" s="44">
        <f t="shared" si="17"/>
        <v>117128</v>
      </c>
      <c r="AD180" s="45">
        <f t="shared" si="18"/>
        <v>-203</v>
      </c>
      <c r="AE180" s="46"/>
      <c r="AF180" s="40">
        <v>400000</v>
      </c>
      <c r="AG180" s="40">
        <v>500000</v>
      </c>
      <c r="AH180" s="40">
        <v>148564</v>
      </c>
      <c r="AI180" s="40">
        <v>0</v>
      </c>
      <c r="AJ180" s="57">
        <f t="shared" si="19"/>
        <v>1048564</v>
      </c>
      <c r="AK180" s="40">
        <v>0</v>
      </c>
      <c r="AL180" s="57">
        <f t="shared" si="20"/>
        <v>1048564</v>
      </c>
      <c r="AM180" s="46"/>
      <c r="AN180" s="91">
        <f t="shared" si="23"/>
        <v>94502</v>
      </c>
      <c r="AO180" s="46">
        <f>+AN180-'[2]Calc'!$I179</f>
        <v>0</v>
      </c>
    </row>
    <row r="181" spans="1:41" ht="19.5" customHeight="1">
      <c r="A181" s="77">
        <f t="shared" si="22"/>
        <v>177</v>
      </c>
      <c r="B181" s="77" t="s">
        <v>179</v>
      </c>
      <c r="C181" s="77">
        <v>9355</v>
      </c>
      <c r="D181" s="78" t="s">
        <v>236</v>
      </c>
      <c r="E181" s="78"/>
      <c r="F181" s="92" t="s">
        <v>57</v>
      </c>
      <c r="G181" s="93"/>
      <c r="H181" s="90">
        <v>74196</v>
      </c>
      <c r="I181" s="40">
        <v>0</v>
      </c>
      <c r="J181" s="40">
        <v>1940</v>
      </c>
      <c r="K181" s="40">
        <v>16597</v>
      </c>
      <c r="L181" s="40">
        <v>0</v>
      </c>
      <c r="M181" s="40">
        <v>0</v>
      </c>
      <c r="N181" s="40">
        <v>31200</v>
      </c>
      <c r="O181" s="40">
        <v>27745</v>
      </c>
      <c r="P181" s="40">
        <v>8149</v>
      </c>
      <c r="Q181" s="40">
        <v>320</v>
      </c>
      <c r="R181" s="57">
        <f t="shared" si="16"/>
        <v>160147</v>
      </c>
      <c r="S181" s="79"/>
      <c r="T181" s="40">
        <v>57435</v>
      </c>
      <c r="U181" s="40">
        <v>18720</v>
      </c>
      <c r="V181" s="40">
        <v>0</v>
      </c>
      <c r="W181" s="40">
        <v>5021</v>
      </c>
      <c r="X181" s="40">
        <v>9927</v>
      </c>
      <c r="Y181" s="40">
        <v>16351</v>
      </c>
      <c r="Z181" s="40">
        <v>4963</v>
      </c>
      <c r="AA181" s="40">
        <v>2910</v>
      </c>
      <c r="AB181" s="40">
        <v>36202</v>
      </c>
      <c r="AC181" s="44">
        <f t="shared" si="17"/>
        <v>151529</v>
      </c>
      <c r="AD181" s="45">
        <f t="shared" si="18"/>
        <v>8618</v>
      </c>
      <c r="AE181" s="46"/>
      <c r="AF181" s="40">
        <v>2114404</v>
      </c>
      <c r="AG181" s="40">
        <v>15000</v>
      </c>
      <c r="AH181" s="40">
        <v>819120</v>
      </c>
      <c r="AI181" s="40">
        <v>3496</v>
      </c>
      <c r="AJ181" s="57">
        <f t="shared" si="19"/>
        <v>2952020</v>
      </c>
      <c r="AK181" s="40">
        <v>10812</v>
      </c>
      <c r="AL181" s="57">
        <f t="shared" si="20"/>
        <v>2941208</v>
      </c>
      <c r="AM181" s="46"/>
      <c r="AN181" s="91">
        <f t="shared" si="23"/>
        <v>122890</v>
      </c>
      <c r="AO181" s="46">
        <f>+AN181-'[2]Calc'!$I180</f>
        <v>0</v>
      </c>
    </row>
    <row r="182" spans="1:41" ht="19.5" customHeight="1">
      <c r="A182" s="77">
        <f t="shared" si="22"/>
        <v>178</v>
      </c>
      <c r="B182" s="77" t="s">
        <v>179</v>
      </c>
      <c r="C182" s="77">
        <v>9323</v>
      </c>
      <c r="D182" s="78" t="s">
        <v>237</v>
      </c>
      <c r="E182" s="78"/>
      <c r="F182" s="92" t="s">
        <v>57</v>
      </c>
      <c r="G182" s="93"/>
      <c r="H182" s="90">
        <v>57478</v>
      </c>
      <c r="I182" s="40">
        <v>0</v>
      </c>
      <c r="J182" s="40">
        <v>95</v>
      </c>
      <c r="K182" s="40">
        <v>0</v>
      </c>
      <c r="L182" s="40">
        <v>0</v>
      </c>
      <c r="M182" s="40">
        <v>0</v>
      </c>
      <c r="N182" s="40">
        <v>30883</v>
      </c>
      <c r="O182" s="40">
        <v>16512</v>
      </c>
      <c r="P182" s="40">
        <v>0</v>
      </c>
      <c r="Q182" s="40">
        <v>1790</v>
      </c>
      <c r="R182" s="57">
        <f t="shared" si="16"/>
        <v>106758</v>
      </c>
      <c r="S182" s="79"/>
      <c r="T182" s="40">
        <v>18261</v>
      </c>
      <c r="U182" s="40">
        <v>0</v>
      </c>
      <c r="V182" s="40">
        <v>100</v>
      </c>
      <c r="W182" s="40">
        <v>250</v>
      </c>
      <c r="X182" s="40">
        <v>143817</v>
      </c>
      <c r="Y182" s="40">
        <v>8562</v>
      </c>
      <c r="Z182" s="40">
        <v>345</v>
      </c>
      <c r="AA182" s="40">
        <v>0</v>
      </c>
      <c r="AB182" s="40">
        <v>15580</v>
      </c>
      <c r="AC182" s="44">
        <f t="shared" si="17"/>
        <v>186915</v>
      </c>
      <c r="AD182" s="45">
        <f t="shared" si="18"/>
        <v>-80157</v>
      </c>
      <c r="AE182" s="46"/>
      <c r="AF182" s="40">
        <v>0</v>
      </c>
      <c r="AG182" s="40">
        <v>0</v>
      </c>
      <c r="AH182" s="40">
        <v>300657</v>
      </c>
      <c r="AI182" s="40">
        <v>30</v>
      </c>
      <c r="AJ182" s="57">
        <f t="shared" si="19"/>
        <v>300687</v>
      </c>
      <c r="AK182" s="40">
        <v>0</v>
      </c>
      <c r="AL182" s="57">
        <f t="shared" si="20"/>
        <v>300687</v>
      </c>
      <c r="AM182" s="46"/>
      <c r="AN182" s="91">
        <f t="shared" si="23"/>
        <v>106663</v>
      </c>
      <c r="AO182" s="46">
        <f>+AN182-'[2]Calc'!$I181</f>
        <v>0</v>
      </c>
    </row>
    <row r="183" spans="1:41" ht="19.5" customHeight="1">
      <c r="A183" s="77">
        <f t="shared" si="22"/>
        <v>179</v>
      </c>
      <c r="B183" s="77" t="s">
        <v>179</v>
      </c>
      <c r="C183" s="77">
        <v>9351</v>
      </c>
      <c r="D183" s="78" t="s">
        <v>238</v>
      </c>
      <c r="E183" s="78"/>
      <c r="F183" s="92" t="s">
        <v>57</v>
      </c>
      <c r="G183" s="93"/>
      <c r="H183" s="90">
        <v>104501</v>
      </c>
      <c r="I183" s="40">
        <v>4344</v>
      </c>
      <c r="J183" s="40">
        <v>12362</v>
      </c>
      <c r="K183" s="40">
        <v>0</v>
      </c>
      <c r="L183" s="40">
        <v>0</v>
      </c>
      <c r="M183" s="40">
        <v>0</v>
      </c>
      <c r="N183" s="40">
        <v>3590</v>
      </c>
      <c r="O183" s="40">
        <v>33226</v>
      </c>
      <c r="P183" s="40">
        <v>632</v>
      </c>
      <c r="Q183" s="40">
        <v>0</v>
      </c>
      <c r="R183" s="57">
        <f t="shared" si="16"/>
        <v>158655</v>
      </c>
      <c r="S183" s="79"/>
      <c r="T183" s="40">
        <v>59314</v>
      </c>
      <c r="U183" s="40">
        <v>0</v>
      </c>
      <c r="V183" s="40">
        <v>4860</v>
      </c>
      <c r="W183" s="40">
        <v>7050</v>
      </c>
      <c r="X183" s="40">
        <v>54943</v>
      </c>
      <c r="Y183" s="40">
        <v>16069</v>
      </c>
      <c r="Z183" s="40">
        <v>13114</v>
      </c>
      <c r="AA183" s="40">
        <v>11790</v>
      </c>
      <c r="AB183" s="40">
        <v>0</v>
      </c>
      <c r="AC183" s="44">
        <f t="shared" si="17"/>
        <v>167140</v>
      </c>
      <c r="AD183" s="45">
        <f t="shared" si="18"/>
        <v>-8485</v>
      </c>
      <c r="AE183" s="46"/>
      <c r="AF183" s="40">
        <v>1170880</v>
      </c>
      <c r="AG183" s="40">
        <v>37707</v>
      </c>
      <c r="AH183" s="40">
        <v>678888</v>
      </c>
      <c r="AI183" s="40">
        <v>0</v>
      </c>
      <c r="AJ183" s="57">
        <f t="shared" si="19"/>
        <v>1887475</v>
      </c>
      <c r="AK183" s="40">
        <v>0</v>
      </c>
      <c r="AL183" s="57">
        <f t="shared" si="20"/>
        <v>1887475</v>
      </c>
      <c r="AM183" s="46"/>
      <c r="AN183" s="91">
        <f t="shared" si="23"/>
        <v>146293</v>
      </c>
      <c r="AO183" s="46">
        <f>+AN183-'[2]Calc'!$I182</f>
        <v>0</v>
      </c>
    </row>
    <row r="184" spans="1:41" ht="19.5" customHeight="1">
      <c r="A184" s="77">
        <f t="shared" si="22"/>
        <v>180</v>
      </c>
      <c r="B184" s="77" t="s">
        <v>179</v>
      </c>
      <c r="C184" s="77">
        <v>9326</v>
      </c>
      <c r="D184" s="78" t="s">
        <v>239</v>
      </c>
      <c r="E184" s="78"/>
      <c r="F184" s="92" t="s">
        <v>57</v>
      </c>
      <c r="G184" s="93"/>
      <c r="H184" s="90">
        <v>110756</v>
      </c>
      <c r="I184" s="40">
        <v>1285</v>
      </c>
      <c r="J184" s="40">
        <v>30594</v>
      </c>
      <c r="K184" s="40">
        <v>0</v>
      </c>
      <c r="L184" s="40">
        <v>6000</v>
      </c>
      <c r="M184" s="40">
        <v>0</v>
      </c>
      <c r="N184" s="40">
        <v>76483</v>
      </c>
      <c r="O184" s="40">
        <v>9780</v>
      </c>
      <c r="P184" s="40">
        <v>0</v>
      </c>
      <c r="Q184" s="40">
        <v>42753</v>
      </c>
      <c r="R184" s="57">
        <f t="shared" si="16"/>
        <v>277651</v>
      </c>
      <c r="S184" s="79"/>
      <c r="T184" s="40">
        <v>54908</v>
      </c>
      <c r="U184" s="40">
        <v>6194</v>
      </c>
      <c r="V184" s="40">
        <v>34838</v>
      </c>
      <c r="W184" s="40">
        <v>61030</v>
      </c>
      <c r="X184" s="40">
        <v>97007</v>
      </c>
      <c r="Y184" s="40">
        <v>39969</v>
      </c>
      <c r="Z184" s="40">
        <v>9839</v>
      </c>
      <c r="AA184" s="40">
        <v>0</v>
      </c>
      <c r="AB184" s="40">
        <v>0</v>
      </c>
      <c r="AC184" s="44">
        <f t="shared" si="17"/>
        <v>303785</v>
      </c>
      <c r="AD184" s="45">
        <f t="shared" si="18"/>
        <v>-26134</v>
      </c>
      <c r="AE184" s="46"/>
      <c r="AF184" s="40">
        <v>3057101</v>
      </c>
      <c r="AG184" s="40">
        <v>78929</v>
      </c>
      <c r="AH184" s="40">
        <v>284322</v>
      </c>
      <c r="AI184" s="40">
        <v>36748</v>
      </c>
      <c r="AJ184" s="57">
        <f t="shared" si="19"/>
        <v>3457100</v>
      </c>
      <c r="AK184" s="40">
        <v>34739</v>
      </c>
      <c r="AL184" s="57">
        <f t="shared" si="20"/>
        <v>3422361</v>
      </c>
      <c r="AM184" s="46"/>
      <c r="AN184" s="91">
        <f t="shared" si="23"/>
        <v>234863</v>
      </c>
      <c r="AO184" s="46">
        <f>+AN184-'[2]Calc'!$I183</f>
        <v>0</v>
      </c>
    </row>
    <row r="185" spans="1:41" ht="19.5" customHeight="1">
      <c r="A185" s="77">
        <f t="shared" si="22"/>
        <v>181</v>
      </c>
      <c r="B185" s="77" t="s">
        <v>179</v>
      </c>
      <c r="C185" s="77">
        <v>9325</v>
      </c>
      <c r="D185" s="78" t="s">
        <v>240</v>
      </c>
      <c r="E185" s="78">
        <v>1</v>
      </c>
      <c r="F185" s="92"/>
      <c r="G185" s="93" t="s">
        <v>72</v>
      </c>
      <c r="H185" s="90">
        <v>149530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188852</v>
      </c>
      <c r="O185" s="40">
        <v>5151</v>
      </c>
      <c r="P185" s="40">
        <v>0</v>
      </c>
      <c r="Q185" s="40">
        <v>0</v>
      </c>
      <c r="R185" s="57">
        <f t="shared" si="16"/>
        <v>343533</v>
      </c>
      <c r="S185" s="79"/>
      <c r="T185" s="40">
        <v>42823</v>
      </c>
      <c r="U185" s="40">
        <v>0</v>
      </c>
      <c r="V185" s="40">
        <v>0</v>
      </c>
      <c r="W185" s="40">
        <v>126019</v>
      </c>
      <c r="X185" s="40">
        <v>110650</v>
      </c>
      <c r="Y185" s="40">
        <v>63740</v>
      </c>
      <c r="Z185" s="40">
        <v>5000</v>
      </c>
      <c r="AA185" s="40">
        <v>0</v>
      </c>
      <c r="AB185" s="40">
        <v>0</v>
      </c>
      <c r="AC185" s="44">
        <f t="shared" si="17"/>
        <v>348232</v>
      </c>
      <c r="AD185" s="45">
        <f t="shared" si="18"/>
        <v>-4699</v>
      </c>
      <c r="AE185" s="46"/>
      <c r="AF185" s="40">
        <v>6084000</v>
      </c>
      <c r="AG185" s="40">
        <v>937000</v>
      </c>
      <c r="AH185" s="40">
        <v>147006</v>
      </c>
      <c r="AI185" s="40">
        <v>10660</v>
      </c>
      <c r="AJ185" s="57">
        <f t="shared" si="19"/>
        <v>7178666</v>
      </c>
      <c r="AK185" s="40">
        <v>44202</v>
      </c>
      <c r="AL185" s="57">
        <f t="shared" si="20"/>
        <v>7134464</v>
      </c>
      <c r="AM185" s="46"/>
      <c r="AN185" s="91">
        <f t="shared" si="23"/>
        <v>343533</v>
      </c>
      <c r="AO185" s="46">
        <f>+AN185-'[2]Calc'!$I184</f>
        <v>0</v>
      </c>
    </row>
    <row r="186" spans="1:41" ht="19.5" customHeight="1">
      <c r="A186" s="77">
        <f t="shared" si="22"/>
        <v>182</v>
      </c>
      <c r="B186" s="77" t="s">
        <v>179</v>
      </c>
      <c r="C186" s="77">
        <v>9302</v>
      </c>
      <c r="D186" s="78" t="s">
        <v>241</v>
      </c>
      <c r="E186" s="78"/>
      <c r="F186" s="92" t="s">
        <v>57</v>
      </c>
      <c r="G186" s="93"/>
      <c r="H186" s="90">
        <v>58588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34186</v>
      </c>
      <c r="O186" s="40">
        <v>49</v>
      </c>
      <c r="P186" s="40">
        <v>0</v>
      </c>
      <c r="Q186" s="40">
        <v>0</v>
      </c>
      <c r="R186" s="57">
        <f t="shared" si="16"/>
        <v>92823</v>
      </c>
      <c r="S186" s="79"/>
      <c r="T186" s="40">
        <v>27293</v>
      </c>
      <c r="U186" s="40">
        <v>19809</v>
      </c>
      <c r="V186" s="40">
        <v>550</v>
      </c>
      <c r="W186" s="40">
        <v>27488</v>
      </c>
      <c r="X186" s="40">
        <v>8617</v>
      </c>
      <c r="Y186" s="40">
        <v>5802</v>
      </c>
      <c r="Z186" s="40">
        <v>750</v>
      </c>
      <c r="AA186" s="40">
        <v>500</v>
      </c>
      <c r="AB186" s="40">
        <v>1829</v>
      </c>
      <c r="AC186" s="44">
        <f t="shared" si="17"/>
        <v>92638</v>
      </c>
      <c r="AD186" s="45">
        <f t="shared" si="18"/>
        <v>185</v>
      </c>
      <c r="AE186" s="46"/>
      <c r="AF186" s="40">
        <v>839363</v>
      </c>
      <c r="AG186" s="40">
        <v>6870</v>
      </c>
      <c r="AH186" s="40">
        <v>1845</v>
      </c>
      <c r="AI186" s="40">
        <v>0</v>
      </c>
      <c r="AJ186" s="57">
        <f t="shared" si="19"/>
        <v>848078</v>
      </c>
      <c r="AK186" s="40">
        <v>385</v>
      </c>
      <c r="AL186" s="57">
        <f t="shared" si="20"/>
        <v>847693</v>
      </c>
      <c r="AM186" s="46"/>
      <c r="AN186" s="91">
        <f t="shared" si="23"/>
        <v>73014</v>
      </c>
      <c r="AO186" s="46">
        <f>+AN186-'[2]Calc'!$I185</f>
        <v>0</v>
      </c>
    </row>
    <row r="187" spans="1:41" ht="19.5" customHeight="1">
      <c r="A187" s="77">
        <f t="shared" si="22"/>
        <v>183</v>
      </c>
      <c r="B187" s="77" t="s">
        <v>179</v>
      </c>
      <c r="C187" s="77">
        <v>9321</v>
      </c>
      <c r="D187" s="78" t="s">
        <v>242</v>
      </c>
      <c r="E187" s="78"/>
      <c r="F187" s="92" t="s">
        <v>57</v>
      </c>
      <c r="G187" s="93"/>
      <c r="H187" s="90">
        <v>627668</v>
      </c>
      <c r="I187" s="40">
        <v>0</v>
      </c>
      <c r="J187" s="40">
        <v>10055</v>
      </c>
      <c r="K187" s="40">
        <v>0</v>
      </c>
      <c r="L187" s="40">
        <v>10000</v>
      </c>
      <c r="M187" s="40">
        <v>0</v>
      </c>
      <c r="N187" s="40">
        <v>53628</v>
      </c>
      <c r="O187" s="40">
        <v>948</v>
      </c>
      <c r="P187" s="40">
        <v>1282</v>
      </c>
      <c r="Q187" s="40">
        <v>0</v>
      </c>
      <c r="R187" s="57">
        <f t="shared" si="16"/>
        <v>703581</v>
      </c>
      <c r="S187" s="79"/>
      <c r="T187" s="40">
        <v>128706</v>
      </c>
      <c r="U187" s="40">
        <v>57600</v>
      </c>
      <c r="V187" s="40">
        <v>3345</v>
      </c>
      <c r="W187" s="40">
        <v>186617</v>
      </c>
      <c r="X187" s="40">
        <v>112018</v>
      </c>
      <c r="Y187" s="40">
        <v>99297</v>
      </c>
      <c r="Z187" s="40">
        <v>29532</v>
      </c>
      <c r="AA187" s="40">
        <v>0</v>
      </c>
      <c r="AB187" s="40">
        <v>0</v>
      </c>
      <c r="AC187" s="44">
        <f t="shared" si="17"/>
        <v>617115</v>
      </c>
      <c r="AD187" s="45">
        <f t="shared" si="18"/>
        <v>86466</v>
      </c>
      <c r="AE187" s="46"/>
      <c r="AF187" s="40">
        <v>4111057</v>
      </c>
      <c r="AG187" s="40">
        <v>99904</v>
      </c>
      <c r="AH187" s="40">
        <v>151315</v>
      </c>
      <c r="AI187" s="40">
        <v>2594</v>
      </c>
      <c r="AJ187" s="57">
        <f t="shared" si="19"/>
        <v>4364870</v>
      </c>
      <c r="AK187" s="40">
        <v>345084</v>
      </c>
      <c r="AL187" s="57">
        <f t="shared" si="20"/>
        <v>4019786</v>
      </c>
      <c r="AM187" s="46"/>
      <c r="AN187" s="91">
        <f t="shared" si="23"/>
        <v>625926</v>
      </c>
      <c r="AO187" s="46">
        <f>+AN187-'[2]Calc'!$I186</f>
        <v>0</v>
      </c>
    </row>
    <row r="188" spans="1:41" ht="19.5" customHeight="1">
      <c r="A188" s="77">
        <f t="shared" si="22"/>
        <v>184</v>
      </c>
      <c r="B188" s="77" t="s">
        <v>179</v>
      </c>
      <c r="C188" s="77">
        <v>9327</v>
      </c>
      <c r="D188" s="78" t="s">
        <v>243</v>
      </c>
      <c r="E188" s="78"/>
      <c r="F188" s="92" t="s">
        <v>57</v>
      </c>
      <c r="G188" s="93"/>
      <c r="H188" s="90">
        <v>223653</v>
      </c>
      <c r="I188" s="40">
        <v>1610</v>
      </c>
      <c r="J188" s="40">
        <v>0</v>
      </c>
      <c r="K188" s="40">
        <v>0</v>
      </c>
      <c r="L188" s="40">
        <v>0</v>
      </c>
      <c r="M188" s="40">
        <v>10000</v>
      </c>
      <c r="N188" s="40">
        <v>62888</v>
      </c>
      <c r="O188" s="40">
        <v>43564</v>
      </c>
      <c r="P188" s="40">
        <v>8212</v>
      </c>
      <c r="Q188" s="40">
        <v>17386</v>
      </c>
      <c r="R188" s="57">
        <f t="shared" si="16"/>
        <v>367313</v>
      </c>
      <c r="S188" s="79"/>
      <c r="T188" s="40">
        <v>107567</v>
      </c>
      <c r="U188" s="40">
        <v>4334</v>
      </c>
      <c r="V188" s="40">
        <v>31769</v>
      </c>
      <c r="W188" s="40">
        <v>30026</v>
      </c>
      <c r="X188" s="40">
        <v>42839</v>
      </c>
      <c r="Y188" s="40">
        <v>102829</v>
      </c>
      <c r="Z188" s="40">
        <v>25541</v>
      </c>
      <c r="AA188" s="40">
        <v>0</v>
      </c>
      <c r="AB188" s="40">
        <v>390</v>
      </c>
      <c r="AC188" s="44">
        <f t="shared" si="17"/>
        <v>345295</v>
      </c>
      <c r="AD188" s="45">
        <f t="shared" si="18"/>
        <v>22018</v>
      </c>
      <c r="AE188" s="46"/>
      <c r="AF188" s="40">
        <v>270483</v>
      </c>
      <c r="AG188" s="40">
        <v>41038</v>
      </c>
      <c r="AH188" s="40">
        <v>1144363</v>
      </c>
      <c r="AI188" s="40">
        <v>19847</v>
      </c>
      <c r="AJ188" s="57">
        <f t="shared" si="19"/>
        <v>1475731</v>
      </c>
      <c r="AK188" s="40">
        <v>475263</v>
      </c>
      <c r="AL188" s="57">
        <f t="shared" si="20"/>
        <v>1000468</v>
      </c>
      <c r="AM188" s="46"/>
      <c r="AN188" s="91">
        <f t="shared" si="23"/>
        <v>352979</v>
      </c>
      <c r="AO188" s="46">
        <f>+AN188-'[2]Calc'!$I187</f>
        <v>0</v>
      </c>
    </row>
    <row r="189" spans="1:41" ht="19.5" customHeight="1">
      <c r="A189" s="77">
        <f t="shared" si="22"/>
        <v>185</v>
      </c>
      <c r="B189" s="77" t="s">
        <v>179</v>
      </c>
      <c r="C189" s="77">
        <v>10004</v>
      </c>
      <c r="D189" s="78" t="s">
        <v>244</v>
      </c>
      <c r="E189" s="78"/>
      <c r="F189" s="92" t="s">
        <v>57</v>
      </c>
      <c r="G189" s="93"/>
      <c r="H189" s="90">
        <v>120633</v>
      </c>
      <c r="I189" s="40">
        <v>2733</v>
      </c>
      <c r="J189" s="40">
        <v>800</v>
      </c>
      <c r="K189" s="40">
        <v>208273</v>
      </c>
      <c r="L189" s="40">
        <v>3000</v>
      </c>
      <c r="M189" s="40">
        <v>0</v>
      </c>
      <c r="N189" s="40">
        <v>28511</v>
      </c>
      <c r="O189" s="40">
        <v>18488</v>
      </c>
      <c r="P189" s="40">
        <v>0</v>
      </c>
      <c r="Q189" s="40">
        <v>4031</v>
      </c>
      <c r="R189" s="57">
        <f t="shared" si="16"/>
        <v>386469</v>
      </c>
      <c r="S189" s="79"/>
      <c r="T189" s="40">
        <v>46840</v>
      </c>
      <c r="U189" s="40">
        <v>27157</v>
      </c>
      <c r="V189" s="40">
        <v>4260</v>
      </c>
      <c r="W189" s="40">
        <v>8907</v>
      </c>
      <c r="X189" s="40">
        <v>102660</v>
      </c>
      <c r="Y189" s="40">
        <v>22605</v>
      </c>
      <c r="Z189" s="40">
        <v>4466</v>
      </c>
      <c r="AA189" s="40">
        <v>5087</v>
      </c>
      <c r="AB189" s="40">
        <v>240</v>
      </c>
      <c r="AC189" s="44">
        <f t="shared" si="17"/>
        <v>222222</v>
      </c>
      <c r="AD189" s="45">
        <f t="shared" si="18"/>
        <v>164247</v>
      </c>
      <c r="AE189" s="46"/>
      <c r="AF189" s="40">
        <v>1425000</v>
      </c>
      <c r="AG189" s="40">
        <v>0</v>
      </c>
      <c r="AH189" s="40">
        <v>622903</v>
      </c>
      <c r="AI189" s="40">
        <v>9500</v>
      </c>
      <c r="AJ189" s="57">
        <f t="shared" si="19"/>
        <v>2057403</v>
      </c>
      <c r="AK189" s="40">
        <v>11147</v>
      </c>
      <c r="AL189" s="57">
        <f t="shared" si="20"/>
        <v>2046256</v>
      </c>
      <c r="AM189" s="46"/>
      <c r="AN189" s="91">
        <f t="shared" si="23"/>
        <v>147239</v>
      </c>
      <c r="AO189" s="46">
        <f>+AN189-'[2]Calc'!$I188</f>
        <v>0</v>
      </c>
    </row>
    <row r="190" spans="1:41" ht="19.5" customHeight="1">
      <c r="A190" s="77">
        <f t="shared" si="22"/>
        <v>186</v>
      </c>
      <c r="B190" s="77" t="s">
        <v>179</v>
      </c>
      <c r="C190" s="77">
        <v>9286</v>
      </c>
      <c r="D190" s="78" t="s">
        <v>245</v>
      </c>
      <c r="E190" s="78"/>
      <c r="F190" s="92" t="s">
        <v>57</v>
      </c>
      <c r="G190" s="93"/>
      <c r="H190" s="90">
        <v>106559</v>
      </c>
      <c r="I190" s="40">
        <v>1003</v>
      </c>
      <c r="J190" s="40">
        <v>9526</v>
      </c>
      <c r="K190" s="40">
        <v>0</v>
      </c>
      <c r="L190" s="40">
        <v>0</v>
      </c>
      <c r="M190" s="40">
        <v>10000</v>
      </c>
      <c r="N190" s="40">
        <v>98874</v>
      </c>
      <c r="O190" s="40">
        <v>5784</v>
      </c>
      <c r="P190" s="40">
        <v>17501</v>
      </c>
      <c r="Q190" s="40">
        <v>-3</v>
      </c>
      <c r="R190" s="57">
        <f t="shared" si="16"/>
        <v>249244</v>
      </c>
      <c r="S190" s="99"/>
      <c r="T190" s="40">
        <v>55552</v>
      </c>
      <c r="U190" s="40">
        <v>28600</v>
      </c>
      <c r="V190" s="40">
        <v>10428</v>
      </c>
      <c r="W190" s="40">
        <v>17512</v>
      </c>
      <c r="X190" s="40">
        <v>36269</v>
      </c>
      <c r="Y190" s="40">
        <v>52110</v>
      </c>
      <c r="Z190" s="40">
        <v>12118</v>
      </c>
      <c r="AA190" s="40">
        <v>1003</v>
      </c>
      <c r="AB190" s="40">
        <v>0</v>
      </c>
      <c r="AC190" s="44">
        <f t="shared" si="17"/>
        <v>213592</v>
      </c>
      <c r="AD190" s="45">
        <f t="shared" si="18"/>
        <v>35652</v>
      </c>
      <c r="AE190" s="46"/>
      <c r="AF190" s="40">
        <v>4375000</v>
      </c>
      <c r="AG190" s="40">
        <v>0</v>
      </c>
      <c r="AH190" s="40">
        <v>207633</v>
      </c>
      <c r="AI190" s="40">
        <v>2538</v>
      </c>
      <c r="AJ190" s="57">
        <f t="shared" si="19"/>
        <v>4585171</v>
      </c>
      <c r="AK190" s="40">
        <v>4573268</v>
      </c>
      <c r="AL190" s="57">
        <f t="shared" si="20"/>
        <v>11903</v>
      </c>
      <c r="AM190" s="46"/>
      <c r="AN190" s="91">
        <f t="shared" si="23"/>
        <v>201118</v>
      </c>
      <c r="AO190" s="46">
        <f>+AN190-'[2]Calc'!$I189</f>
        <v>0</v>
      </c>
    </row>
    <row r="191" spans="1:41" ht="19.5" customHeight="1">
      <c r="A191" s="77">
        <f t="shared" si="22"/>
        <v>187</v>
      </c>
      <c r="B191" s="77" t="s">
        <v>179</v>
      </c>
      <c r="C191" s="77">
        <v>9337</v>
      </c>
      <c r="D191" s="78" t="s">
        <v>246</v>
      </c>
      <c r="E191" s="78"/>
      <c r="F191" s="92" t="s">
        <v>57</v>
      </c>
      <c r="G191" s="93"/>
      <c r="H191" s="90">
        <v>59731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57129</v>
      </c>
      <c r="O191" s="40">
        <v>0</v>
      </c>
      <c r="P191" s="40">
        <v>0</v>
      </c>
      <c r="Q191" s="40">
        <v>50</v>
      </c>
      <c r="R191" s="57">
        <f t="shared" si="16"/>
        <v>116910</v>
      </c>
      <c r="S191" s="79"/>
      <c r="T191" s="40">
        <v>55156</v>
      </c>
      <c r="U191" s="40">
        <v>2395</v>
      </c>
      <c r="V191" s="40">
        <v>3912</v>
      </c>
      <c r="W191" s="40">
        <v>16237</v>
      </c>
      <c r="X191" s="40">
        <v>8131</v>
      </c>
      <c r="Y191" s="40">
        <v>12803</v>
      </c>
      <c r="Z191" s="40">
        <v>10268</v>
      </c>
      <c r="AA191" s="40">
        <v>0</v>
      </c>
      <c r="AB191" s="40">
        <v>0</v>
      </c>
      <c r="AC191" s="44">
        <f t="shared" si="17"/>
        <v>108902</v>
      </c>
      <c r="AD191" s="45">
        <f t="shared" si="18"/>
        <v>8008</v>
      </c>
      <c r="AE191" s="46"/>
      <c r="AF191" s="40">
        <v>1817153</v>
      </c>
      <c r="AG191" s="40">
        <v>8057</v>
      </c>
      <c r="AH191" s="40">
        <v>1667</v>
      </c>
      <c r="AI191" s="40">
        <v>1237</v>
      </c>
      <c r="AJ191" s="57">
        <f t="shared" si="19"/>
        <v>1828114</v>
      </c>
      <c r="AK191" s="40">
        <v>62942</v>
      </c>
      <c r="AL191" s="57">
        <f t="shared" si="20"/>
        <v>1765172</v>
      </c>
      <c r="AM191" s="46"/>
      <c r="AN191" s="91">
        <f t="shared" si="23"/>
        <v>114515</v>
      </c>
      <c r="AO191" s="46">
        <f>+AN191-'[2]Calc'!$I190</f>
        <v>0</v>
      </c>
    </row>
    <row r="192" spans="1:41" ht="19.5" customHeight="1">
      <c r="A192" s="77">
        <f t="shared" si="22"/>
        <v>188</v>
      </c>
      <c r="B192" s="77" t="s">
        <v>179</v>
      </c>
      <c r="C192" s="77">
        <v>9352</v>
      </c>
      <c r="D192" s="78" t="s">
        <v>247</v>
      </c>
      <c r="E192" s="78"/>
      <c r="F192" s="92" t="s">
        <v>57</v>
      </c>
      <c r="G192" s="93"/>
      <c r="H192" s="90">
        <v>33308</v>
      </c>
      <c r="I192" s="40">
        <v>330</v>
      </c>
      <c r="J192" s="40">
        <v>475</v>
      </c>
      <c r="K192" s="40">
        <v>0</v>
      </c>
      <c r="L192" s="40">
        <v>0</v>
      </c>
      <c r="M192" s="40">
        <v>0</v>
      </c>
      <c r="N192" s="40">
        <v>9050</v>
      </c>
      <c r="O192" s="40">
        <v>1301</v>
      </c>
      <c r="P192" s="40">
        <v>14095</v>
      </c>
      <c r="Q192" s="40">
        <v>1087</v>
      </c>
      <c r="R192" s="57">
        <f t="shared" si="16"/>
        <v>59646</v>
      </c>
      <c r="S192" s="79"/>
      <c r="T192" s="40">
        <v>28249</v>
      </c>
      <c r="U192" s="40">
        <v>0</v>
      </c>
      <c r="V192" s="40">
        <v>767</v>
      </c>
      <c r="W192" s="40">
        <v>5354</v>
      </c>
      <c r="X192" s="40">
        <v>21753</v>
      </c>
      <c r="Y192" s="40">
        <v>7515</v>
      </c>
      <c r="Z192" s="40">
        <v>986</v>
      </c>
      <c r="AA192" s="40">
        <v>0</v>
      </c>
      <c r="AB192" s="40">
        <v>2133</v>
      </c>
      <c r="AC192" s="44">
        <f t="shared" si="17"/>
        <v>66757</v>
      </c>
      <c r="AD192" s="45">
        <f t="shared" si="18"/>
        <v>-7111</v>
      </c>
      <c r="AE192" s="46"/>
      <c r="AF192" s="40">
        <v>1260000</v>
      </c>
      <c r="AG192" s="40">
        <v>87690</v>
      </c>
      <c r="AH192" s="40">
        <v>38487</v>
      </c>
      <c r="AI192" s="40">
        <v>0</v>
      </c>
      <c r="AJ192" s="57">
        <f t="shared" si="19"/>
        <v>1386177</v>
      </c>
      <c r="AK192" s="40">
        <v>0</v>
      </c>
      <c r="AL192" s="57">
        <f t="shared" si="20"/>
        <v>1386177</v>
      </c>
      <c r="AM192" s="46"/>
      <c r="AN192" s="91">
        <f t="shared" si="23"/>
        <v>59171</v>
      </c>
      <c r="AO192" s="46">
        <f>+AN192-'[2]Calc'!$I191</f>
        <v>0</v>
      </c>
    </row>
    <row r="193" spans="1:41" ht="19.5" customHeight="1">
      <c r="A193" s="77">
        <f t="shared" si="22"/>
        <v>189</v>
      </c>
      <c r="B193" s="77" t="s">
        <v>179</v>
      </c>
      <c r="C193" s="77">
        <v>9538</v>
      </c>
      <c r="D193" s="78" t="s">
        <v>248</v>
      </c>
      <c r="E193" s="78"/>
      <c r="F193" s="92" t="s">
        <v>57</v>
      </c>
      <c r="G193" s="93"/>
      <c r="H193" s="90">
        <v>47503</v>
      </c>
      <c r="I193" s="40">
        <v>0</v>
      </c>
      <c r="J193" s="40">
        <v>1250</v>
      </c>
      <c r="K193" s="40">
        <v>0</v>
      </c>
      <c r="L193" s="40">
        <v>0</v>
      </c>
      <c r="M193" s="40">
        <v>0</v>
      </c>
      <c r="N193" s="40">
        <v>8994</v>
      </c>
      <c r="O193" s="40">
        <v>4381</v>
      </c>
      <c r="P193" s="40">
        <v>0</v>
      </c>
      <c r="Q193" s="40">
        <v>300</v>
      </c>
      <c r="R193" s="57">
        <f t="shared" si="16"/>
        <v>62428</v>
      </c>
      <c r="S193" s="79"/>
      <c r="T193" s="40">
        <v>43478</v>
      </c>
      <c r="U193" s="40">
        <v>0</v>
      </c>
      <c r="V193" s="40">
        <v>15</v>
      </c>
      <c r="W193" s="40">
        <v>0</v>
      </c>
      <c r="X193" s="40">
        <v>17716</v>
      </c>
      <c r="Y193" s="40">
        <v>3045</v>
      </c>
      <c r="Z193" s="40">
        <v>3160</v>
      </c>
      <c r="AA193" s="40">
        <v>1920</v>
      </c>
      <c r="AB193" s="40">
        <v>1939</v>
      </c>
      <c r="AC193" s="44">
        <f t="shared" si="17"/>
        <v>71273</v>
      </c>
      <c r="AD193" s="45">
        <f t="shared" si="18"/>
        <v>-8845</v>
      </c>
      <c r="AE193" s="46"/>
      <c r="AF193" s="40">
        <v>620000</v>
      </c>
      <c r="AG193" s="40">
        <v>8486</v>
      </c>
      <c r="AH193" s="40">
        <v>119908</v>
      </c>
      <c r="AI193" s="40">
        <v>77005</v>
      </c>
      <c r="AJ193" s="57">
        <f t="shared" si="19"/>
        <v>825399</v>
      </c>
      <c r="AK193" s="40">
        <v>-220</v>
      </c>
      <c r="AL193" s="57">
        <f t="shared" si="20"/>
        <v>825619</v>
      </c>
      <c r="AM193" s="46"/>
      <c r="AN193" s="91">
        <f t="shared" si="23"/>
        <v>61178</v>
      </c>
      <c r="AO193" s="46">
        <f>+AN193-'[2]Calc'!$I192</f>
        <v>0</v>
      </c>
    </row>
    <row r="194" spans="1:41" ht="19.5" customHeight="1">
      <c r="A194" s="77">
        <f t="shared" si="22"/>
        <v>190</v>
      </c>
      <c r="B194" s="77" t="s">
        <v>179</v>
      </c>
      <c r="C194" s="77">
        <v>9331</v>
      </c>
      <c r="D194" s="78" t="s">
        <v>249</v>
      </c>
      <c r="E194" s="78"/>
      <c r="F194" s="92" t="s">
        <v>57</v>
      </c>
      <c r="G194" s="93"/>
      <c r="H194" s="90">
        <v>45992</v>
      </c>
      <c r="I194" s="40">
        <v>0</v>
      </c>
      <c r="J194" s="40">
        <v>0</v>
      </c>
      <c r="K194" s="40">
        <v>0</v>
      </c>
      <c r="L194" s="40">
        <v>10000</v>
      </c>
      <c r="M194" s="40">
        <v>0</v>
      </c>
      <c r="N194" s="40">
        <v>1296</v>
      </c>
      <c r="O194" s="40">
        <v>11614</v>
      </c>
      <c r="P194" s="40">
        <v>2443</v>
      </c>
      <c r="Q194" s="40">
        <v>0</v>
      </c>
      <c r="R194" s="57">
        <f t="shared" si="16"/>
        <v>71345</v>
      </c>
      <c r="S194" s="79"/>
      <c r="T194" s="40">
        <v>0</v>
      </c>
      <c r="U194" s="40">
        <v>0</v>
      </c>
      <c r="V194" s="40">
        <v>0</v>
      </c>
      <c r="W194" s="40">
        <v>1391</v>
      </c>
      <c r="X194" s="40">
        <v>26779</v>
      </c>
      <c r="Y194" s="40">
        <v>7826</v>
      </c>
      <c r="Z194" s="40">
        <v>1336</v>
      </c>
      <c r="AA194" s="40">
        <v>0</v>
      </c>
      <c r="AB194" s="40">
        <v>0</v>
      </c>
      <c r="AC194" s="44">
        <f t="shared" si="17"/>
        <v>37332</v>
      </c>
      <c r="AD194" s="45">
        <f t="shared" si="18"/>
        <v>34013</v>
      </c>
      <c r="AE194" s="46"/>
      <c r="AF194" s="40">
        <v>1031181</v>
      </c>
      <c r="AG194" s="40">
        <v>0</v>
      </c>
      <c r="AH194" s="40">
        <v>259846</v>
      </c>
      <c r="AI194" s="40">
        <v>3721</v>
      </c>
      <c r="AJ194" s="57">
        <f t="shared" si="19"/>
        <v>1294748</v>
      </c>
      <c r="AK194" s="40">
        <v>566</v>
      </c>
      <c r="AL194" s="57">
        <f t="shared" si="20"/>
        <v>1294182</v>
      </c>
      <c r="AM194" s="46"/>
      <c r="AN194" s="91">
        <f t="shared" si="23"/>
        <v>61345</v>
      </c>
      <c r="AO194" s="46">
        <f>+AN194-'[2]Calc'!$I193</f>
        <v>0</v>
      </c>
    </row>
    <row r="195" spans="1:41" s="7" customFormat="1" ht="19.5" customHeight="1">
      <c r="A195" s="77">
        <f t="shared" si="22"/>
        <v>191</v>
      </c>
      <c r="B195" s="77" t="s">
        <v>179</v>
      </c>
      <c r="C195" s="77">
        <v>13657</v>
      </c>
      <c r="D195" s="78" t="s">
        <v>250</v>
      </c>
      <c r="E195" s="78"/>
      <c r="F195" s="92" t="s">
        <v>57</v>
      </c>
      <c r="G195" s="93"/>
      <c r="H195" s="9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57">
        <f t="shared" si="16"/>
        <v>0</v>
      </c>
      <c r="S195" s="79"/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4">
        <f t="shared" si="17"/>
        <v>0</v>
      </c>
      <c r="AD195" s="45">
        <f t="shared" si="18"/>
        <v>0</v>
      </c>
      <c r="AE195" s="82"/>
      <c r="AF195" s="40">
        <v>0</v>
      </c>
      <c r="AG195" s="40">
        <v>0</v>
      </c>
      <c r="AH195" s="40">
        <v>0</v>
      </c>
      <c r="AI195" s="40">
        <v>0</v>
      </c>
      <c r="AJ195" s="57">
        <f t="shared" si="19"/>
        <v>0</v>
      </c>
      <c r="AK195" s="40">
        <v>0</v>
      </c>
      <c r="AL195" s="57">
        <f t="shared" si="20"/>
        <v>0</v>
      </c>
      <c r="AM195" s="82"/>
      <c r="AN195" s="100"/>
      <c r="AO195" s="82"/>
    </row>
    <row r="196" spans="1:41" ht="19.5" customHeight="1">
      <c r="A196" s="77">
        <f t="shared" si="22"/>
        <v>192</v>
      </c>
      <c r="B196" s="77" t="s">
        <v>179</v>
      </c>
      <c r="C196" s="77">
        <v>9332</v>
      </c>
      <c r="D196" s="78" t="s">
        <v>251</v>
      </c>
      <c r="E196" s="78"/>
      <c r="F196" s="92" t="s">
        <v>57</v>
      </c>
      <c r="G196" s="93"/>
      <c r="H196" s="90">
        <v>23134</v>
      </c>
      <c r="I196" s="40">
        <v>0</v>
      </c>
      <c r="J196" s="40">
        <v>404</v>
      </c>
      <c r="K196" s="40">
        <v>0</v>
      </c>
      <c r="L196" s="40">
        <v>0</v>
      </c>
      <c r="M196" s="40">
        <v>0</v>
      </c>
      <c r="N196" s="40">
        <v>0</v>
      </c>
      <c r="O196" s="40">
        <v>4435</v>
      </c>
      <c r="P196" s="40">
        <v>752</v>
      </c>
      <c r="Q196" s="40">
        <v>1127</v>
      </c>
      <c r="R196" s="57">
        <f t="shared" si="16"/>
        <v>29852</v>
      </c>
      <c r="S196" s="99"/>
      <c r="T196" s="40">
        <v>0</v>
      </c>
      <c r="U196" s="40">
        <v>0</v>
      </c>
      <c r="V196" s="40">
        <v>875</v>
      </c>
      <c r="W196" s="40">
        <v>0</v>
      </c>
      <c r="X196" s="40">
        <v>10064</v>
      </c>
      <c r="Y196" s="40">
        <v>11824</v>
      </c>
      <c r="Z196" s="40">
        <v>2749</v>
      </c>
      <c r="AA196" s="40">
        <v>0</v>
      </c>
      <c r="AB196" s="40">
        <v>0</v>
      </c>
      <c r="AC196" s="44">
        <f t="shared" si="17"/>
        <v>25512</v>
      </c>
      <c r="AD196" s="45">
        <f t="shared" si="18"/>
        <v>4340</v>
      </c>
      <c r="AE196" s="46"/>
      <c r="AF196" s="40">
        <v>334000</v>
      </c>
      <c r="AG196" s="40">
        <v>13211</v>
      </c>
      <c r="AH196" s="40">
        <v>180843</v>
      </c>
      <c r="AI196" s="40">
        <v>262</v>
      </c>
      <c r="AJ196" s="57">
        <f t="shared" si="19"/>
        <v>528316</v>
      </c>
      <c r="AK196" s="40">
        <v>0</v>
      </c>
      <c r="AL196" s="57">
        <f t="shared" si="20"/>
        <v>528316</v>
      </c>
      <c r="AM196" s="46"/>
      <c r="AN196" s="91">
        <f aca="true" t="shared" si="24" ref="AN196:AN227">+H196+I196+SUM(N196:Q196)-U196</f>
        <v>29448</v>
      </c>
      <c r="AO196" s="46">
        <f>+AN196-'[2]Calc'!$I194</f>
        <v>0</v>
      </c>
    </row>
    <row r="197" spans="1:41" ht="19.5" customHeight="1">
      <c r="A197" s="77">
        <f t="shared" si="22"/>
        <v>193</v>
      </c>
      <c r="B197" s="77" t="s">
        <v>179</v>
      </c>
      <c r="C197" s="77">
        <v>9985</v>
      </c>
      <c r="D197" s="78" t="s">
        <v>252</v>
      </c>
      <c r="E197" s="78">
        <v>1</v>
      </c>
      <c r="F197" s="92"/>
      <c r="G197" s="93" t="s">
        <v>72</v>
      </c>
      <c r="H197" s="90">
        <v>4264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56</v>
      </c>
      <c r="P197" s="40">
        <v>0</v>
      </c>
      <c r="Q197" s="40">
        <v>3500</v>
      </c>
      <c r="R197" s="57">
        <f aca="true" t="shared" si="25" ref="R197:R260">SUM(H197:Q197)</f>
        <v>7820</v>
      </c>
      <c r="S197" s="79"/>
      <c r="T197" s="40">
        <v>0</v>
      </c>
      <c r="U197" s="40">
        <v>0</v>
      </c>
      <c r="V197" s="40">
        <v>0</v>
      </c>
      <c r="W197" s="40">
        <v>0</v>
      </c>
      <c r="X197" s="40">
        <v>4630</v>
      </c>
      <c r="Y197" s="40">
        <v>2480</v>
      </c>
      <c r="Z197" s="40">
        <v>0</v>
      </c>
      <c r="AA197" s="40">
        <v>0</v>
      </c>
      <c r="AB197" s="40">
        <v>200</v>
      </c>
      <c r="AC197" s="44">
        <f aca="true" t="shared" si="26" ref="AC197:AC260">SUM(T197:AB197)</f>
        <v>7310</v>
      </c>
      <c r="AD197" s="45">
        <f aca="true" t="shared" si="27" ref="AD197:AD260">+R197-AC197</f>
        <v>510</v>
      </c>
      <c r="AE197" s="46"/>
      <c r="AF197" s="40">
        <v>0</v>
      </c>
      <c r="AG197" s="40">
        <v>5790</v>
      </c>
      <c r="AH197" s="40">
        <v>6356</v>
      </c>
      <c r="AI197" s="40">
        <v>0</v>
      </c>
      <c r="AJ197" s="57">
        <f aca="true" t="shared" si="28" ref="AJ197:AJ260">SUM(AF197:AI197)</f>
        <v>12146</v>
      </c>
      <c r="AK197" s="40">
        <v>12146</v>
      </c>
      <c r="AL197" s="57">
        <f aca="true" t="shared" si="29" ref="AL197:AL260">+AJ197-AK197</f>
        <v>0</v>
      </c>
      <c r="AM197" s="46"/>
      <c r="AN197" s="91">
        <f t="shared" si="24"/>
        <v>7820</v>
      </c>
      <c r="AO197" s="46">
        <f>+AN197-'[2]Calc'!$I195</f>
        <v>0</v>
      </c>
    </row>
    <row r="198" spans="1:41" ht="19.5" customHeight="1">
      <c r="A198" s="77">
        <f aca="true" t="shared" si="30" ref="A198:A261">+A197+1</f>
        <v>194</v>
      </c>
      <c r="B198" s="77" t="s">
        <v>179</v>
      </c>
      <c r="C198" s="77">
        <v>9268</v>
      </c>
      <c r="D198" s="78" t="s">
        <v>253</v>
      </c>
      <c r="E198" s="78"/>
      <c r="F198" s="92" t="s">
        <v>57</v>
      </c>
      <c r="G198" s="93"/>
      <c r="H198" s="90">
        <v>100868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20612</v>
      </c>
      <c r="O198" s="40">
        <v>22035</v>
      </c>
      <c r="P198" s="40">
        <v>1079</v>
      </c>
      <c r="Q198" s="40">
        <v>3703</v>
      </c>
      <c r="R198" s="57">
        <f t="shared" si="25"/>
        <v>148297</v>
      </c>
      <c r="S198" s="79"/>
      <c r="T198" s="40">
        <v>27632</v>
      </c>
      <c r="U198" s="40">
        <v>4860</v>
      </c>
      <c r="V198" s="40">
        <v>6734</v>
      </c>
      <c r="W198" s="40">
        <v>11078</v>
      </c>
      <c r="X198" s="40">
        <v>28350</v>
      </c>
      <c r="Y198" s="40">
        <v>26674</v>
      </c>
      <c r="Z198" s="40">
        <v>9241</v>
      </c>
      <c r="AA198" s="40">
        <v>8115</v>
      </c>
      <c r="AB198" s="40">
        <v>0</v>
      </c>
      <c r="AC198" s="44">
        <f t="shared" si="26"/>
        <v>122684</v>
      </c>
      <c r="AD198" s="45">
        <f t="shared" si="27"/>
        <v>25613</v>
      </c>
      <c r="AE198" s="46"/>
      <c r="AF198" s="40">
        <v>1498312</v>
      </c>
      <c r="AG198" s="40">
        <v>0</v>
      </c>
      <c r="AH198" s="40">
        <v>368787</v>
      </c>
      <c r="AI198" s="40">
        <v>58</v>
      </c>
      <c r="AJ198" s="57">
        <f t="shared" si="28"/>
        <v>1867157</v>
      </c>
      <c r="AK198" s="40">
        <v>2144</v>
      </c>
      <c r="AL198" s="57">
        <f t="shared" si="29"/>
        <v>1865013</v>
      </c>
      <c r="AM198" s="46"/>
      <c r="AN198" s="91">
        <f t="shared" si="24"/>
        <v>143437</v>
      </c>
      <c r="AO198" s="46">
        <f>+AN198-'[2]Calc'!$I196</f>
        <v>0</v>
      </c>
    </row>
    <row r="199" spans="1:40" s="7" customFormat="1" ht="19.5" customHeight="1">
      <c r="A199" s="77">
        <f t="shared" si="30"/>
        <v>195</v>
      </c>
      <c r="B199" s="77" t="s">
        <v>179</v>
      </c>
      <c r="C199" s="77">
        <v>9270</v>
      </c>
      <c r="D199" s="78" t="s">
        <v>254</v>
      </c>
      <c r="E199" s="78"/>
      <c r="F199" s="92" t="s">
        <v>57</v>
      </c>
      <c r="G199" s="93"/>
      <c r="H199" s="9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57">
        <f t="shared" si="25"/>
        <v>0</v>
      </c>
      <c r="S199" s="79"/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4">
        <f t="shared" si="26"/>
        <v>0</v>
      </c>
      <c r="AD199" s="45">
        <f t="shared" si="27"/>
        <v>0</v>
      </c>
      <c r="AE199" s="82"/>
      <c r="AF199" s="40">
        <v>0</v>
      </c>
      <c r="AG199" s="40">
        <v>0</v>
      </c>
      <c r="AH199" s="40">
        <v>0</v>
      </c>
      <c r="AI199" s="40">
        <v>0</v>
      </c>
      <c r="AJ199" s="57">
        <f t="shared" si="28"/>
        <v>0</v>
      </c>
      <c r="AK199" s="40">
        <v>0</v>
      </c>
      <c r="AL199" s="57">
        <f t="shared" si="29"/>
        <v>0</v>
      </c>
      <c r="AM199" s="82"/>
      <c r="AN199" s="100">
        <f t="shared" si="24"/>
        <v>0</v>
      </c>
    </row>
    <row r="200" spans="1:50" ht="19.5" customHeight="1">
      <c r="A200" s="77">
        <f t="shared" si="30"/>
        <v>196</v>
      </c>
      <c r="B200" s="77" t="s">
        <v>255</v>
      </c>
      <c r="C200" s="77">
        <v>9298</v>
      </c>
      <c r="D200" s="78" t="s">
        <v>256</v>
      </c>
      <c r="E200" s="78">
        <v>1</v>
      </c>
      <c r="F200" s="92"/>
      <c r="G200" s="93" t="s">
        <v>72</v>
      </c>
      <c r="H200" s="90">
        <v>38877</v>
      </c>
      <c r="I200" s="40">
        <v>0</v>
      </c>
      <c r="J200" s="40">
        <v>0</v>
      </c>
      <c r="K200" s="40">
        <v>68662</v>
      </c>
      <c r="L200" s="40">
        <v>0</v>
      </c>
      <c r="M200" s="40">
        <v>0</v>
      </c>
      <c r="N200" s="40">
        <v>4253</v>
      </c>
      <c r="O200" s="40">
        <v>0</v>
      </c>
      <c r="P200" s="40">
        <v>0</v>
      </c>
      <c r="Q200" s="40">
        <v>0</v>
      </c>
      <c r="R200" s="57">
        <f t="shared" si="25"/>
        <v>111792</v>
      </c>
      <c r="S200" s="79"/>
      <c r="T200" s="40">
        <v>60240</v>
      </c>
      <c r="U200" s="40">
        <v>4253</v>
      </c>
      <c r="V200" s="40">
        <v>0</v>
      </c>
      <c r="W200" s="40">
        <v>366</v>
      </c>
      <c r="X200" s="40">
        <v>56547</v>
      </c>
      <c r="Y200" s="40">
        <v>7830</v>
      </c>
      <c r="Z200" s="40">
        <v>0</v>
      </c>
      <c r="AA200" s="40">
        <v>0</v>
      </c>
      <c r="AB200" s="40">
        <v>0</v>
      </c>
      <c r="AC200" s="44">
        <f t="shared" si="26"/>
        <v>129236</v>
      </c>
      <c r="AD200" s="45">
        <f t="shared" si="27"/>
        <v>-17444</v>
      </c>
      <c r="AE200" s="46"/>
      <c r="AF200" s="40">
        <v>1536700</v>
      </c>
      <c r="AG200" s="40">
        <v>200000</v>
      </c>
      <c r="AH200" s="40">
        <v>29088</v>
      </c>
      <c r="AI200" s="40">
        <v>0</v>
      </c>
      <c r="AJ200" s="57">
        <f t="shared" si="28"/>
        <v>1765788</v>
      </c>
      <c r="AK200" s="40">
        <v>0</v>
      </c>
      <c r="AL200" s="57">
        <f t="shared" si="29"/>
        <v>1765788</v>
      </c>
      <c r="AM200" s="46"/>
      <c r="AN200" s="91">
        <f t="shared" si="24"/>
        <v>38877</v>
      </c>
      <c r="AO200" s="46">
        <f>+AN200-'[2]Calc'!$I197</f>
        <v>0</v>
      </c>
      <c r="AX200" s="24"/>
    </row>
    <row r="201" spans="1:50" ht="19.5" customHeight="1">
      <c r="A201" s="77">
        <f t="shared" si="30"/>
        <v>197</v>
      </c>
      <c r="B201" s="77" t="s">
        <v>255</v>
      </c>
      <c r="C201" s="77">
        <v>9797</v>
      </c>
      <c r="D201" s="78" t="s">
        <v>257</v>
      </c>
      <c r="E201" s="78">
        <v>1</v>
      </c>
      <c r="F201" s="92"/>
      <c r="G201" s="93" t="s">
        <v>72</v>
      </c>
      <c r="H201" s="90">
        <v>36470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660</v>
      </c>
      <c r="O201" s="40">
        <v>13118</v>
      </c>
      <c r="P201" s="40">
        <v>0</v>
      </c>
      <c r="Q201" s="40">
        <v>1430</v>
      </c>
      <c r="R201" s="57">
        <f t="shared" si="25"/>
        <v>51678</v>
      </c>
      <c r="S201" s="99"/>
      <c r="T201" s="40">
        <v>7220</v>
      </c>
      <c r="U201" s="40">
        <v>0</v>
      </c>
      <c r="V201" s="40">
        <v>0</v>
      </c>
      <c r="W201" s="40">
        <v>4208</v>
      </c>
      <c r="X201" s="40">
        <v>10647</v>
      </c>
      <c r="Y201" s="40">
        <v>15065</v>
      </c>
      <c r="Z201" s="40">
        <v>8500</v>
      </c>
      <c r="AA201" s="40">
        <v>0</v>
      </c>
      <c r="AB201" s="40">
        <v>1920</v>
      </c>
      <c r="AC201" s="44">
        <f t="shared" si="26"/>
        <v>47560</v>
      </c>
      <c r="AD201" s="45">
        <f t="shared" si="27"/>
        <v>4118</v>
      </c>
      <c r="AE201" s="46"/>
      <c r="AF201" s="40">
        <v>1592000</v>
      </c>
      <c r="AG201" s="40">
        <v>20000</v>
      </c>
      <c r="AH201" s="40">
        <v>218281</v>
      </c>
      <c r="AI201" s="40">
        <v>0</v>
      </c>
      <c r="AJ201" s="57">
        <f t="shared" si="28"/>
        <v>1830281</v>
      </c>
      <c r="AK201" s="40">
        <v>1528</v>
      </c>
      <c r="AL201" s="57">
        <f t="shared" si="29"/>
        <v>1828753</v>
      </c>
      <c r="AM201" s="46"/>
      <c r="AN201" s="91">
        <f t="shared" si="24"/>
        <v>51678</v>
      </c>
      <c r="AO201" s="46">
        <f>+AN201-'[2]Calc'!$I198</f>
        <v>0</v>
      </c>
      <c r="AX201" s="24"/>
    </row>
    <row r="202" spans="1:50" ht="19.5" customHeight="1">
      <c r="A202" s="77">
        <f t="shared" si="30"/>
        <v>198</v>
      </c>
      <c r="B202" s="77" t="s">
        <v>255</v>
      </c>
      <c r="C202" s="77">
        <v>9301</v>
      </c>
      <c r="D202" s="78" t="s">
        <v>258</v>
      </c>
      <c r="E202" s="78">
        <v>1</v>
      </c>
      <c r="F202" s="92"/>
      <c r="G202" s="93" t="s">
        <v>72</v>
      </c>
      <c r="H202" s="90">
        <v>78263</v>
      </c>
      <c r="I202" s="40">
        <v>32497</v>
      </c>
      <c r="J202" s="40">
        <v>4161</v>
      </c>
      <c r="K202" s="40">
        <v>0</v>
      </c>
      <c r="L202" s="40">
        <v>0</v>
      </c>
      <c r="M202" s="40">
        <v>0</v>
      </c>
      <c r="N202" s="40">
        <v>50</v>
      </c>
      <c r="O202" s="40">
        <v>9648</v>
      </c>
      <c r="P202" s="40">
        <v>206</v>
      </c>
      <c r="Q202" s="40">
        <v>0</v>
      </c>
      <c r="R202" s="57">
        <f t="shared" si="25"/>
        <v>124825</v>
      </c>
      <c r="S202" s="79"/>
      <c r="T202" s="40">
        <v>11292</v>
      </c>
      <c r="U202" s="40">
        <v>13000</v>
      </c>
      <c r="V202" s="40">
        <v>0</v>
      </c>
      <c r="W202" s="40">
        <v>8990</v>
      </c>
      <c r="X202" s="40">
        <v>15000</v>
      </c>
      <c r="Y202" s="40">
        <v>35613</v>
      </c>
      <c r="Z202" s="40">
        <v>47532</v>
      </c>
      <c r="AA202" s="40">
        <v>0</v>
      </c>
      <c r="AB202" s="40">
        <v>0</v>
      </c>
      <c r="AC202" s="44">
        <f t="shared" si="26"/>
        <v>131427</v>
      </c>
      <c r="AD202" s="45">
        <f t="shared" si="27"/>
        <v>-6602</v>
      </c>
      <c r="AE202" s="46"/>
      <c r="AF202" s="40">
        <v>1300000</v>
      </c>
      <c r="AG202" s="40">
        <v>120000</v>
      </c>
      <c r="AH202" s="40">
        <v>242724</v>
      </c>
      <c r="AI202" s="40">
        <v>0</v>
      </c>
      <c r="AJ202" s="57">
        <f t="shared" si="28"/>
        <v>1662724</v>
      </c>
      <c r="AK202" s="40">
        <v>0</v>
      </c>
      <c r="AL202" s="57">
        <f t="shared" si="29"/>
        <v>1662724</v>
      </c>
      <c r="AM202" s="46"/>
      <c r="AN202" s="91">
        <f t="shared" si="24"/>
        <v>107664</v>
      </c>
      <c r="AO202" s="46">
        <f>+AN202-'[2]Calc'!$I199</f>
        <v>0</v>
      </c>
      <c r="AX202" s="24"/>
    </row>
    <row r="203" spans="1:50" ht="19.5" customHeight="1">
      <c r="A203" s="77">
        <f t="shared" si="30"/>
        <v>199</v>
      </c>
      <c r="B203" s="77" t="s">
        <v>255</v>
      </c>
      <c r="C203" s="77">
        <v>9334</v>
      </c>
      <c r="D203" s="78" t="s">
        <v>259</v>
      </c>
      <c r="E203" s="78">
        <v>1</v>
      </c>
      <c r="F203" s="92"/>
      <c r="G203" s="93" t="s">
        <v>72</v>
      </c>
      <c r="H203" s="90">
        <v>42280</v>
      </c>
      <c r="I203" s="40">
        <v>0</v>
      </c>
      <c r="J203" s="40">
        <v>13785</v>
      </c>
      <c r="K203" s="40">
        <v>0</v>
      </c>
      <c r="L203" s="40">
        <v>8000</v>
      </c>
      <c r="M203" s="40">
        <v>0</v>
      </c>
      <c r="N203" s="40">
        <v>3923</v>
      </c>
      <c r="O203" s="40">
        <v>0</v>
      </c>
      <c r="P203" s="40">
        <v>0</v>
      </c>
      <c r="Q203" s="40">
        <v>0</v>
      </c>
      <c r="R203" s="57">
        <f t="shared" si="25"/>
        <v>67988</v>
      </c>
      <c r="S203" s="79"/>
      <c r="T203" s="40">
        <v>47756</v>
      </c>
      <c r="U203" s="40">
        <v>0</v>
      </c>
      <c r="V203" s="40">
        <v>0</v>
      </c>
      <c r="W203" s="40">
        <v>160</v>
      </c>
      <c r="X203" s="40">
        <v>4239</v>
      </c>
      <c r="Y203" s="40">
        <v>10117</v>
      </c>
      <c r="Z203" s="40">
        <v>3680</v>
      </c>
      <c r="AA203" s="40">
        <v>0</v>
      </c>
      <c r="AB203" s="40">
        <v>1119</v>
      </c>
      <c r="AC203" s="44">
        <f t="shared" si="26"/>
        <v>67071</v>
      </c>
      <c r="AD203" s="45">
        <f t="shared" si="27"/>
        <v>917</v>
      </c>
      <c r="AE203" s="46"/>
      <c r="AF203" s="40">
        <v>0</v>
      </c>
      <c r="AG203" s="40">
        <v>0</v>
      </c>
      <c r="AH203" s="40">
        <v>0</v>
      </c>
      <c r="AI203" s="40">
        <v>0</v>
      </c>
      <c r="AJ203" s="57">
        <f t="shared" si="28"/>
        <v>0</v>
      </c>
      <c r="AK203" s="40">
        <v>0</v>
      </c>
      <c r="AL203" s="57">
        <f t="shared" si="29"/>
        <v>0</v>
      </c>
      <c r="AM203" s="46"/>
      <c r="AN203" s="91">
        <f t="shared" si="24"/>
        <v>46203</v>
      </c>
      <c r="AO203" s="46">
        <f>+AN203-'[2]Calc'!$I200</f>
        <v>0</v>
      </c>
      <c r="AX203" s="24"/>
    </row>
    <row r="204" spans="1:50" ht="19.5" customHeight="1">
      <c r="A204" s="77">
        <f t="shared" si="30"/>
        <v>200</v>
      </c>
      <c r="B204" s="77" t="s">
        <v>255</v>
      </c>
      <c r="C204" s="77">
        <v>9556</v>
      </c>
      <c r="D204" s="78" t="s">
        <v>260</v>
      </c>
      <c r="E204" s="78">
        <v>1</v>
      </c>
      <c r="F204" s="92"/>
      <c r="G204" s="93" t="s">
        <v>72</v>
      </c>
      <c r="H204" s="90">
        <v>110160</v>
      </c>
      <c r="I204" s="40">
        <v>0</v>
      </c>
      <c r="J204" s="40">
        <v>0</v>
      </c>
      <c r="K204" s="40">
        <v>10704</v>
      </c>
      <c r="L204" s="40">
        <v>0</v>
      </c>
      <c r="M204" s="40">
        <v>25900</v>
      </c>
      <c r="N204" s="40">
        <v>13388</v>
      </c>
      <c r="O204" s="40">
        <v>0</v>
      </c>
      <c r="P204" s="40">
        <v>5048</v>
      </c>
      <c r="Q204" s="40">
        <v>48000</v>
      </c>
      <c r="R204" s="57">
        <f t="shared" si="25"/>
        <v>213200</v>
      </c>
      <c r="S204" s="79"/>
      <c r="T204" s="40">
        <v>53949</v>
      </c>
      <c r="U204" s="40">
        <v>0</v>
      </c>
      <c r="V204" s="40">
        <v>0</v>
      </c>
      <c r="W204" s="40">
        <v>11535</v>
      </c>
      <c r="X204" s="40">
        <v>66509</v>
      </c>
      <c r="Y204" s="40">
        <v>92274</v>
      </c>
      <c r="Z204" s="40">
        <v>0</v>
      </c>
      <c r="AA204" s="40">
        <v>0</v>
      </c>
      <c r="AB204" s="40">
        <v>10347</v>
      </c>
      <c r="AC204" s="44">
        <f t="shared" si="26"/>
        <v>234614</v>
      </c>
      <c r="AD204" s="45">
        <f t="shared" si="27"/>
        <v>-21414</v>
      </c>
      <c r="AE204" s="46"/>
      <c r="AF204" s="40">
        <v>1698427</v>
      </c>
      <c r="AG204" s="40">
        <v>35549</v>
      </c>
      <c r="AH204" s="40">
        <v>409335</v>
      </c>
      <c r="AI204" s="40">
        <v>0</v>
      </c>
      <c r="AJ204" s="57">
        <f t="shared" si="28"/>
        <v>2143311</v>
      </c>
      <c r="AK204" s="40">
        <v>121524</v>
      </c>
      <c r="AL204" s="57">
        <f t="shared" si="29"/>
        <v>2021787</v>
      </c>
      <c r="AM204" s="46"/>
      <c r="AN204" s="91">
        <f t="shared" si="24"/>
        <v>176596</v>
      </c>
      <c r="AO204" s="46">
        <f>+AN204-'[2]Calc'!$I201</f>
        <v>0</v>
      </c>
      <c r="AX204" s="24"/>
    </row>
    <row r="205" spans="1:50" ht="19.5" customHeight="1">
      <c r="A205" s="77">
        <f t="shared" si="30"/>
        <v>201</v>
      </c>
      <c r="B205" s="77" t="s">
        <v>255</v>
      </c>
      <c r="C205" s="77">
        <v>9969</v>
      </c>
      <c r="D205" s="78" t="s">
        <v>261</v>
      </c>
      <c r="E205" s="78">
        <v>1</v>
      </c>
      <c r="F205" s="92"/>
      <c r="G205" s="93" t="s">
        <v>72</v>
      </c>
      <c r="H205" s="90">
        <v>77546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57">
        <f t="shared" si="25"/>
        <v>77546</v>
      </c>
      <c r="S205" s="99"/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4">
        <f t="shared" si="26"/>
        <v>0</v>
      </c>
      <c r="AD205" s="45">
        <f t="shared" si="27"/>
        <v>77546</v>
      </c>
      <c r="AE205" s="46"/>
      <c r="AF205" s="40">
        <v>0</v>
      </c>
      <c r="AG205" s="40">
        <v>0</v>
      </c>
      <c r="AH205" s="40">
        <v>0</v>
      </c>
      <c r="AI205" s="40">
        <v>0</v>
      </c>
      <c r="AJ205" s="57">
        <f t="shared" si="28"/>
        <v>0</v>
      </c>
      <c r="AK205" s="40">
        <v>0</v>
      </c>
      <c r="AL205" s="57">
        <f t="shared" si="29"/>
        <v>0</v>
      </c>
      <c r="AM205" s="46"/>
      <c r="AN205" s="91">
        <f t="shared" si="24"/>
        <v>77546</v>
      </c>
      <c r="AO205" s="46">
        <f>+AN205-'[2]Calc'!$I202</f>
        <v>0</v>
      </c>
      <c r="AX205" s="24"/>
    </row>
    <row r="206" spans="1:50" ht="19.5" customHeight="1">
      <c r="A206" s="77">
        <f t="shared" si="30"/>
        <v>202</v>
      </c>
      <c r="B206" s="77" t="s">
        <v>255</v>
      </c>
      <c r="C206" s="77">
        <v>9345</v>
      </c>
      <c r="D206" s="78" t="s">
        <v>262</v>
      </c>
      <c r="E206" s="78">
        <v>1</v>
      </c>
      <c r="F206" s="92"/>
      <c r="G206" s="93" t="s">
        <v>72</v>
      </c>
      <c r="H206" s="90">
        <v>255965</v>
      </c>
      <c r="I206" s="40">
        <v>0</v>
      </c>
      <c r="J206" s="40">
        <v>21932</v>
      </c>
      <c r="K206" s="40">
        <v>0</v>
      </c>
      <c r="L206" s="40">
        <v>0</v>
      </c>
      <c r="M206" s="40">
        <v>0</v>
      </c>
      <c r="N206" s="40">
        <v>20280</v>
      </c>
      <c r="O206" s="40">
        <v>3000</v>
      </c>
      <c r="P206" s="40">
        <v>0</v>
      </c>
      <c r="Q206" s="40">
        <v>0</v>
      </c>
      <c r="R206" s="57">
        <f t="shared" si="25"/>
        <v>301177</v>
      </c>
      <c r="S206" s="99"/>
      <c r="T206" s="40">
        <v>166767</v>
      </c>
      <c r="U206" s="40">
        <v>0</v>
      </c>
      <c r="V206" s="40">
        <v>0</v>
      </c>
      <c r="W206" s="40">
        <v>0</v>
      </c>
      <c r="X206" s="40">
        <v>113566</v>
      </c>
      <c r="Y206" s="40">
        <v>19019</v>
      </c>
      <c r="Z206" s="40">
        <v>0</v>
      </c>
      <c r="AA206" s="40">
        <v>0</v>
      </c>
      <c r="AB206" s="40">
        <v>0</v>
      </c>
      <c r="AC206" s="44">
        <f t="shared" si="26"/>
        <v>299352</v>
      </c>
      <c r="AD206" s="45">
        <f t="shared" si="27"/>
        <v>1825</v>
      </c>
      <c r="AE206" s="46"/>
      <c r="AF206" s="40">
        <v>2822120</v>
      </c>
      <c r="AG206" s="40">
        <v>86667</v>
      </c>
      <c r="AH206" s="40">
        <v>38638</v>
      </c>
      <c r="AI206" s="40">
        <v>0</v>
      </c>
      <c r="AJ206" s="57">
        <f t="shared" si="28"/>
        <v>2947425</v>
      </c>
      <c r="AK206" s="40">
        <v>209810</v>
      </c>
      <c r="AL206" s="57">
        <f t="shared" si="29"/>
        <v>2737615</v>
      </c>
      <c r="AM206" s="46"/>
      <c r="AN206" s="91">
        <f t="shared" si="24"/>
        <v>279245</v>
      </c>
      <c r="AO206" s="46">
        <f>+AN206-'[2]Calc'!$I203</f>
        <v>0</v>
      </c>
      <c r="AX206" s="24"/>
    </row>
    <row r="207" spans="1:50" ht="19.5" customHeight="1">
      <c r="A207" s="77">
        <f t="shared" si="30"/>
        <v>203</v>
      </c>
      <c r="B207" s="77" t="s">
        <v>255</v>
      </c>
      <c r="C207" s="77">
        <v>9322</v>
      </c>
      <c r="D207" s="78" t="s">
        <v>263</v>
      </c>
      <c r="E207" s="78">
        <v>1</v>
      </c>
      <c r="F207" s="92"/>
      <c r="G207" s="93" t="s">
        <v>72</v>
      </c>
      <c r="H207" s="90">
        <v>82635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57">
        <f t="shared" si="25"/>
        <v>82635</v>
      </c>
      <c r="S207" s="99"/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4">
        <f t="shared" si="26"/>
        <v>0</v>
      </c>
      <c r="AD207" s="45">
        <f t="shared" si="27"/>
        <v>82635</v>
      </c>
      <c r="AE207" s="46"/>
      <c r="AF207" s="40">
        <v>0</v>
      </c>
      <c r="AG207" s="40">
        <v>0</v>
      </c>
      <c r="AH207" s="40">
        <v>0</v>
      </c>
      <c r="AI207" s="40">
        <v>0</v>
      </c>
      <c r="AJ207" s="57">
        <f t="shared" si="28"/>
        <v>0</v>
      </c>
      <c r="AK207" s="40">
        <v>0</v>
      </c>
      <c r="AL207" s="57">
        <f t="shared" si="29"/>
        <v>0</v>
      </c>
      <c r="AM207" s="46"/>
      <c r="AN207" s="91">
        <f t="shared" si="24"/>
        <v>82635</v>
      </c>
      <c r="AO207" s="46">
        <f>+AN207-'[2]Calc'!$I204</f>
        <v>0</v>
      </c>
      <c r="AX207" s="22"/>
    </row>
    <row r="208" spans="1:50" ht="19.5" customHeight="1">
      <c r="A208" s="77">
        <f t="shared" si="30"/>
        <v>204</v>
      </c>
      <c r="B208" s="77" t="s">
        <v>255</v>
      </c>
      <c r="C208" s="77">
        <v>9336</v>
      </c>
      <c r="D208" s="78" t="s">
        <v>264</v>
      </c>
      <c r="E208" s="78"/>
      <c r="F208" s="92" t="s">
        <v>57</v>
      </c>
      <c r="G208" s="93"/>
      <c r="H208" s="90">
        <v>50128</v>
      </c>
      <c r="I208" s="40">
        <v>0</v>
      </c>
      <c r="J208" s="40">
        <v>63275</v>
      </c>
      <c r="K208" s="40">
        <v>0</v>
      </c>
      <c r="L208" s="40">
        <v>0</v>
      </c>
      <c r="M208" s="40">
        <v>0</v>
      </c>
      <c r="N208" s="40">
        <v>56805</v>
      </c>
      <c r="O208" s="40">
        <v>92908</v>
      </c>
      <c r="P208" s="40">
        <v>9167</v>
      </c>
      <c r="Q208" s="40">
        <v>0</v>
      </c>
      <c r="R208" s="57">
        <f t="shared" si="25"/>
        <v>272283</v>
      </c>
      <c r="S208" s="79"/>
      <c r="T208" s="40">
        <v>76804</v>
      </c>
      <c r="U208" s="40">
        <v>0</v>
      </c>
      <c r="V208" s="40">
        <v>2275</v>
      </c>
      <c r="W208" s="40">
        <v>0</v>
      </c>
      <c r="X208" s="40">
        <v>58371</v>
      </c>
      <c r="Y208" s="40">
        <v>41027</v>
      </c>
      <c r="Z208" s="40">
        <v>0</v>
      </c>
      <c r="AA208" s="40">
        <v>28000</v>
      </c>
      <c r="AB208" s="40">
        <v>0</v>
      </c>
      <c r="AC208" s="44">
        <f t="shared" si="26"/>
        <v>206477</v>
      </c>
      <c r="AD208" s="45">
        <f t="shared" si="27"/>
        <v>65806</v>
      </c>
      <c r="AE208" s="46"/>
      <c r="AF208" s="40">
        <v>4310000</v>
      </c>
      <c r="AG208" s="40">
        <v>0</v>
      </c>
      <c r="AH208" s="40">
        <v>127295</v>
      </c>
      <c r="AI208" s="40">
        <v>0</v>
      </c>
      <c r="AJ208" s="57">
        <f t="shared" si="28"/>
        <v>4437295</v>
      </c>
      <c r="AK208" s="40">
        <v>0</v>
      </c>
      <c r="AL208" s="57">
        <f t="shared" si="29"/>
        <v>4437295</v>
      </c>
      <c r="AM208" s="46"/>
      <c r="AN208" s="91">
        <f t="shared" si="24"/>
        <v>209008</v>
      </c>
      <c r="AO208" s="46">
        <f>+AN208-'[2]Calc'!$I205</f>
        <v>0</v>
      </c>
      <c r="AX208" s="22"/>
    </row>
    <row r="209" spans="1:50" ht="19.5" customHeight="1">
      <c r="A209" s="77">
        <f t="shared" si="30"/>
        <v>205</v>
      </c>
      <c r="B209" s="77" t="s">
        <v>255</v>
      </c>
      <c r="C209" s="77">
        <v>9329</v>
      </c>
      <c r="D209" s="78" t="s">
        <v>265</v>
      </c>
      <c r="E209" s="78"/>
      <c r="F209" s="92" t="s">
        <v>57</v>
      </c>
      <c r="G209" s="93"/>
      <c r="H209" s="90">
        <v>155459</v>
      </c>
      <c r="I209" s="40">
        <v>0</v>
      </c>
      <c r="J209" s="40">
        <v>0</v>
      </c>
      <c r="K209" s="40">
        <v>0</v>
      </c>
      <c r="L209" s="40">
        <v>4000</v>
      </c>
      <c r="M209" s="40">
        <v>0</v>
      </c>
      <c r="N209" s="40">
        <v>8350</v>
      </c>
      <c r="O209" s="40">
        <v>3376</v>
      </c>
      <c r="P209" s="40">
        <v>720</v>
      </c>
      <c r="Q209" s="40">
        <v>17703</v>
      </c>
      <c r="R209" s="57">
        <f t="shared" si="25"/>
        <v>189608</v>
      </c>
      <c r="S209" s="79"/>
      <c r="T209" s="40">
        <v>62275</v>
      </c>
      <c r="U209" s="40">
        <v>0</v>
      </c>
      <c r="V209" s="40">
        <v>43918</v>
      </c>
      <c r="W209" s="40">
        <v>0</v>
      </c>
      <c r="X209" s="40">
        <v>70282</v>
      </c>
      <c r="Y209" s="40">
        <v>5550</v>
      </c>
      <c r="Z209" s="40">
        <v>0</v>
      </c>
      <c r="AA209" s="40">
        <v>2100</v>
      </c>
      <c r="AB209" s="40">
        <v>0</v>
      </c>
      <c r="AC209" s="44">
        <f t="shared" si="26"/>
        <v>184125</v>
      </c>
      <c r="AD209" s="45">
        <f t="shared" si="27"/>
        <v>5483</v>
      </c>
      <c r="AE209" s="46"/>
      <c r="AF209" s="40">
        <v>3627885</v>
      </c>
      <c r="AG209" s="40">
        <v>225665</v>
      </c>
      <c r="AH209" s="40">
        <v>118068</v>
      </c>
      <c r="AI209" s="40">
        <v>7500</v>
      </c>
      <c r="AJ209" s="57">
        <f t="shared" si="28"/>
        <v>3979118</v>
      </c>
      <c r="AK209" s="40">
        <v>2500</v>
      </c>
      <c r="AL209" s="57">
        <f t="shared" si="29"/>
        <v>3976618</v>
      </c>
      <c r="AM209" s="46"/>
      <c r="AN209" s="91">
        <f t="shared" si="24"/>
        <v>185608</v>
      </c>
      <c r="AO209" s="46">
        <f>+AN209-'[2]Calc'!$I206</f>
        <v>0</v>
      </c>
      <c r="AX209" s="22"/>
    </row>
    <row r="210" spans="1:50" ht="19.5" customHeight="1">
      <c r="A210" s="77">
        <f t="shared" si="30"/>
        <v>206</v>
      </c>
      <c r="B210" s="77" t="s">
        <v>266</v>
      </c>
      <c r="C210" s="77">
        <v>15928</v>
      </c>
      <c r="D210" s="78" t="s">
        <v>267</v>
      </c>
      <c r="E210" s="78"/>
      <c r="F210" s="92" t="s">
        <v>57</v>
      </c>
      <c r="G210" s="93"/>
      <c r="H210" s="90">
        <v>53624</v>
      </c>
      <c r="I210" s="40">
        <v>9013</v>
      </c>
      <c r="J210" s="40">
        <v>0</v>
      </c>
      <c r="K210" s="40">
        <v>0</v>
      </c>
      <c r="L210" s="40">
        <v>0</v>
      </c>
      <c r="M210" s="40">
        <v>2000</v>
      </c>
      <c r="N210" s="40">
        <v>13855</v>
      </c>
      <c r="O210" s="40">
        <v>32312</v>
      </c>
      <c r="P210" s="40">
        <v>3603</v>
      </c>
      <c r="Q210" s="40">
        <v>0</v>
      </c>
      <c r="R210" s="57">
        <f t="shared" si="25"/>
        <v>114407</v>
      </c>
      <c r="S210" s="79"/>
      <c r="T210" s="40">
        <v>28895</v>
      </c>
      <c r="U210" s="40">
        <v>0</v>
      </c>
      <c r="V210" s="40">
        <v>12582</v>
      </c>
      <c r="W210" s="40">
        <v>1496</v>
      </c>
      <c r="X210" s="40">
        <v>48696</v>
      </c>
      <c r="Y210" s="40">
        <v>21796</v>
      </c>
      <c r="Z210" s="40">
        <v>9067</v>
      </c>
      <c r="AA210" s="40">
        <v>796</v>
      </c>
      <c r="AB210" s="40">
        <v>0</v>
      </c>
      <c r="AC210" s="44">
        <f t="shared" si="26"/>
        <v>123328</v>
      </c>
      <c r="AD210" s="45">
        <f t="shared" si="27"/>
        <v>-8921</v>
      </c>
      <c r="AE210" s="46"/>
      <c r="AF210" s="40">
        <v>1201441</v>
      </c>
      <c r="AG210" s="40">
        <v>36772</v>
      </c>
      <c r="AH210" s="40">
        <v>744357</v>
      </c>
      <c r="AI210" s="40">
        <v>460</v>
      </c>
      <c r="AJ210" s="57">
        <f t="shared" si="28"/>
        <v>1983030</v>
      </c>
      <c r="AK210" s="40">
        <v>1523</v>
      </c>
      <c r="AL210" s="57">
        <f t="shared" si="29"/>
        <v>1981507</v>
      </c>
      <c r="AM210" s="46"/>
      <c r="AN210" s="91">
        <f t="shared" si="24"/>
        <v>112407</v>
      </c>
      <c r="AO210" s="46">
        <f>+AN210-'[2]Calc'!$I207</f>
        <v>0</v>
      </c>
      <c r="AX210" s="22"/>
    </row>
    <row r="211" spans="1:41" ht="19.5" customHeight="1">
      <c r="A211" s="77">
        <f t="shared" si="30"/>
        <v>207</v>
      </c>
      <c r="B211" s="77" t="s">
        <v>266</v>
      </c>
      <c r="C211" s="77">
        <v>12601</v>
      </c>
      <c r="D211" s="78" t="s">
        <v>268</v>
      </c>
      <c r="E211" s="78"/>
      <c r="F211" s="92" t="s">
        <v>57</v>
      </c>
      <c r="G211" s="93"/>
      <c r="H211" s="90">
        <v>145767</v>
      </c>
      <c r="I211" s="40">
        <v>0</v>
      </c>
      <c r="J211" s="40">
        <v>0</v>
      </c>
      <c r="K211" s="40">
        <v>0</v>
      </c>
      <c r="L211" s="40">
        <v>0</v>
      </c>
      <c r="M211" s="40">
        <v>12200</v>
      </c>
      <c r="N211" s="40">
        <v>21143</v>
      </c>
      <c r="O211" s="40">
        <v>13379</v>
      </c>
      <c r="P211" s="40">
        <v>7789</v>
      </c>
      <c r="Q211" s="40">
        <v>0</v>
      </c>
      <c r="R211" s="57">
        <f t="shared" si="25"/>
        <v>200278</v>
      </c>
      <c r="S211" s="79"/>
      <c r="T211" s="40">
        <v>104055</v>
      </c>
      <c r="U211" s="40">
        <v>14895</v>
      </c>
      <c r="V211" s="40">
        <v>4327</v>
      </c>
      <c r="W211" s="40">
        <v>27269</v>
      </c>
      <c r="X211" s="40">
        <v>29033</v>
      </c>
      <c r="Y211" s="40">
        <v>49101</v>
      </c>
      <c r="Z211" s="40">
        <v>0</v>
      </c>
      <c r="AA211" s="40">
        <v>3338</v>
      </c>
      <c r="AB211" s="40">
        <v>0</v>
      </c>
      <c r="AC211" s="44">
        <f t="shared" si="26"/>
        <v>232018</v>
      </c>
      <c r="AD211" s="45">
        <f t="shared" si="27"/>
        <v>-31740</v>
      </c>
      <c r="AE211" s="46"/>
      <c r="AF211" s="40">
        <v>1325139</v>
      </c>
      <c r="AG211" s="40">
        <v>27061</v>
      </c>
      <c r="AH211" s="40">
        <v>542383</v>
      </c>
      <c r="AI211" s="40">
        <v>0</v>
      </c>
      <c r="AJ211" s="57">
        <f t="shared" si="28"/>
        <v>1894583</v>
      </c>
      <c r="AK211" s="40">
        <v>0</v>
      </c>
      <c r="AL211" s="57">
        <f t="shared" si="29"/>
        <v>1894583</v>
      </c>
      <c r="AM211" s="46"/>
      <c r="AN211" s="91">
        <f t="shared" si="24"/>
        <v>173183</v>
      </c>
      <c r="AO211" s="46">
        <f>+AN211-'[2]Calc'!$I208</f>
        <v>0</v>
      </c>
    </row>
    <row r="212" spans="1:41" ht="19.5" customHeight="1">
      <c r="A212" s="77">
        <f t="shared" si="30"/>
        <v>208</v>
      </c>
      <c r="B212" s="77" t="s">
        <v>266</v>
      </c>
      <c r="C212" s="77">
        <v>9801</v>
      </c>
      <c r="D212" s="78" t="s">
        <v>269</v>
      </c>
      <c r="E212" s="78"/>
      <c r="F212" s="92" t="s">
        <v>57</v>
      </c>
      <c r="G212" s="93"/>
      <c r="H212" s="90">
        <v>7340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17284</v>
      </c>
      <c r="O212" s="40">
        <v>406</v>
      </c>
      <c r="P212" s="40">
        <v>3311</v>
      </c>
      <c r="Q212" s="40">
        <v>50</v>
      </c>
      <c r="R212" s="57">
        <f t="shared" si="25"/>
        <v>28391</v>
      </c>
      <c r="S212" s="79"/>
      <c r="T212" s="40">
        <v>1679</v>
      </c>
      <c r="U212" s="40">
        <v>0</v>
      </c>
      <c r="V212" s="40">
        <v>2143</v>
      </c>
      <c r="W212" s="40">
        <v>0</v>
      </c>
      <c r="X212" s="40">
        <v>91844</v>
      </c>
      <c r="Y212" s="40">
        <v>648</v>
      </c>
      <c r="Z212" s="40">
        <v>876</v>
      </c>
      <c r="AA212" s="40">
        <v>0</v>
      </c>
      <c r="AB212" s="40">
        <v>957</v>
      </c>
      <c r="AC212" s="44">
        <f t="shared" si="26"/>
        <v>98147</v>
      </c>
      <c r="AD212" s="45">
        <f t="shared" si="27"/>
        <v>-69756</v>
      </c>
      <c r="AE212" s="46"/>
      <c r="AF212" s="40">
        <v>404255</v>
      </c>
      <c r="AG212" s="40">
        <v>0</v>
      </c>
      <c r="AH212" s="40">
        <v>20070</v>
      </c>
      <c r="AI212" s="40">
        <v>994</v>
      </c>
      <c r="AJ212" s="57">
        <f t="shared" si="28"/>
        <v>425319</v>
      </c>
      <c r="AK212" s="40">
        <v>0</v>
      </c>
      <c r="AL212" s="57">
        <f t="shared" si="29"/>
        <v>425319</v>
      </c>
      <c r="AM212" s="46"/>
      <c r="AN212" s="91">
        <f t="shared" si="24"/>
        <v>28391</v>
      </c>
      <c r="AO212" s="46">
        <f>+AN212-'[2]Calc'!$I209</f>
        <v>0</v>
      </c>
    </row>
    <row r="213" spans="1:41" ht="19.5" customHeight="1">
      <c r="A213" s="77">
        <f t="shared" si="30"/>
        <v>209</v>
      </c>
      <c r="B213" s="77" t="s">
        <v>266</v>
      </c>
      <c r="C213" s="77">
        <v>14281</v>
      </c>
      <c r="D213" s="78" t="s">
        <v>270</v>
      </c>
      <c r="E213" s="78"/>
      <c r="F213" s="92" t="s">
        <v>57</v>
      </c>
      <c r="G213" s="93"/>
      <c r="H213" s="90">
        <v>102969</v>
      </c>
      <c r="I213" s="40">
        <v>7431</v>
      </c>
      <c r="J213" s="40">
        <v>0</v>
      </c>
      <c r="K213" s="40">
        <v>0</v>
      </c>
      <c r="L213" s="40">
        <v>9667</v>
      </c>
      <c r="M213" s="40">
        <v>1500</v>
      </c>
      <c r="N213" s="40">
        <v>37198</v>
      </c>
      <c r="O213" s="40">
        <v>46672</v>
      </c>
      <c r="P213" s="40">
        <v>9210</v>
      </c>
      <c r="Q213" s="40">
        <v>427</v>
      </c>
      <c r="R213" s="57">
        <f t="shared" si="25"/>
        <v>215074</v>
      </c>
      <c r="S213" s="42"/>
      <c r="T213" s="40">
        <v>92756</v>
      </c>
      <c r="U213" s="40">
        <v>20800</v>
      </c>
      <c r="V213" s="40">
        <v>1378</v>
      </c>
      <c r="W213" s="40">
        <v>22576</v>
      </c>
      <c r="X213" s="40">
        <v>35058</v>
      </c>
      <c r="Y213" s="40">
        <v>56194</v>
      </c>
      <c r="Z213" s="40">
        <v>2001</v>
      </c>
      <c r="AA213" s="40">
        <v>660</v>
      </c>
      <c r="AB213" s="40">
        <v>0</v>
      </c>
      <c r="AC213" s="44">
        <f t="shared" si="26"/>
        <v>231423</v>
      </c>
      <c r="AD213" s="45">
        <f t="shared" si="27"/>
        <v>-16349</v>
      </c>
      <c r="AE213" s="46"/>
      <c r="AF213" s="40">
        <v>2225000</v>
      </c>
      <c r="AG213" s="40">
        <v>0</v>
      </c>
      <c r="AH213" s="40">
        <v>1287617</v>
      </c>
      <c r="AI213" s="40">
        <v>4632</v>
      </c>
      <c r="AJ213" s="57">
        <f t="shared" si="28"/>
        <v>3517249</v>
      </c>
      <c r="AK213" s="40">
        <v>4993</v>
      </c>
      <c r="AL213" s="57">
        <f t="shared" si="29"/>
        <v>3512256</v>
      </c>
      <c r="AM213" s="46"/>
      <c r="AN213" s="91">
        <f t="shared" si="24"/>
        <v>183107</v>
      </c>
      <c r="AO213" s="46">
        <f>+AN213-'[2]Calc'!$I210</f>
        <v>0</v>
      </c>
    </row>
    <row r="214" spans="1:41" ht="19.5" customHeight="1">
      <c r="A214" s="77">
        <f t="shared" si="30"/>
        <v>210</v>
      </c>
      <c r="B214" s="77" t="s">
        <v>266</v>
      </c>
      <c r="C214" s="77">
        <v>9852</v>
      </c>
      <c r="D214" s="78" t="s">
        <v>271</v>
      </c>
      <c r="E214" s="78"/>
      <c r="F214" s="92" t="s">
        <v>57</v>
      </c>
      <c r="G214" s="93"/>
      <c r="H214" s="90">
        <v>130647</v>
      </c>
      <c r="I214" s="40">
        <v>5324</v>
      </c>
      <c r="J214" s="40">
        <v>0</v>
      </c>
      <c r="K214" s="40">
        <v>0</v>
      </c>
      <c r="L214" s="40">
        <v>6667</v>
      </c>
      <c r="M214" s="40">
        <v>0</v>
      </c>
      <c r="N214" s="40">
        <v>4924</v>
      </c>
      <c r="O214" s="40">
        <v>892</v>
      </c>
      <c r="P214" s="40">
        <v>1678</v>
      </c>
      <c r="Q214" s="40">
        <v>85</v>
      </c>
      <c r="R214" s="57">
        <f t="shared" si="25"/>
        <v>150217</v>
      </c>
      <c r="S214" s="79"/>
      <c r="T214" s="40">
        <v>50762</v>
      </c>
      <c r="U214" s="40">
        <v>8608</v>
      </c>
      <c r="V214" s="40">
        <v>10540</v>
      </c>
      <c r="W214" s="40">
        <v>28725</v>
      </c>
      <c r="X214" s="40">
        <v>20538</v>
      </c>
      <c r="Y214" s="40">
        <v>18002</v>
      </c>
      <c r="Z214" s="40">
        <v>478</v>
      </c>
      <c r="AA214" s="40">
        <v>6378</v>
      </c>
      <c r="AB214" s="40">
        <v>19</v>
      </c>
      <c r="AC214" s="44">
        <f t="shared" si="26"/>
        <v>144050</v>
      </c>
      <c r="AD214" s="45">
        <f t="shared" si="27"/>
        <v>6167</v>
      </c>
      <c r="AE214" s="46"/>
      <c r="AF214" s="40">
        <v>2354151</v>
      </c>
      <c r="AG214" s="40">
        <v>402098</v>
      </c>
      <c r="AH214" s="40">
        <v>59759</v>
      </c>
      <c r="AI214" s="40">
        <v>2601</v>
      </c>
      <c r="AJ214" s="57">
        <f t="shared" si="28"/>
        <v>2818609</v>
      </c>
      <c r="AK214" s="40">
        <v>730871</v>
      </c>
      <c r="AL214" s="57">
        <f t="shared" si="29"/>
        <v>2087738</v>
      </c>
      <c r="AM214" s="46"/>
      <c r="AN214" s="91">
        <f t="shared" si="24"/>
        <v>134942</v>
      </c>
      <c r="AO214" s="46">
        <f>+AN214-'[2]Calc'!$I211</f>
        <v>0</v>
      </c>
    </row>
    <row r="215" spans="1:41" ht="19.5" customHeight="1">
      <c r="A215" s="77">
        <f t="shared" si="30"/>
        <v>211</v>
      </c>
      <c r="B215" s="77" t="s">
        <v>266</v>
      </c>
      <c r="C215" s="77">
        <v>9768</v>
      </c>
      <c r="D215" s="78" t="s">
        <v>272</v>
      </c>
      <c r="E215" s="78"/>
      <c r="F215" s="92" t="s">
        <v>57</v>
      </c>
      <c r="G215" s="93"/>
      <c r="H215" s="90">
        <v>105694</v>
      </c>
      <c r="I215" s="40">
        <v>0</v>
      </c>
      <c r="J215" s="40">
        <v>13975</v>
      </c>
      <c r="K215" s="40">
        <v>0</v>
      </c>
      <c r="L215" s="40">
        <v>0</v>
      </c>
      <c r="M215" s="40">
        <v>0</v>
      </c>
      <c r="N215" s="40">
        <v>15050</v>
      </c>
      <c r="O215" s="40">
        <v>8480</v>
      </c>
      <c r="P215" s="40">
        <v>0</v>
      </c>
      <c r="Q215" s="40">
        <v>0</v>
      </c>
      <c r="R215" s="57">
        <f t="shared" si="25"/>
        <v>143199</v>
      </c>
      <c r="S215" s="8"/>
      <c r="T215" s="40">
        <v>59340</v>
      </c>
      <c r="U215" s="40">
        <v>0</v>
      </c>
      <c r="V215" s="40">
        <v>0</v>
      </c>
      <c r="W215" s="40">
        <v>0</v>
      </c>
      <c r="X215" s="40">
        <v>7022</v>
      </c>
      <c r="Y215" s="40">
        <v>31953</v>
      </c>
      <c r="Z215" s="40">
        <v>9500</v>
      </c>
      <c r="AA215" s="40">
        <v>4000</v>
      </c>
      <c r="AB215" s="40">
        <v>0</v>
      </c>
      <c r="AC215" s="44">
        <f t="shared" si="26"/>
        <v>111815</v>
      </c>
      <c r="AD215" s="45">
        <f t="shared" si="27"/>
        <v>31384</v>
      </c>
      <c r="AE215" s="46"/>
      <c r="AF215" s="40">
        <v>0</v>
      </c>
      <c r="AG215" s="40">
        <v>0</v>
      </c>
      <c r="AH215" s="40">
        <v>356437</v>
      </c>
      <c r="AI215" s="40">
        <v>0</v>
      </c>
      <c r="AJ215" s="57">
        <f t="shared" si="28"/>
        <v>356437</v>
      </c>
      <c r="AK215" s="40">
        <v>0</v>
      </c>
      <c r="AL215" s="57">
        <f t="shared" si="29"/>
        <v>356437</v>
      </c>
      <c r="AM215" s="46"/>
      <c r="AN215" s="91">
        <f t="shared" si="24"/>
        <v>129224</v>
      </c>
      <c r="AO215" s="46">
        <f>+AN215-'[2]Calc'!$I212</f>
        <v>0</v>
      </c>
    </row>
    <row r="216" spans="1:41" ht="19.5" customHeight="1">
      <c r="A216" s="77">
        <f t="shared" si="30"/>
        <v>212</v>
      </c>
      <c r="B216" s="77" t="s">
        <v>266</v>
      </c>
      <c r="C216" s="77">
        <v>9770</v>
      </c>
      <c r="D216" s="78" t="s">
        <v>273</v>
      </c>
      <c r="E216" s="78"/>
      <c r="F216" s="92" t="s">
        <v>57</v>
      </c>
      <c r="G216" s="93"/>
      <c r="H216" s="90">
        <v>103033</v>
      </c>
      <c r="I216" s="40">
        <v>700</v>
      </c>
      <c r="J216" s="40">
        <v>5043</v>
      </c>
      <c r="K216" s="40">
        <v>0</v>
      </c>
      <c r="L216" s="40">
        <v>2000</v>
      </c>
      <c r="M216" s="40">
        <v>157296</v>
      </c>
      <c r="N216" s="40">
        <v>76907</v>
      </c>
      <c r="O216" s="40">
        <v>84384</v>
      </c>
      <c r="P216" s="40">
        <v>12752</v>
      </c>
      <c r="Q216" s="40">
        <v>14000</v>
      </c>
      <c r="R216" s="57">
        <f t="shared" si="25"/>
        <v>456115</v>
      </c>
      <c r="S216" s="79"/>
      <c r="T216" s="40">
        <v>101068</v>
      </c>
      <c r="U216" s="40">
        <v>7800</v>
      </c>
      <c r="V216" s="40">
        <v>0</v>
      </c>
      <c r="W216" s="40">
        <v>11866</v>
      </c>
      <c r="X216" s="40">
        <v>111540</v>
      </c>
      <c r="Y216" s="40">
        <v>44792</v>
      </c>
      <c r="Z216" s="40">
        <v>23646</v>
      </c>
      <c r="AA216" s="40">
        <v>700</v>
      </c>
      <c r="AB216" s="40">
        <v>0</v>
      </c>
      <c r="AC216" s="44">
        <f t="shared" si="26"/>
        <v>301412</v>
      </c>
      <c r="AD216" s="45">
        <f t="shared" si="27"/>
        <v>154703</v>
      </c>
      <c r="AE216" s="46"/>
      <c r="AF216" s="40">
        <v>0</v>
      </c>
      <c r="AG216" s="40">
        <v>0</v>
      </c>
      <c r="AH216" s="40">
        <v>1645853</v>
      </c>
      <c r="AI216" s="40">
        <v>16156</v>
      </c>
      <c r="AJ216" s="57">
        <f t="shared" si="28"/>
        <v>1662009</v>
      </c>
      <c r="AK216" s="40">
        <v>35997</v>
      </c>
      <c r="AL216" s="57">
        <f t="shared" si="29"/>
        <v>1626012</v>
      </c>
      <c r="AM216" s="46"/>
      <c r="AN216" s="91">
        <f t="shared" si="24"/>
        <v>283976</v>
      </c>
      <c r="AO216" s="46">
        <f>+AN216-'[2]Calc'!$I213</f>
        <v>0</v>
      </c>
    </row>
    <row r="217" spans="1:41" ht="19.5" customHeight="1">
      <c r="A217" s="77">
        <f t="shared" si="30"/>
        <v>213</v>
      </c>
      <c r="B217" s="77" t="s">
        <v>266</v>
      </c>
      <c r="C217" s="77">
        <v>9771</v>
      </c>
      <c r="D217" s="78" t="s">
        <v>274</v>
      </c>
      <c r="E217" s="78"/>
      <c r="F217" s="92" t="s">
        <v>57</v>
      </c>
      <c r="G217" s="93"/>
      <c r="H217" s="90">
        <v>172348</v>
      </c>
      <c r="I217" s="40">
        <v>2818</v>
      </c>
      <c r="J217" s="40">
        <v>4394</v>
      </c>
      <c r="K217" s="40">
        <v>0</v>
      </c>
      <c r="L217" s="40">
        <v>15000</v>
      </c>
      <c r="M217" s="40">
        <v>11186</v>
      </c>
      <c r="N217" s="40">
        <v>61713</v>
      </c>
      <c r="O217" s="40">
        <v>8024</v>
      </c>
      <c r="P217" s="40">
        <v>6021</v>
      </c>
      <c r="Q217" s="40">
        <v>0</v>
      </c>
      <c r="R217" s="57">
        <f t="shared" si="25"/>
        <v>281504</v>
      </c>
      <c r="S217" s="8"/>
      <c r="T217" s="40">
        <v>63798</v>
      </c>
      <c r="U217" s="40">
        <v>0</v>
      </c>
      <c r="V217" s="40">
        <v>16058</v>
      </c>
      <c r="W217" s="40">
        <v>58837</v>
      </c>
      <c r="X217" s="40">
        <v>67808</v>
      </c>
      <c r="Y217" s="40">
        <v>30646</v>
      </c>
      <c r="Z217" s="40">
        <v>2818</v>
      </c>
      <c r="AA217" s="40">
        <v>4394</v>
      </c>
      <c r="AB217" s="40">
        <v>14701</v>
      </c>
      <c r="AC217" s="44">
        <f t="shared" si="26"/>
        <v>259060</v>
      </c>
      <c r="AD217" s="45">
        <f t="shared" si="27"/>
        <v>22444</v>
      </c>
      <c r="AE217" s="46"/>
      <c r="AF217" s="40">
        <v>0</v>
      </c>
      <c r="AG217" s="40">
        <v>48088</v>
      </c>
      <c r="AH217" s="40">
        <v>562402</v>
      </c>
      <c r="AI217" s="40">
        <v>12360</v>
      </c>
      <c r="AJ217" s="57">
        <f t="shared" si="28"/>
        <v>622850</v>
      </c>
      <c r="AK217" s="40">
        <v>16006</v>
      </c>
      <c r="AL217" s="57">
        <f t="shared" si="29"/>
        <v>606844</v>
      </c>
      <c r="AM217" s="46"/>
      <c r="AN217" s="91">
        <f t="shared" si="24"/>
        <v>250924</v>
      </c>
      <c r="AO217" s="46">
        <f>+AN217-'[2]Calc'!$I214</f>
        <v>0</v>
      </c>
    </row>
    <row r="218" spans="1:41" ht="19.5" customHeight="1">
      <c r="A218" s="77">
        <f t="shared" si="30"/>
        <v>214</v>
      </c>
      <c r="B218" s="77" t="s">
        <v>266</v>
      </c>
      <c r="C218" s="77">
        <v>9990</v>
      </c>
      <c r="D218" s="78" t="s">
        <v>275</v>
      </c>
      <c r="E218" s="78"/>
      <c r="F218" s="92" t="s">
        <v>57</v>
      </c>
      <c r="G218" s="93"/>
      <c r="H218" s="90">
        <v>48801</v>
      </c>
      <c r="I218" s="40">
        <v>1377</v>
      </c>
      <c r="J218" s="40">
        <v>115</v>
      </c>
      <c r="K218" s="40">
        <v>0</v>
      </c>
      <c r="L218" s="40">
        <v>2871</v>
      </c>
      <c r="M218" s="40">
        <v>0</v>
      </c>
      <c r="N218" s="40">
        <v>18490</v>
      </c>
      <c r="O218" s="40">
        <v>28841</v>
      </c>
      <c r="P218" s="40">
        <v>6305</v>
      </c>
      <c r="Q218" s="40">
        <v>117</v>
      </c>
      <c r="R218" s="57">
        <f t="shared" si="25"/>
        <v>106917</v>
      </c>
      <c r="S218" s="8"/>
      <c r="T218" s="40">
        <v>52136</v>
      </c>
      <c r="U218" s="40">
        <v>3758</v>
      </c>
      <c r="V218" s="40">
        <v>2328</v>
      </c>
      <c r="W218" s="40">
        <v>16197</v>
      </c>
      <c r="X218" s="40">
        <v>29703</v>
      </c>
      <c r="Y218" s="40">
        <v>14732</v>
      </c>
      <c r="Z218" s="40">
        <v>1385</v>
      </c>
      <c r="AA218" s="40">
        <v>1377</v>
      </c>
      <c r="AB218" s="40">
        <v>0</v>
      </c>
      <c r="AC218" s="44">
        <f t="shared" si="26"/>
        <v>121616</v>
      </c>
      <c r="AD218" s="45">
        <f t="shared" si="27"/>
        <v>-14699</v>
      </c>
      <c r="AE218" s="46"/>
      <c r="AF218" s="40">
        <v>1185000</v>
      </c>
      <c r="AG218" s="40">
        <v>0</v>
      </c>
      <c r="AH218" s="40">
        <v>547627</v>
      </c>
      <c r="AI218" s="40">
        <v>836</v>
      </c>
      <c r="AJ218" s="57">
        <f t="shared" si="28"/>
        <v>1733463</v>
      </c>
      <c r="AK218" s="40">
        <v>0</v>
      </c>
      <c r="AL218" s="57">
        <f t="shared" si="29"/>
        <v>1733463</v>
      </c>
      <c r="AM218" s="46"/>
      <c r="AN218" s="91">
        <f t="shared" si="24"/>
        <v>100173</v>
      </c>
      <c r="AO218" s="46">
        <f>+AN218-'[2]Calc'!$I215</f>
        <v>0</v>
      </c>
    </row>
    <row r="219" spans="1:41" ht="19.5" customHeight="1">
      <c r="A219" s="77">
        <f t="shared" si="30"/>
        <v>215</v>
      </c>
      <c r="B219" s="77" t="s">
        <v>266</v>
      </c>
      <c r="C219" s="77">
        <v>9774</v>
      </c>
      <c r="D219" s="78" t="s">
        <v>276</v>
      </c>
      <c r="E219" s="78"/>
      <c r="F219" s="92" t="s">
        <v>57</v>
      </c>
      <c r="G219" s="93"/>
      <c r="H219" s="90">
        <v>413677</v>
      </c>
      <c r="I219" s="40">
        <v>28813</v>
      </c>
      <c r="J219" s="40">
        <v>45181</v>
      </c>
      <c r="K219" s="40">
        <v>0</v>
      </c>
      <c r="L219" s="40">
        <v>49300</v>
      </c>
      <c r="M219" s="40">
        <v>0</v>
      </c>
      <c r="N219" s="40">
        <v>43507</v>
      </c>
      <c r="O219" s="40">
        <v>6515</v>
      </c>
      <c r="P219" s="40">
        <v>28519</v>
      </c>
      <c r="Q219" s="40">
        <v>0</v>
      </c>
      <c r="R219" s="57">
        <f t="shared" si="25"/>
        <v>615512</v>
      </c>
      <c r="S219" s="8"/>
      <c r="T219" s="40">
        <v>64246</v>
      </c>
      <c r="U219" s="40">
        <v>15600</v>
      </c>
      <c r="V219" s="40">
        <v>55940</v>
      </c>
      <c r="W219" s="40">
        <v>210603</v>
      </c>
      <c r="X219" s="40">
        <v>66094</v>
      </c>
      <c r="Y219" s="40">
        <v>60242</v>
      </c>
      <c r="Z219" s="40">
        <v>46288</v>
      </c>
      <c r="AA219" s="40">
        <v>58795</v>
      </c>
      <c r="AB219" s="40">
        <v>32400</v>
      </c>
      <c r="AC219" s="44">
        <f t="shared" si="26"/>
        <v>610208</v>
      </c>
      <c r="AD219" s="45">
        <f t="shared" si="27"/>
        <v>5304</v>
      </c>
      <c r="AE219" s="46"/>
      <c r="AF219" s="40">
        <v>0</v>
      </c>
      <c r="AG219" s="40">
        <v>130991</v>
      </c>
      <c r="AH219" s="40">
        <v>249707</v>
      </c>
      <c r="AI219" s="40">
        <v>5393</v>
      </c>
      <c r="AJ219" s="57">
        <f t="shared" si="28"/>
        <v>386091</v>
      </c>
      <c r="AK219" s="40">
        <v>16552</v>
      </c>
      <c r="AL219" s="57">
        <f t="shared" si="29"/>
        <v>369539</v>
      </c>
      <c r="AM219" s="46"/>
      <c r="AN219" s="91">
        <f t="shared" si="24"/>
        <v>505431</v>
      </c>
      <c r="AO219" s="46">
        <f>+AN219-'[2]Calc'!$I216</f>
        <v>0</v>
      </c>
    </row>
    <row r="220" spans="1:41" ht="19.5" customHeight="1">
      <c r="A220" s="77">
        <f t="shared" si="30"/>
        <v>216</v>
      </c>
      <c r="B220" s="77" t="s">
        <v>266</v>
      </c>
      <c r="C220" s="77">
        <v>9811</v>
      </c>
      <c r="D220" s="78" t="s">
        <v>277</v>
      </c>
      <c r="E220" s="78"/>
      <c r="F220" s="92" t="s">
        <v>57</v>
      </c>
      <c r="G220" s="93"/>
      <c r="H220" s="90">
        <v>53843</v>
      </c>
      <c r="I220" s="40">
        <v>226</v>
      </c>
      <c r="J220" s="40">
        <v>1991</v>
      </c>
      <c r="K220" s="40">
        <v>30000</v>
      </c>
      <c r="L220" s="40">
        <v>0</v>
      </c>
      <c r="M220" s="40">
        <v>0</v>
      </c>
      <c r="N220" s="40">
        <v>1250</v>
      </c>
      <c r="O220" s="40">
        <v>878</v>
      </c>
      <c r="P220" s="40">
        <v>14569</v>
      </c>
      <c r="Q220" s="40">
        <v>5497</v>
      </c>
      <c r="R220" s="57">
        <f t="shared" si="25"/>
        <v>108254</v>
      </c>
      <c r="S220" s="8"/>
      <c r="T220" s="40">
        <v>0</v>
      </c>
      <c r="U220" s="40">
        <v>0</v>
      </c>
      <c r="V220" s="40">
        <v>8098</v>
      </c>
      <c r="W220" s="40">
        <v>452</v>
      </c>
      <c r="X220" s="40">
        <v>12909</v>
      </c>
      <c r="Y220" s="40">
        <v>8732</v>
      </c>
      <c r="Z220" s="40">
        <v>826</v>
      </c>
      <c r="AA220" s="40">
        <v>2376</v>
      </c>
      <c r="AB220" s="40">
        <v>52190</v>
      </c>
      <c r="AC220" s="44">
        <f t="shared" si="26"/>
        <v>85583</v>
      </c>
      <c r="AD220" s="45">
        <f t="shared" si="27"/>
        <v>22671</v>
      </c>
      <c r="AE220" s="46"/>
      <c r="AF220" s="40">
        <v>0</v>
      </c>
      <c r="AG220" s="40">
        <v>0</v>
      </c>
      <c r="AH220" s="40">
        <v>61817</v>
      </c>
      <c r="AI220" s="40">
        <v>0</v>
      </c>
      <c r="AJ220" s="57">
        <f t="shared" si="28"/>
        <v>61817</v>
      </c>
      <c r="AK220" s="40">
        <v>5092</v>
      </c>
      <c r="AL220" s="57">
        <f t="shared" si="29"/>
        <v>56725</v>
      </c>
      <c r="AM220" s="46"/>
      <c r="AN220" s="91">
        <f t="shared" si="24"/>
        <v>76263</v>
      </c>
      <c r="AO220" s="46">
        <f>+AN220-'[2]Calc'!$I217</f>
        <v>0</v>
      </c>
    </row>
    <row r="221" spans="1:41" ht="19.5" customHeight="1">
      <c r="A221" s="77">
        <f t="shared" si="30"/>
        <v>217</v>
      </c>
      <c r="B221" s="77" t="s">
        <v>266</v>
      </c>
      <c r="C221" s="77">
        <v>9793</v>
      </c>
      <c r="D221" s="78" t="s">
        <v>278</v>
      </c>
      <c r="E221" s="78"/>
      <c r="F221" s="92" t="s">
        <v>57</v>
      </c>
      <c r="G221" s="93"/>
      <c r="H221" s="90">
        <v>93179</v>
      </c>
      <c r="I221" s="40">
        <v>0</v>
      </c>
      <c r="J221" s="40">
        <v>45978</v>
      </c>
      <c r="K221" s="40">
        <v>0</v>
      </c>
      <c r="L221" s="40">
        <v>0</v>
      </c>
      <c r="M221" s="40">
        <v>0</v>
      </c>
      <c r="N221" s="40">
        <v>16513</v>
      </c>
      <c r="O221" s="40">
        <v>417</v>
      </c>
      <c r="P221" s="40">
        <v>0</v>
      </c>
      <c r="Q221" s="40">
        <v>1043</v>
      </c>
      <c r="R221" s="57">
        <f t="shared" si="25"/>
        <v>157130</v>
      </c>
      <c r="S221" s="8"/>
      <c r="T221" s="40">
        <v>35318</v>
      </c>
      <c r="U221" s="40">
        <v>0</v>
      </c>
      <c r="V221" s="40">
        <v>435</v>
      </c>
      <c r="W221" s="40">
        <v>0</v>
      </c>
      <c r="X221" s="40">
        <v>23338</v>
      </c>
      <c r="Y221" s="40">
        <v>15243</v>
      </c>
      <c r="Z221" s="40">
        <v>48647</v>
      </c>
      <c r="AA221" s="40">
        <v>9759</v>
      </c>
      <c r="AB221" s="40">
        <v>0</v>
      </c>
      <c r="AC221" s="44">
        <f t="shared" si="26"/>
        <v>132740</v>
      </c>
      <c r="AD221" s="45">
        <f t="shared" si="27"/>
        <v>24390</v>
      </c>
      <c r="AE221" s="46"/>
      <c r="AF221" s="40">
        <v>1260000</v>
      </c>
      <c r="AG221" s="40">
        <v>4058</v>
      </c>
      <c r="AH221" s="40">
        <v>53543</v>
      </c>
      <c r="AI221" s="40">
        <v>0</v>
      </c>
      <c r="AJ221" s="57">
        <f t="shared" si="28"/>
        <v>1317601</v>
      </c>
      <c r="AK221" s="40">
        <v>16165</v>
      </c>
      <c r="AL221" s="57">
        <f t="shared" si="29"/>
        <v>1301436</v>
      </c>
      <c r="AM221" s="46"/>
      <c r="AN221" s="91">
        <f t="shared" si="24"/>
        <v>111152</v>
      </c>
      <c r="AO221" s="46">
        <f>+AN221-'[2]Calc'!$I218</f>
        <v>0</v>
      </c>
    </row>
    <row r="222" spans="1:41" ht="19.5" customHeight="1">
      <c r="A222" s="77">
        <f t="shared" si="30"/>
        <v>218</v>
      </c>
      <c r="B222" s="77" t="s">
        <v>266</v>
      </c>
      <c r="C222" s="77">
        <v>9812</v>
      </c>
      <c r="D222" s="78" t="s">
        <v>279</v>
      </c>
      <c r="E222" s="78"/>
      <c r="F222" s="92" t="s">
        <v>57</v>
      </c>
      <c r="G222" s="93"/>
      <c r="H222" s="90">
        <v>302929</v>
      </c>
      <c r="I222" s="40">
        <v>0</v>
      </c>
      <c r="J222" s="40">
        <v>16256</v>
      </c>
      <c r="K222" s="40">
        <v>102205</v>
      </c>
      <c r="L222" s="40">
        <v>10081</v>
      </c>
      <c r="M222" s="40">
        <v>0</v>
      </c>
      <c r="N222" s="40">
        <v>11345</v>
      </c>
      <c r="O222" s="40">
        <v>3474</v>
      </c>
      <c r="P222" s="40">
        <v>0</v>
      </c>
      <c r="Q222" s="40">
        <v>29797</v>
      </c>
      <c r="R222" s="57">
        <f t="shared" si="25"/>
        <v>476087</v>
      </c>
      <c r="S222" s="79"/>
      <c r="T222" s="40">
        <v>160553</v>
      </c>
      <c r="U222" s="40">
        <v>5328</v>
      </c>
      <c r="V222" s="40">
        <v>20587</v>
      </c>
      <c r="W222" s="40">
        <v>25340</v>
      </c>
      <c r="X222" s="40">
        <v>50768</v>
      </c>
      <c r="Y222" s="40">
        <v>57880</v>
      </c>
      <c r="Z222" s="40">
        <v>30137</v>
      </c>
      <c r="AA222" s="40">
        <v>0</v>
      </c>
      <c r="AB222" s="40">
        <v>0</v>
      </c>
      <c r="AC222" s="44">
        <f t="shared" si="26"/>
        <v>350593</v>
      </c>
      <c r="AD222" s="45">
        <f t="shared" si="27"/>
        <v>125494</v>
      </c>
      <c r="AE222" s="46"/>
      <c r="AF222" s="40">
        <v>2147517</v>
      </c>
      <c r="AG222" s="40">
        <v>53406</v>
      </c>
      <c r="AH222" s="40">
        <v>271968</v>
      </c>
      <c r="AI222" s="40">
        <v>4769</v>
      </c>
      <c r="AJ222" s="57">
        <f t="shared" si="28"/>
        <v>2477660</v>
      </c>
      <c r="AK222" s="40">
        <v>18835</v>
      </c>
      <c r="AL222" s="57">
        <f t="shared" si="29"/>
        <v>2458825</v>
      </c>
      <c r="AM222" s="46"/>
      <c r="AN222" s="91">
        <f t="shared" si="24"/>
        <v>342217</v>
      </c>
      <c r="AO222" s="46">
        <f>+AN222-'[2]Calc'!$I219</f>
        <v>0</v>
      </c>
    </row>
    <row r="223" spans="1:41" ht="19.5" customHeight="1">
      <c r="A223" s="77">
        <f t="shared" si="30"/>
        <v>219</v>
      </c>
      <c r="B223" s="77" t="s">
        <v>266</v>
      </c>
      <c r="C223" s="77">
        <v>9813</v>
      </c>
      <c r="D223" s="78" t="s">
        <v>280</v>
      </c>
      <c r="E223" s="78"/>
      <c r="F223" s="92" t="s">
        <v>57</v>
      </c>
      <c r="G223" s="93"/>
      <c r="H223" s="90">
        <v>88923</v>
      </c>
      <c r="I223" s="40">
        <v>0</v>
      </c>
      <c r="J223" s="40">
        <v>11720</v>
      </c>
      <c r="K223" s="40">
        <v>0</v>
      </c>
      <c r="L223" s="40">
        <v>0</v>
      </c>
      <c r="M223" s="40">
        <v>31717</v>
      </c>
      <c r="N223" s="40">
        <v>13538</v>
      </c>
      <c r="O223" s="40">
        <v>5836</v>
      </c>
      <c r="P223" s="40">
        <v>8227</v>
      </c>
      <c r="Q223" s="40">
        <v>0</v>
      </c>
      <c r="R223" s="57">
        <f t="shared" si="25"/>
        <v>159961</v>
      </c>
      <c r="S223" s="8"/>
      <c r="T223" s="40">
        <v>36832</v>
      </c>
      <c r="U223" s="40">
        <v>0</v>
      </c>
      <c r="V223" s="40">
        <v>0</v>
      </c>
      <c r="W223" s="40">
        <v>10140</v>
      </c>
      <c r="X223" s="40">
        <v>57341</v>
      </c>
      <c r="Y223" s="40">
        <v>15732</v>
      </c>
      <c r="Z223" s="40">
        <v>5263</v>
      </c>
      <c r="AA223" s="40">
        <v>0</v>
      </c>
      <c r="AB223" s="40">
        <v>0</v>
      </c>
      <c r="AC223" s="44">
        <f t="shared" si="26"/>
        <v>125308</v>
      </c>
      <c r="AD223" s="45">
        <f t="shared" si="27"/>
        <v>34653</v>
      </c>
      <c r="AE223" s="46"/>
      <c r="AF223" s="40">
        <v>965000</v>
      </c>
      <c r="AG223" s="40">
        <v>978646</v>
      </c>
      <c r="AH223" s="40">
        <v>185521</v>
      </c>
      <c r="AI223" s="40">
        <v>1876</v>
      </c>
      <c r="AJ223" s="57">
        <f t="shared" si="28"/>
        <v>2131043</v>
      </c>
      <c r="AK223" s="40">
        <v>8300</v>
      </c>
      <c r="AL223" s="57">
        <f t="shared" si="29"/>
        <v>2122743</v>
      </c>
      <c r="AM223" s="46"/>
      <c r="AN223" s="91">
        <f t="shared" si="24"/>
        <v>116524</v>
      </c>
      <c r="AO223" s="46">
        <f>+AN223-'[2]Calc'!$I220</f>
        <v>0</v>
      </c>
    </row>
    <row r="224" spans="1:41" ht="19.5" customHeight="1">
      <c r="A224" s="77">
        <f t="shared" si="30"/>
        <v>220</v>
      </c>
      <c r="B224" s="77" t="s">
        <v>266</v>
      </c>
      <c r="C224" s="77">
        <v>9775</v>
      </c>
      <c r="D224" s="78" t="s">
        <v>281</v>
      </c>
      <c r="E224" s="78"/>
      <c r="F224" s="92" t="s">
        <v>57</v>
      </c>
      <c r="G224" s="93"/>
      <c r="H224" s="90">
        <v>27136</v>
      </c>
      <c r="I224" s="40">
        <v>368</v>
      </c>
      <c r="J224" s="40">
        <v>2267</v>
      </c>
      <c r="K224" s="40">
        <v>0</v>
      </c>
      <c r="L224" s="40">
        <v>2500</v>
      </c>
      <c r="M224" s="40">
        <v>80043</v>
      </c>
      <c r="N224" s="40">
        <v>18440</v>
      </c>
      <c r="O224" s="40">
        <v>3768</v>
      </c>
      <c r="P224" s="40">
        <v>216</v>
      </c>
      <c r="Q224" s="40">
        <v>0</v>
      </c>
      <c r="R224" s="57">
        <f t="shared" si="25"/>
        <v>134738</v>
      </c>
      <c r="S224" s="8"/>
      <c r="T224" s="40">
        <v>11514</v>
      </c>
      <c r="U224" s="40">
        <v>0</v>
      </c>
      <c r="V224" s="40">
        <v>1339</v>
      </c>
      <c r="W224" s="40">
        <v>0</v>
      </c>
      <c r="X224" s="40">
        <v>7571</v>
      </c>
      <c r="Y224" s="40">
        <v>9964</v>
      </c>
      <c r="Z224" s="40">
        <v>85</v>
      </c>
      <c r="AA224" s="40">
        <v>1832</v>
      </c>
      <c r="AB224" s="40">
        <v>11008</v>
      </c>
      <c r="AC224" s="44">
        <f t="shared" si="26"/>
        <v>43313</v>
      </c>
      <c r="AD224" s="45">
        <f t="shared" si="27"/>
        <v>91425</v>
      </c>
      <c r="AE224" s="46"/>
      <c r="AF224" s="40">
        <v>685000</v>
      </c>
      <c r="AG224" s="40">
        <v>0</v>
      </c>
      <c r="AH224" s="40">
        <v>97723</v>
      </c>
      <c r="AI224" s="40">
        <v>1523</v>
      </c>
      <c r="AJ224" s="57">
        <f t="shared" si="28"/>
        <v>784246</v>
      </c>
      <c r="AK224" s="40">
        <v>433</v>
      </c>
      <c r="AL224" s="57">
        <f t="shared" si="29"/>
        <v>783813</v>
      </c>
      <c r="AM224" s="46"/>
      <c r="AN224" s="91">
        <f t="shared" si="24"/>
        <v>49928</v>
      </c>
      <c r="AO224" s="46">
        <f>+AN224-'[2]Calc'!$I221</f>
        <v>0</v>
      </c>
    </row>
    <row r="225" spans="1:41" ht="19.5" customHeight="1">
      <c r="A225" s="77">
        <f t="shared" si="30"/>
        <v>221</v>
      </c>
      <c r="B225" s="77" t="s">
        <v>266</v>
      </c>
      <c r="C225" s="77">
        <v>9814</v>
      </c>
      <c r="D225" s="78" t="s">
        <v>282</v>
      </c>
      <c r="E225" s="78"/>
      <c r="F225" s="92" t="s">
        <v>57</v>
      </c>
      <c r="G225" s="93"/>
      <c r="H225" s="90">
        <v>2725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4420</v>
      </c>
      <c r="O225" s="40">
        <v>5763</v>
      </c>
      <c r="P225" s="40">
        <v>0</v>
      </c>
      <c r="Q225" s="40">
        <v>0</v>
      </c>
      <c r="R225" s="57">
        <f t="shared" si="25"/>
        <v>12908</v>
      </c>
      <c r="S225" s="79"/>
      <c r="T225" s="40">
        <v>1800</v>
      </c>
      <c r="U225" s="40">
        <v>0</v>
      </c>
      <c r="V225" s="40">
        <v>0</v>
      </c>
      <c r="W225" s="40">
        <v>502</v>
      </c>
      <c r="X225" s="40">
        <v>9411</v>
      </c>
      <c r="Y225" s="40">
        <v>1686</v>
      </c>
      <c r="Z225" s="40">
        <v>1062</v>
      </c>
      <c r="AA225" s="40">
        <v>0</v>
      </c>
      <c r="AB225" s="40">
        <v>1874</v>
      </c>
      <c r="AC225" s="44">
        <f t="shared" si="26"/>
        <v>16335</v>
      </c>
      <c r="AD225" s="45">
        <f t="shared" si="27"/>
        <v>-3427</v>
      </c>
      <c r="AE225" s="46"/>
      <c r="AF225" s="40">
        <v>87000</v>
      </c>
      <c r="AG225" s="40">
        <v>0</v>
      </c>
      <c r="AH225" s="40">
        <v>132524</v>
      </c>
      <c r="AI225" s="40">
        <v>0</v>
      </c>
      <c r="AJ225" s="57">
        <f t="shared" si="28"/>
        <v>219524</v>
      </c>
      <c r="AK225" s="40">
        <v>0</v>
      </c>
      <c r="AL225" s="57">
        <f t="shared" si="29"/>
        <v>219524</v>
      </c>
      <c r="AM225" s="46"/>
      <c r="AN225" s="91">
        <f t="shared" si="24"/>
        <v>12908</v>
      </c>
      <c r="AO225" s="46">
        <f>+AN225-'[2]Calc'!$I222</f>
        <v>0</v>
      </c>
    </row>
    <row r="226" spans="1:41" ht="19.5" customHeight="1">
      <c r="A226" s="77">
        <f t="shared" si="30"/>
        <v>222</v>
      </c>
      <c r="B226" s="77" t="s">
        <v>266</v>
      </c>
      <c r="C226" s="77">
        <v>15064</v>
      </c>
      <c r="D226" s="78" t="s">
        <v>283</v>
      </c>
      <c r="E226" s="78"/>
      <c r="F226" s="92" t="s">
        <v>57</v>
      </c>
      <c r="G226" s="93"/>
      <c r="H226" s="90">
        <v>219092</v>
      </c>
      <c r="I226" s="40">
        <v>0</v>
      </c>
      <c r="J226" s="40">
        <v>13348</v>
      </c>
      <c r="K226" s="40">
        <v>0</v>
      </c>
      <c r="L226" s="40">
        <v>0</v>
      </c>
      <c r="M226" s="40">
        <v>0</v>
      </c>
      <c r="N226" s="40">
        <v>4102</v>
      </c>
      <c r="O226" s="40">
        <v>51141</v>
      </c>
      <c r="P226" s="40">
        <v>5971</v>
      </c>
      <c r="Q226" s="40">
        <v>0</v>
      </c>
      <c r="R226" s="57">
        <f t="shared" si="25"/>
        <v>293654</v>
      </c>
      <c r="S226" s="79"/>
      <c r="T226" s="40">
        <v>112457</v>
      </c>
      <c r="U226" s="40">
        <v>34125</v>
      </c>
      <c r="V226" s="40">
        <v>4658</v>
      </c>
      <c r="W226" s="40">
        <v>20332</v>
      </c>
      <c r="X226" s="40">
        <v>21499</v>
      </c>
      <c r="Y226" s="40">
        <v>32861</v>
      </c>
      <c r="Z226" s="40">
        <v>36362</v>
      </c>
      <c r="AA226" s="40">
        <v>25802</v>
      </c>
      <c r="AB226" s="40">
        <v>0</v>
      </c>
      <c r="AC226" s="44">
        <f t="shared" si="26"/>
        <v>288096</v>
      </c>
      <c r="AD226" s="45">
        <f t="shared" si="27"/>
        <v>5558</v>
      </c>
      <c r="AE226" s="46"/>
      <c r="AF226" s="40">
        <v>1400000</v>
      </c>
      <c r="AG226" s="40">
        <v>0</v>
      </c>
      <c r="AH226" s="40">
        <v>1331375</v>
      </c>
      <c r="AI226" s="40">
        <v>10633</v>
      </c>
      <c r="AJ226" s="57">
        <f t="shared" si="28"/>
        <v>2742008</v>
      </c>
      <c r="AK226" s="40">
        <v>37619</v>
      </c>
      <c r="AL226" s="57">
        <f t="shared" si="29"/>
        <v>2704389</v>
      </c>
      <c r="AM226" s="46"/>
      <c r="AN226" s="91">
        <f t="shared" si="24"/>
        <v>246181</v>
      </c>
      <c r="AO226" s="46">
        <f>+AN226-'[2]Calc'!$I223</f>
        <v>0</v>
      </c>
    </row>
    <row r="227" spans="1:41" ht="19.5" customHeight="1">
      <c r="A227" s="77">
        <f t="shared" si="30"/>
        <v>223</v>
      </c>
      <c r="B227" s="77" t="s">
        <v>266</v>
      </c>
      <c r="C227" s="77">
        <v>9826</v>
      </c>
      <c r="D227" s="78" t="s">
        <v>284</v>
      </c>
      <c r="E227" s="78"/>
      <c r="F227" s="92" t="s">
        <v>57</v>
      </c>
      <c r="G227" s="93"/>
      <c r="H227" s="90">
        <v>125819</v>
      </c>
      <c r="I227" s="40">
        <v>607</v>
      </c>
      <c r="J227" s="40">
        <v>500</v>
      </c>
      <c r="K227" s="40">
        <v>0</v>
      </c>
      <c r="L227" s="40">
        <v>1000</v>
      </c>
      <c r="M227" s="40">
        <v>3798</v>
      </c>
      <c r="N227" s="40">
        <v>41775</v>
      </c>
      <c r="O227" s="40">
        <v>2800</v>
      </c>
      <c r="P227" s="40">
        <v>8928</v>
      </c>
      <c r="Q227" s="40">
        <v>0</v>
      </c>
      <c r="R227" s="57">
        <f t="shared" si="25"/>
        <v>185227</v>
      </c>
      <c r="S227" s="8"/>
      <c r="T227" s="40">
        <v>78450</v>
      </c>
      <c r="U227" s="40">
        <v>5968</v>
      </c>
      <c r="V227" s="40">
        <v>3644</v>
      </c>
      <c r="W227" s="40">
        <v>8146</v>
      </c>
      <c r="X227" s="40">
        <v>37673</v>
      </c>
      <c r="Y227" s="40">
        <v>15511</v>
      </c>
      <c r="Z227" s="40">
        <v>2719</v>
      </c>
      <c r="AA227" s="40">
        <v>607</v>
      </c>
      <c r="AB227" s="40">
        <v>15125</v>
      </c>
      <c r="AC227" s="44">
        <f t="shared" si="26"/>
        <v>167843</v>
      </c>
      <c r="AD227" s="45">
        <f t="shared" si="27"/>
        <v>17384</v>
      </c>
      <c r="AE227" s="46"/>
      <c r="AF227" s="40">
        <v>0</v>
      </c>
      <c r="AG227" s="40">
        <v>0</v>
      </c>
      <c r="AH227" s="40">
        <v>85592</v>
      </c>
      <c r="AI227" s="40">
        <v>0</v>
      </c>
      <c r="AJ227" s="57">
        <f t="shared" si="28"/>
        <v>85592</v>
      </c>
      <c r="AK227" s="40">
        <v>360</v>
      </c>
      <c r="AL227" s="57">
        <f t="shared" si="29"/>
        <v>85232</v>
      </c>
      <c r="AM227" s="46"/>
      <c r="AN227" s="91">
        <f t="shared" si="24"/>
        <v>173961</v>
      </c>
      <c r="AO227" s="46">
        <f>+AN227-'[2]Calc'!$I224</f>
        <v>0</v>
      </c>
    </row>
    <row r="228" spans="1:41" ht="19.5" customHeight="1">
      <c r="A228" s="77">
        <f t="shared" si="30"/>
        <v>224</v>
      </c>
      <c r="B228" s="77" t="s">
        <v>266</v>
      </c>
      <c r="C228" s="77">
        <v>9827</v>
      </c>
      <c r="D228" s="78" t="s">
        <v>285</v>
      </c>
      <c r="E228" s="78"/>
      <c r="F228" s="92" t="s">
        <v>57</v>
      </c>
      <c r="G228" s="93"/>
      <c r="H228" s="90">
        <v>23686</v>
      </c>
      <c r="I228" s="40">
        <v>0</v>
      </c>
      <c r="J228" s="40">
        <v>895</v>
      </c>
      <c r="K228" s="40">
        <v>0</v>
      </c>
      <c r="L228" s="40">
        <v>2000</v>
      </c>
      <c r="M228" s="40">
        <v>0</v>
      </c>
      <c r="N228" s="40">
        <v>12311</v>
      </c>
      <c r="O228" s="40">
        <v>1413</v>
      </c>
      <c r="P228" s="40">
        <v>0</v>
      </c>
      <c r="Q228" s="40">
        <v>0</v>
      </c>
      <c r="R228" s="57">
        <f t="shared" si="25"/>
        <v>40305</v>
      </c>
      <c r="S228" s="79"/>
      <c r="T228" s="40">
        <v>0</v>
      </c>
      <c r="U228" s="40">
        <v>0</v>
      </c>
      <c r="V228" s="40">
        <v>3262</v>
      </c>
      <c r="W228" s="40">
        <v>0</v>
      </c>
      <c r="X228" s="40">
        <v>15652</v>
      </c>
      <c r="Y228" s="40">
        <v>7119</v>
      </c>
      <c r="Z228" s="40">
        <v>5806</v>
      </c>
      <c r="AA228" s="40">
        <v>0</v>
      </c>
      <c r="AB228" s="40">
        <v>2972</v>
      </c>
      <c r="AC228" s="44">
        <f t="shared" si="26"/>
        <v>34811</v>
      </c>
      <c r="AD228" s="45">
        <f t="shared" si="27"/>
        <v>5494</v>
      </c>
      <c r="AE228" s="46"/>
      <c r="AF228" s="40">
        <v>920000</v>
      </c>
      <c r="AG228" s="40">
        <v>9896</v>
      </c>
      <c r="AH228" s="40">
        <v>94340</v>
      </c>
      <c r="AI228" s="40">
        <v>444</v>
      </c>
      <c r="AJ228" s="57">
        <f t="shared" si="28"/>
        <v>1024680</v>
      </c>
      <c r="AK228" s="40">
        <v>0</v>
      </c>
      <c r="AL228" s="57">
        <f t="shared" si="29"/>
        <v>1024680</v>
      </c>
      <c r="AM228" s="46"/>
      <c r="AN228" s="91">
        <f aca="true" t="shared" si="31" ref="AN228:AN259">+H228+I228+SUM(N228:Q228)-U228</f>
        <v>37410</v>
      </c>
      <c r="AO228" s="46">
        <f>+AN228-'[2]Calc'!$I225</f>
        <v>0</v>
      </c>
    </row>
    <row r="229" spans="1:41" ht="19.5" customHeight="1">
      <c r="A229" s="77">
        <f t="shared" si="30"/>
        <v>225</v>
      </c>
      <c r="B229" s="77" t="s">
        <v>266</v>
      </c>
      <c r="C229" s="77">
        <v>9840</v>
      </c>
      <c r="D229" s="78" t="s">
        <v>286</v>
      </c>
      <c r="E229" s="78"/>
      <c r="F229" s="92" t="s">
        <v>57</v>
      </c>
      <c r="G229" s="93"/>
      <c r="H229" s="90">
        <v>43165</v>
      </c>
      <c r="I229" s="40">
        <v>1882</v>
      </c>
      <c r="J229" s="40">
        <v>1289</v>
      </c>
      <c r="K229" s="40">
        <v>0</v>
      </c>
      <c r="L229" s="40">
        <v>0</v>
      </c>
      <c r="M229" s="40">
        <v>0</v>
      </c>
      <c r="N229" s="40">
        <v>24160</v>
      </c>
      <c r="O229" s="40">
        <v>5855</v>
      </c>
      <c r="P229" s="40">
        <v>850</v>
      </c>
      <c r="Q229" s="40">
        <v>4204</v>
      </c>
      <c r="R229" s="57">
        <f t="shared" si="25"/>
        <v>81405</v>
      </c>
      <c r="S229" s="8"/>
      <c r="T229" s="40">
        <v>25965</v>
      </c>
      <c r="U229" s="40">
        <v>0</v>
      </c>
      <c r="V229" s="40">
        <v>200</v>
      </c>
      <c r="W229" s="40">
        <v>4199</v>
      </c>
      <c r="X229" s="40">
        <v>24861</v>
      </c>
      <c r="Y229" s="40">
        <v>16459</v>
      </c>
      <c r="Z229" s="40">
        <v>3312</v>
      </c>
      <c r="AA229" s="40">
        <v>2730</v>
      </c>
      <c r="AB229" s="40">
        <v>1126</v>
      </c>
      <c r="AC229" s="44">
        <f t="shared" si="26"/>
        <v>78852</v>
      </c>
      <c r="AD229" s="45">
        <f t="shared" si="27"/>
        <v>2553</v>
      </c>
      <c r="AE229" s="46"/>
      <c r="AF229" s="40">
        <v>760000</v>
      </c>
      <c r="AG229" s="40">
        <v>98000</v>
      </c>
      <c r="AH229" s="40">
        <v>137717</v>
      </c>
      <c r="AI229" s="40">
        <v>0</v>
      </c>
      <c r="AJ229" s="57">
        <f t="shared" si="28"/>
        <v>995717</v>
      </c>
      <c r="AK229" s="40">
        <v>0</v>
      </c>
      <c r="AL229" s="57">
        <f t="shared" si="29"/>
        <v>995717</v>
      </c>
      <c r="AM229" s="46"/>
      <c r="AN229" s="91">
        <f t="shared" si="31"/>
        <v>80116</v>
      </c>
      <c r="AO229" s="46">
        <f>+AN229-'[2]Calc'!$I226</f>
        <v>0</v>
      </c>
    </row>
    <row r="230" spans="1:41" ht="19.5" customHeight="1">
      <c r="A230" s="77">
        <f t="shared" si="30"/>
        <v>226</v>
      </c>
      <c r="B230" s="77" t="s">
        <v>266</v>
      </c>
      <c r="C230" s="77">
        <v>9828</v>
      </c>
      <c r="D230" s="78" t="s">
        <v>287</v>
      </c>
      <c r="E230" s="78"/>
      <c r="F230" s="92" t="s">
        <v>57</v>
      </c>
      <c r="G230" s="93"/>
      <c r="H230" s="90">
        <v>79075</v>
      </c>
      <c r="I230" s="40">
        <v>0</v>
      </c>
      <c r="J230" s="40">
        <v>3306</v>
      </c>
      <c r="K230" s="40">
        <v>0</v>
      </c>
      <c r="L230" s="40">
        <v>19375</v>
      </c>
      <c r="M230" s="40">
        <v>10000</v>
      </c>
      <c r="N230" s="40">
        <v>12260</v>
      </c>
      <c r="O230" s="40">
        <v>16700</v>
      </c>
      <c r="P230" s="40">
        <v>7635</v>
      </c>
      <c r="Q230" s="40">
        <v>2503</v>
      </c>
      <c r="R230" s="57">
        <f t="shared" si="25"/>
        <v>150854</v>
      </c>
      <c r="S230" s="42"/>
      <c r="T230" s="40">
        <v>50841</v>
      </c>
      <c r="U230" s="40">
        <v>12480</v>
      </c>
      <c r="V230" s="40">
        <v>3661</v>
      </c>
      <c r="W230" s="40">
        <v>60136</v>
      </c>
      <c r="X230" s="40">
        <v>35097</v>
      </c>
      <c r="Y230" s="40">
        <v>38337</v>
      </c>
      <c r="Z230" s="40">
        <v>280</v>
      </c>
      <c r="AA230" s="40">
        <v>4124</v>
      </c>
      <c r="AB230" s="40">
        <v>11289</v>
      </c>
      <c r="AC230" s="44">
        <f t="shared" si="26"/>
        <v>216245</v>
      </c>
      <c r="AD230" s="45">
        <f t="shared" si="27"/>
        <v>-65391</v>
      </c>
      <c r="AE230" s="46"/>
      <c r="AF230" s="40">
        <v>590783</v>
      </c>
      <c r="AG230" s="40">
        <v>53355</v>
      </c>
      <c r="AH230" s="40">
        <v>440909</v>
      </c>
      <c r="AI230" s="40">
        <v>145000</v>
      </c>
      <c r="AJ230" s="57">
        <f t="shared" si="28"/>
        <v>1230047</v>
      </c>
      <c r="AK230" s="40">
        <v>25326</v>
      </c>
      <c r="AL230" s="57">
        <f t="shared" si="29"/>
        <v>1204721</v>
      </c>
      <c r="AM230" s="46"/>
      <c r="AN230" s="91">
        <f t="shared" si="31"/>
        <v>105693</v>
      </c>
      <c r="AO230" s="46">
        <f>+AN230-'[2]Calc'!$I227</f>
        <v>0</v>
      </c>
    </row>
    <row r="231" spans="1:41" ht="19.5" customHeight="1">
      <c r="A231" s="77">
        <f t="shared" si="30"/>
        <v>227</v>
      </c>
      <c r="B231" s="77" t="s">
        <v>266</v>
      </c>
      <c r="C231" s="77">
        <v>9829</v>
      </c>
      <c r="D231" s="78" t="s">
        <v>288</v>
      </c>
      <c r="E231" s="78"/>
      <c r="F231" s="92" t="s">
        <v>57</v>
      </c>
      <c r="G231" s="93"/>
      <c r="H231" s="90">
        <v>74535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465</v>
      </c>
      <c r="O231" s="40">
        <v>7259</v>
      </c>
      <c r="P231" s="40">
        <v>0</v>
      </c>
      <c r="Q231" s="40">
        <v>2395</v>
      </c>
      <c r="R231" s="57">
        <f t="shared" si="25"/>
        <v>84654</v>
      </c>
      <c r="S231" s="42"/>
      <c r="T231" s="40">
        <v>27574</v>
      </c>
      <c r="U231" s="40">
        <v>2926</v>
      </c>
      <c r="V231" s="40">
        <v>5475</v>
      </c>
      <c r="W231" s="40">
        <v>8959</v>
      </c>
      <c r="X231" s="40">
        <v>27743</v>
      </c>
      <c r="Y231" s="40">
        <v>12957</v>
      </c>
      <c r="Z231" s="40">
        <v>1590</v>
      </c>
      <c r="AA231" s="40">
        <v>480</v>
      </c>
      <c r="AB231" s="40">
        <v>1678</v>
      </c>
      <c r="AC231" s="44">
        <f t="shared" si="26"/>
        <v>89382</v>
      </c>
      <c r="AD231" s="45">
        <f t="shared" si="27"/>
        <v>-4728</v>
      </c>
      <c r="AE231" s="46"/>
      <c r="AF231" s="40">
        <v>639000</v>
      </c>
      <c r="AG231" s="40">
        <v>0</v>
      </c>
      <c r="AH231" s="40">
        <v>215965</v>
      </c>
      <c r="AI231" s="40">
        <v>2566</v>
      </c>
      <c r="AJ231" s="57">
        <f t="shared" si="28"/>
        <v>857531</v>
      </c>
      <c r="AK231" s="40">
        <v>13865</v>
      </c>
      <c r="AL231" s="57">
        <f t="shared" si="29"/>
        <v>843666</v>
      </c>
      <c r="AM231" s="46"/>
      <c r="AN231" s="91">
        <f t="shared" si="31"/>
        <v>81728</v>
      </c>
      <c r="AO231" s="46">
        <f>+AN231-'[2]Calc'!$I228</f>
        <v>0</v>
      </c>
    </row>
    <row r="232" spans="1:41" ht="19.5" customHeight="1">
      <c r="A232" s="77">
        <f t="shared" si="30"/>
        <v>228</v>
      </c>
      <c r="B232" s="77" t="s">
        <v>266</v>
      </c>
      <c r="C232" s="77">
        <v>9830</v>
      </c>
      <c r="D232" s="78" t="s">
        <v>289</v>
      </c>
      <c r="E232" s="78"/>
      <c r="F232" s="92" t="s">
        <v>57</v>
      </c>
      <c r="G232" s="93"/>
      <c r="H232" s="90">
        <v>25649</v>
      </c>
      <c r="I232" s="40">
        <v>0</v>
      </c>
      <c r="J232" s="40">
        <v>0</v>
      </c>
      <c r="K232" s="40">
        <v>0</v>
      </c>
      <c r="L232" s="40">
        <v>3500</v>
      </c>
      <c r="M232" s="40">
        <v>5000</v>
      </c>
      <c r="N232" s="40">
        <v>7501</v>
      </c>
      <c r="O232" s="40">
        <v>13890</v>
      </c>
      <c r="P232" s="40">
        <v>0</v>
      </c>
      <c r="Q232" s="40">
        <v>0</v>
      </c>
      <c r="R232" s="57">
        <f t="shared" si="25"/>
        <v>55540</v>
      </c>
      <c r="S232" s="42"/>
      <c r="T232" s="40">
        <v>0</v>
      </c>
      <c r="U232" s="40">
        <v>0</v>
      </c>
      <c r="V232" s="40">
        <v>15256</v>
      </c>
      <c r="W232" s="40">
        <v>14917</v>
      </c>
      <c r="X232" s="40">
        <v>21658</v>
      </c>
      <c r="Y232" s="40">
        <v>6313</v>
      </c>
      <c r="Z232" s="40">
        <v>3836</v>
      </c>
      <c r="AA232" s="40">
        <v>3040</v>
      </c>
      <c r="AB232" s="40">
        <v>10427</v>
      </c>
      <c r="AC232" s="44">
        <f t="shared" si="26"/>
        <v>75447</v>
      </c>
      <c r="AD232" s="45">
        <f t="shared" si="27"/>
        <v>-19907</v>
      </c>
      <c r="AE232" s="46"/>
      <c r="AF232" s="40">
        <v>0</v>
      </c>
      <c r="AG232" s="40">
        <v>0</v>
      </c>
      <c r="AH232" s="40">
        <v>292117</v>
      </c>
      <c r="AI232" s="40">
        <v>0</v>
      </c>
      <c r="AJ232" s="57">
        <f t="shared" si="28"/>
        <v>292117</v>
      </c>
      <c r="AK232" s="40">
        <v>0</v>
      </c>
      <c r="AL232" s="57">
        <f t="shared" si="29"/>
        <v>292117</v>
      </c>
      <c r="AM232" s="46"/>
      <c r="AN232" s="91">
        <f t="shared" si="31"/>
        <v>47040</v>
      </c>
      <c r="AO232" s="46">
        <f>+AN232-'[2]Calc'!$I229</f>
        <v>0</v>
      </c>
    </row>
    <row r="233" spans="1:41" ht="19.5" customHeight="1">
      <c r="A233" s="77">
        <f t="shared" si="30"/>
        <v>229</v>
      </c>
      <c r="B233" s="77" t="s">
        <v>266</v>
      </c>
      <c r="C233" s="77">
        <v>9831</v>
      </c>
      <c r="D233" s="78" t="s">
        <v>290</v>
      </c>
      <c r="E233" s="78"/>
      <c r="F233" s="92" t="s">
        <v>57</v>
      </c>
      <c r="G233" s="93"/>
      <c r="H233" s="90">
        <v>76646</v>
      </c>
      <c r="I233" s="40">
        <v>534</v>
      </c>
      <c r="J233" s="40">
        <v>0</v>
      </c>
      <c r="K233" s="40">
        <v>0</v>
      </c>
      <c r="L233" s="40">
        <v>0</v>
      </c>
      <c r="M233" s="40">
        <v>0</v>
      </c>
      <c r="N233" s="40">
        <v>5822</v>
      </c>
      <c r="O233" s="40">
        <v>16642</v>
      </c>
      <c r="P233" s="40">
        <v>774</v>
      </c>
      <c r="Q233" s="40">
        <v>957</v>
      </c>
      <c r="R233" s="57">
        <f t="shared" si="25"/>
        <v>101375</v>
      </c>
      <c r="S233" s="42"/>
      <c r="T233" s="40">
        <v>52580</v>
      </c>
      <c r="U233" s="40">
        <v>15600</v>
      </c>
      <c r="V233" s="40">
        <v>12336</v>
      </c>
      <c r="W233" s="40">
        <v>14849</v>
      </c>
      <c r="X233" s="40">
        <v>18854</v>
      </c>
      <c r="Y233" s="40">
        <v>2311</v>
      </c>
      <c r="Z233" s="40">
        <v>220</v>
      </c>
      <c r="AA233" s="40">
        <v>534</v>
      </c>
      <c r="AB233" s="40">
        <v>0</v>
      </c>
      <c r="AC233" s="44">
        <f t="shared" si="26"/>
        <v>117284</v>
      </c>
      <c r="AD233" s="45">
        <f t="shared" si="27"/>
        <v>-15909</v>
      </c>
      <c r="AE233" s="46"/>
      <c r="AF233" s="40">
        <v>2250000</v>
      </c>
      <c r="AG233" s="40">
        <v>0</v>
      </c>
      <c r="AH233" s="40">
        <v>472133</v>
      </c>
      <c r="AI233" s="40">
        <v>1551</v>
      </c>
      <c r="AJ233" s="57">
        <f t="shared" si="28"/>
        <v>2723684</v>
      </c>
      <c r="AK233" s="40">
        <v>3253</v>
      </c>
      <c r="AL233" s="57">
        <f t="shared" si="29"/>
        <v>2720431</v>
      </c>
      <c r="AM233" s="46"/>
      <c r="AN233" s="91">
        <f t="shared" si="31"/>
        <v>85775</v>
      </c>
      <c r="AO233" s="46">
        <f>+AN233-'[2]Calc'!$I230</f>
        <v>0</v>
      </c>
    </row>
    <row r="234" spans="1:41" ht="19.5" customHeight="1">
      <c r="A234" s="77">
        <f t="shared" si="30"/>
        <v>230</v>
      </c>
      <c r="B234" s="77" t="s">
        <v>266</v>
      </c>
      <c r="C234" s="77">
        <v>9795</v>
      </c>
      <c r="D234" s="78" t="s">
        <v>291</v>
      </c>
      <c r="E234" s="78"/>
      <c r="F234" s="92" t="s">
        <v>57</v>
      </c>
      <c r="G234" s="93"/>
      <c r="H234" s="90">
        <v>105723</v>
      </c>
      <c r="I234" s="40">
        <v>1081</v>
      </c>
      <c r="J234" s="40">
        <v>766</v>
      </c>
      <c r="K234" s="40">
        <v>0</v>
      </c>
      <c r="L234" s="40">
        <v>11217</v>
      </c>
      <c r="M234" s="40">
        <v>0</v>
      </c>
      <c r="N234" s="40">
        <v>7816</v>
      </c>
      <c r="O234" s="40">
        <v>4606</v>
      </c>
      <c r="P234" s="40">
        <v>3827</v>
      </c>
      <c r="Q234" s="40">
        <v>465</v>
      </c>
      <c r="R234" s="57">
        <f t="shared" si="25"/>
        <v>135501</v>
      </c>
      <c r="S234" s="42"/>
      <c r="T234" s="40">
        <v>3641</v>
      </c>
      <c r="U234" s="40">
        <v>800</v>
      </c>
      <c r="V234" s="40">
        <v>17408</v>
      </c>
      <c r="W234" s="40">
        <v>13255</v>
      </c>
      <c r="X234" s="40">
        <v>28252</v>
      </c>
      <c r="Y234" s="40">
        <v>15338</v>
      </c>
      <c r="Z234" s="40">
        <v>6262</v>
      </c>
      <c r="AA234" s="40">
        <v>1725</v>
      </c>
      <c r="AB234" s="40">
        <v>8072</v>
      </c>
      <c r="AC234" s="44">
        <f t="shared" si="26"/>
        <v>94753</v>
      </c>
      <c r="AD234" s="45">
        <f t="shared" si="27"/>
        <v>40748</v>
      </c>
      <c r="AE234" s="46"/>
      <c r="AF234" s="40">
        <v>435000</v>
      </c>
      <c r="AG234" s="40">
        <v>0</v>
      </c>
      <c r="AH234" s="40">
        <v>144396</v>
      </c>
      <c r="AI234" s="40">
        <v>584</v>
      </c>
      <c r="AJ234" s="57">
        <f t="shared" si="28"/>
        <v>579980</v>
      </c>
      <c r="AK234" s="40">
        <v>79103</v>
      </c>
      <c r="AL234" s="57">
        <f t="shared" si="29"/>
        <v>500877</v>
      </c>
      <c r="AM234" s="46"/>
      <c r="AN234" s="91">
        <f t="shared" si="31"/>
        <v>122718</v>
      </c>
      <c r="AO234" s="46">
        <f>+AN234-'[2]Calc'!$I231</f>
        <v>0</v>
      </c>
    </row>
    <row r="235" spans="1:41" ht="19.5" customHeight="1">
      <c r="A235" s="77">
        <f t="shared" si="30"/>
        <v>231</v>
      </c>
      <c r="B235" s="77" t="s">
        <v>266</v>
      </c>
      <c r="C235" s="77">
        <v>9815</v>
      </c>
      <c r="D235" s="78" t="s">
        <v>292</v>
      </c>
      <c r="E235" s="78"/>
      <c r="F235" s="92" t="s">
        <v>57</v>
      </c>
      <c r="G235" s="93"/>
      <c r="H235" s="90">
        <v>90377</v>
      </c>
      <c r="I235" s="40">
        <v>0</v>
      </c>
      <c r="J235" s="40">
        <v>0</v>
      </c>
      <c r="K235" s="40">
        <v>9793</v>
      </c>
      <c r="L235" s="40">
        <v>0</v>
      </c>
      <c r="M235" s="40">
        <v>0</v>
      </c>
      <c r="N235" s="40">
        <v>4008</v>
      </c>
      <c r="O235" s="40">
        <v>6412</v>
      </c>
      <c r="P235" s="40">
        <v>0</v>
      </c>
      <c r="Q235" s="40">
        <v>0</v>
      </c>
      <c r="R235" s="57">
        <f t="shared" si="25"/>
        <v>110590</v>
      </c>
      <c r="S235" s="42"/>
      <c r="T235" s="40">
        <v>61567</v>
      </c>
      <c r="U235" s="40">
        <v>0</v>
      </c>
      <c r="V235" s="40">
        <v>4487</v>
      </c>
      <c r="W235" s="40">
        <v>0</v>
      </c>
      <c r="X235" s="40">
        <v>26102</v>
      </c>
      <c r="Y235" s="40">
        <v>4812</v>
      </c>
      <c r="Z235" s="40">
        <v>7883</v>
      </c>
      <c r="AA235" s="40">
        <v>730</v>
      </c>
      <c r="AB235" s="40">
        <v>6071</v>
      </c>
      <c r="AC235" s="44">
        <f t="shared" si="26"/>
        <v>111652</v>
      </c>
      <c r="AD235" s="45">
        <f t="shared" si="27"/>
        <v>-1062</v>
      </c>
      <c r="AE235" s="46"/>
      <c r="AF235" s="40">
        <v>0</v>
      </c>
      <c r="AG235" s="40">
        <v>0</v>
      </c>
      <c r="AH235" s="40">
        <v>195992</v>
      </c>
      <c r="AI235" s="40">
        <v>1546</v>
      </c>
      <c r="AJ235" s="57">
        <f t="shared" si="28"/>
        <v>197538</v>
      </c>
      <c r="AK235" s="40">
        <v>7672</v>
      </c>
      <c r="AL235" s="57">
        <f t="shared" si="29"/>
        <v>189866</v>
      </c>
      <c r="AM235" s="46"/>
      <c r="AN235" s="91">
        <f t="shared" si="31"/>
        <v>100797</v>
      </c>
      <c r="AO235" s="46">
        <f>+AN235-'[2]Calc'!$I232</f>
        <v>0</v>
      </c>
    </row>
    <row r="236" spans="1:41" ht="19.5" customHeight="1">
      <c r="A236" s="77">
        <f t="shared" si="30"/>
        <v>232</v>
      </c>
      <c r="B236" s="77" t="s">
        <v>266</v>
      </c>
      <c r="C236" s="77">
        <v>9755</v>
      </c>
      <c r="D236" s="78" t="s">
        <v>293</v>
      </c>
      <c r="E236" s="78"/>
      <c r="F236" s="92" t="s">
        <v>57</v>
      </c>
      <c r="G236" s="93"/>
      <c r="H236" s="90">
        <v>20710</v>
      </c>
      <c r="I236" s="40">
        <v>40845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1358</v>
      </c>
      <c r="P236" s="40">
        <v>3656</v>
      </c>
      <c r="Q236" s="40">
        <v>1211</v>
      </c>
      <c r="R236" s="57">
        <f t="shared" si="25"/>
        <v>67780</v>
      </c>
      <c r="S236" s="42"/>
      <c r="T236" s="40">
        <v>51295</v>
      </c>
      <c r="U236" s="40">
        <v>0</v>
      </c>
      <c r="V236" s="40">
        <v>0</v>
      </c>
      <c r="W236" s="40">
        <v>0</v>
      </c>
      <c r="X236" s="40">
        <v>3898</v>
      </c>
      <c r="Y236" s="40">
        <v>6319</v>
      </c>
      <c r="Z236" s="40">
        <v>0</v>
      </c>
      <c r="AA236" s="40">
        <v>0</v>
      </c>
      <c r="AB236" s="40">
        <v>1155</v>
      </c>
      <c r="AC236" s="44">
        <f t="shared" si="26"/>
        <v>62667</v>
      </c>
      <c r="AD236" s="45">
        <f t="shared" si="27"/>
        <v>5113</v>
      </c>
      <c r="AE236" s="46"/>
      <c r="AF236" s="40">
        <v>644000</v>
      </c>
      <c r="AG236" s="40">
        <v>0</v>
      </c>
      <c r="AH236" s="40">
        <v>74360</v>
      </c>
      <c r="AI236" s="40">
        <v>0</v>
      </c>
      <c r="AJ236" s="57">
        <f t="shared" si="28"/>
        <v>718360</v>
      </c>
      <c r="AK236" s="40">
        <v>0</v>
      </c>
      <c r="AL236" s="57">
        <f t="shared" si="29"/>
        <v>718360</v>
      </c>
      <c r="AM236" s="46"/>
      <c r="AN236" s="91">
        <f t="shared" si="31"/>
        <v>67780</v>
      </c>
      <c r="AO236" s="46">
        <f>+AN236-'[2]Calc'!$I233</f>
        <v>0</v>
      </c>
    </row>
    <row r="237" spans="1:41" ht="19.5" customHeight="1">
      <c r="A237" s="77">
        <f t="shared" si="30"/>
        <v>233</v>
      </c>
      <c r="B237" s="77" t="s">
        <v>266</v>
      </c>
      <c r="C237" s="77">
        <v>9802</v>
      </c>
      <c r="D237" s="78" t="s">
        <v>294</v>
      </c>
      <c r="E237" s="78"/>
      <c r="F237" s="92" t="s">
        <v>57</v>
      </c>
      <c r="G237" s="93"/>
      <c r="H237" s="90">
        <v>69778</v>
      </c>
      <c r="I237" s="40">
        <v>140</v>
      </c>
      <c r="J237" s="40">
        <v>388</v>
      </c>
      <c r="K237" s="40">
        <v>0</v>
      </c>
      <c r="L237" s="40">
        <v>0</v>
      </c>
      <c r="M237" s="40">
        <v>0</v>
      </c>
      <c r="N237" s="40">
        <v>0</v>
      </c>
      <c r="O237" s="40">
        <v>4320</v>
      </c>
      <c r="P237" s="40">
        <v>28049</v>
      </c>
      <c r="Q237" s="40">
        <v>0</v>
      </c>
      <c r="R237" s="57">
        <f t="shared" si="25"/>
        <v>102675</v>
      </c>
      <c r="S237" s="8"/>
      <c r="T237" s="40">
        <v>48101</v>
      </c>
      <c r="U237" s="40">
        <v>0</v>
      </c>
      <c r="V237" s="40">
        <v>6519</v>
      </c>
      <c r="W237" s="40">
        <v>0</v>
      </c>
      <c r="X237" s="40">
        <v>24311</v>
      </c>
      <c r="Y237" s="40">
        <v>4104</v>
      </c>
      <c r="Z237" s="40">
        <v>388</v>
      </c>
      <c r="AA237" s="40">
        <v>600</v>
      </c>
      <c r="AB237" s="40">
        <v>9432</v>
      </c>
      <c r="AC237" s="44">
        <f t="shared" si="26"/>
        <v>93455</v>
      </c>
      <c r="AD237" s="45">
        <f t="shared" si="27"/>
        <v>9220</v>
      </c>
      <c r="AE237" s="46"/>
      <c r="AF237" s="40">
        <v>1600000</v>
      </c>
      <c r="AG237" s="40">
        <v>58000</v>
      </c>
      <c r="AH237" s="40">
        <v>162210</v>
      </c>
      <c r="AI237" s="40">
        <v>0</v>
      </c>
      <c r="AJ237" s="57">
        <f t="shared" si="28"/>
        <v>1820210</v>
      </c>
      <c r="AK237" s="40">
        <v>0</v>
      </c>
      <c r="AL237" s="57">
        <f t="shared" si="29"/>
        <v>1820210</v>
      </c>
      <c r="AM237" s="46"/>
      <c r="AN237" s="91">
        <f t="shared" si="31"/>
        <v>102287</v>
      </c>
      <c r="AO237" s="46">
        <f>+AN237-'[2]Calc'!$I234</f>
        <v>0</v>
      </c>
    </row>
    <row r="238" spans="1:41" ht="19.5" customHeight="1">
      <c r="A238" s="77">
        <f t="shared" si="30"/>
        <v>234</v>
      </c>
      <c r="B238" s="77" t="s">
        <v>266</v>
      </c>
      <c r="C238" s="77">
        <v>9773</v>
      </c>
      <c r="D238" s="78" t="s">
        <v>295</v>
      </c>
      <c r="E238" s="78">
        <v>1</v>
      </c>
      <c r="F238" s="92"/>
      <c r="G238" s="93" t="s">
        <v>72</v>
      </c>
      <c r="H238" s="90">
        <v>220264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2378</v>
      </c>
      <c r="O238" s="40">
        <v>0</v>
      </c>
      <c r="P238" s="40">
        <v>0</v>
      </c>
      <c r="Q238" s="40">
        <v>0</v>
      </c>
      <c r="R238" s="57">
        <f t="shared" si="25"/>
        <v>222642</v>
      </c>
      <c r="S238" s="79"/>
      <c r="T238" s="40">
        <v>67136</v>
      </c>
      <c r="U238" s="40">
        <v>15600</v>
      </c>
      <c r="V238" s="40">
        <v>0</v>
      </c>
      <c r="W238" s="40">
        <v>63636</v>
      </c>
      <c r="X238" s="40">
        <v>27633</v>
      </c>
      <c r="Y238" s="40">
        <v>35711</v>
      </c>
      <c r="Z238" s="40">
        <v>670</v>
      </c>
      <c r="AA238" s="40">
        <v>0</v>
      </c>
      <c r="AB238" s="40">
        <v>5783</v>
      </c>
      <c r="AC238" s="44">
        <f t="shared" si="26"/>
        <v>216169</v>
      </c>
      <c r="AD238" s="45">
        <f t="shared" si="27"/>
        <v>6473</v>
      </c>
      <c r="AE238" s="46"/>
      <c r="AF238" s="40">
        <v>1110000</v>
      </c>
      <c r="AG238" s="40">
        <v>42135</v>
      </c>
      <c r="AH238" s="40">
        <v>10652</v>
      </c>
      <c r="AI238" s="40">
        <v>0</v>
      </c>
      <c r="AJ238" s="57">
        <f t="shared" si="28"/>
        <v>1162787</v>
      </c>
      <c r="AK238" s="40">
        <v>33989</v>
      </c>
      <c r="AL238" s="57">
        <f t="shared" si="29"/>
        <v>1128798</v>
      </c>
      <c r="AM238" s="46"/>
      <c r="AN238" s="91">
        <f t="shared" si="31"/>
        <v>207042</v>
      </c>
      <c r="AO238" s="46">
        <f>+AN238-'[2]Calc'!$I235</f>
        <v>0</v>
      </c>
    </row>
    <row r="239" spans="1:41" ht="19.5" customHeight="1">
      <c r="A239" s="77">
        <f t="shared" si="30"/>
        <v>235</v>
      </c>
      <c r="B239" s="77" t="s">
        <v>266</v>
      </c>
      <c r="C239" s="77">
        <v>9833</v>
      </c>
      <c r="D239" s="78" t="s">
        <v>296</v>
      </c>
      <c r="E239" s="78"/>
      <c r="F239" s="92" t="s">
        <v>57</v>
      </c>
      <c r="G239" s="93"/>
      <c r="H239" s="90">
        <v>9669</v>
      </c>
      <c r="I239" s="40">
        <v>104</v>
      </c>
      <c r="J239" s="40">
        <v>0</v>
      </c>
      <c r="K239" s="40">
        <v>0</v>
      </c>
      <c r="L239" s="40">
        <v>0</v>
      </c>
      <c r="M239" s="40">
        <v>0</v>
      </c>
      <c r="N239" s="40">
        <v>460</v>
      </c>
      <c r="O239" s="40">
        <v>2477</v>
      </c>
      <c r="P239" s="40">
        <v>0</v>
      </c>
      <c r="Q239" s="40">
        <v>0</v>
      </c>
      <c r="R239" s="57">
        <f t="shared" si="25"/>
        <v>12710</v>
      </c>
      <c r="S239" s="79"/>
      <c r="T239" s="40">
        <v>290</v>
      </c>
      <c r="U239" s="40">
        <v>0</v>
      </c>
      <c r="V239" s="40">
        <v>1898</v>
      </c>
      <c r="W239" s="40">
        <v>0</v>
      </c>
      <c r="X239" s="40">
        <v>7029</v>
      </c>
      <c r="Y239" s="40">
        <v>3217</v>
      </c>
      <c r="Z239" s="40">
        <v>500</v>
      </c>
      <c r="AA239" s="40">
        <v>304</v>
      </c>
      <c r="AB239" s="40">
        <v>2375</v>
      </c>
      <c r="AC239" s="44">
        <f t="shared" si="26"/>
        <v>15613</v>
      </c>
      <c r="AD239" s="45">
        <f t="shared" si="27"/>
        <v>-2903</v>
      </c>
      <c r="AE239" s="46"/>
      <c r="AF239" s="40">
        <v>400000</v>
      </c>
      <c r="AG239" s="40">
        <v>0</v>
      </c>
      <c r="AH239" s="40">
        <v>64295</v>
      </c>
      <c r="AI239" s="40">
        <v>0</v>
      </c>
      <c r="AJ239" s="57">
        <f t="shared" si="28"/>
        <v>464295</v>
      </c>
      <c r="AK239" s="40">
        <v>0</v>
      </c>
      <c r="AL239" s="57">
        <f t="shared" si="29"/>
        <v>464295</v>
      </c>
      <c r="AM239" s="46"/>
      <c r="AN239" s="91">
        <f t="shared" si="31"/>
        <v>12710</v>
      </c>
      <c r="AO239" s="46">
        <f>+AN239-'[2]Calc'!$I236</f>
        <v>0</v>
      </c>
    </row>
    <row r="240" spans="1:41" ht="19.5" customHeight="1">
      <c r="A240" s="77">
        <f t="shared" si="30"/>
        <v>236</v>
      </c>
      <c r="B240" s="77" t="s">
        <v>266</v>
      </c>
      <c r="C240" s="77">
        <v>9816</v>
      </c>
      <c r="D240" s="78" t="s">
        <v>297</v>
      </c>
      <c r="E240" s="78"/>
      <c r="F240" s="92" t="s">
        <v>57</v>
      </c>
      <c r="G240" s="93"/>
      <c r="H240" s="90">
        <v>52749</v>
      </c>
      <c r="I240" s="40">
        <v>422</v>
      </c>
      <c r="J240" s="40">
        <v>1392</v>
      </c>
      <c r="K240" s="40">
        <v>20030</v>
      </c>
      <c r="L240" s="40">
        <v>0</v>
      </c>
      <c r="M240" s="40">
        <v>0</v>
      </c>
      <c r="N240" s="40">
        <v>0</v>
      </c>
      <c r="O240" s="40">
        <v>8988</v>
      </c>
      <c r="P240" s="40">
        <v>12009</v>
      </c>
      <c r="Q240" s="40">
        <v>0</v>
      </c>
      <c r="R240" s="57">
        <f t="shared" si="25"/>
        <v>95590</v>
      </c>
      <c r="S240" s="79"/>
      <c r="T240" s="40">
        <v>52696</v>
      </c>
      <c r="U240" s="40">
        <v>8000</v>
      </c>
      <c r="V240" s="40">
        <v>6039</v>
      </c>
      <c r="W240" s="40">
        <v>17984</v>
      </c>
      <c r="X240" s="40">
        <v>12651</v>
      </c>
      <c r="Y240" s="40">
        <v>6780</v>
      </c>
      <c r="Z240" s="40">
        <v>0</v>
      </c>
      <c r="AA240" s="40">
        <v>3480</v>
      </c>
      <c r="AB240" s="40">
        <v>0</v>
      </c>
      <c r="AC240" s="44">
        <f t="shared" si="26"/>
        <v>107630</v>
      </c>
      <c r="AD240" s="45">
        <f t="shared" si="27"/>
        <v>-12040</v>
      </c>
      <c r="AE240" s="46"/>
      <c r="AF240" s="40">
        <v>0</v>
      </c>
      <c r="AG240" s="40">
        <v>0</v>
      </c>
      <c r="AH240" s="40">
        <v>308170</v>
      </c>
      <c r="AI240" s="40">
        <v>0</v>
      </c>
      <c r="AJ240" s="57">
        <f t="shared" si="28"/>
        <v>308170</v>
      </c>
      <c r="AK240" s="40">
        <v>0</v>
      </c>
      <c r="AL240" s="57">
        <f t="shared" si="29"/>
        <v>308170</v>
      </c>
      <c r="AM240" s="46"/>
      <c r="AN240" s="91">
        <f t="shared" si="31"/>
        <v>66168</v>
      </c>
      <c r="AO240" s="46">
        <f>+AN240-'[2]Calc'!$I237</f>
        <v>0</v>
      </c>
    </row>
    <row r="241" spans="1:41" ht="19.5" customHeight="1">
      <c r="A241" s="77">
        <f t="shared" si="30"/>
        <v>237</v>
      </c>
      <c r="B241" s="77" t="s">
        <v>266</v>
      </c>
      <c r="C241" s="77">
        <v>9757</v>
      </c>
      <c r="D241" s="78" t="s">
        <v>298</v>
      </c>
      <c r="E241" s="78">
        <v>1</v>
      </c>
      <c r="F241" s="92"/>
      <c r="G241" s="93" t="s">
        <v>72</v>
      </c>
      <c r="H241" s="90">
        <v>12100</v>
      </c>
      <c r="I241" s="40">
        <v>218</v>
      </c>
      <c r="J241" s="40">
        <v>5000</v>
      </c>
      <c r="K241" s="40">
        <v>0</v>
      </c>
      <c r="L241" s="40">
        <v>1945</v>
      </c>
      <c r="M241" s="40">
        <v>5500</v>
      </c>
      <c r="N241" s="40">
        <v>9120</v>
      </c>
      <c r="O241" s="40">
        <v>3147</v>
      </c>
      <c r="P241" s="40">
        <v>2832</v>
      </c>
      <c r="Q241" s="40">
        <v>1705</v>
      </c>
      <c r="R241" s="57">
        <f t="shared" si="25"/>
        <v>41567</v>
      </c>
      <c r="S241" s="8"/>
      <c r="T241" s="40">
        <v>0</v>
      </c>
      <c r="U241" s="40">
        <v>0</v>
      </c>
      <c r="V241" s="40">
        <v>0</v>
      </c>
      <c r="W241" s="40">
        <v>12763</v>
      </c>
      <c r="X241" s="40">
        <v>20396</v>
      </c>
      <c r="Y241" s="40">
        <v>4675</v>
      </c>
      <c r="Z241" s="40">
        <v>218</v>
      </c>
      <c r="AA241" s="40">
        <v>0</v>
      </c>
      <c r="AB241" s="40">
        <v>1278</v>
      </c>
      <c r="AC241" s="44">
        <f t="shared" si="26"/>
        <v>39330</v>
      </c>
      <c r="AD241" s="45">
        <f t="shared" si="27"/>
        <v>2237</v>
      </c>
      <c r="AE241" s="46"/>
      <c r="AF241" s="40">
        <v>809000</v>
      </c>
      <c r="AG241" s="40">
        <v>0</v>
      </c>
      <c r="AH241" s="40">
        <v>63571</v>
      </c>
      <c r="AI241" s="40">
        <v>0</v>
      </c>
      <c r="AJ241" s="57">
        <f t="shared" si="28"/>
        <v>872571</v>
      </c>
      <c r="AK241" s="40">
        <v>0</v>
      </c>
      <c r="AL241" s="57">
        <f t="shared" si="29"/>
        <v>872571</v>
      </c>
      <c r="AM241" s="46"/>
      <c r="AN241" s="91">
        <f t="shared" si="31"/>
        <v>29122</v>
      </c>
      <c r="AO241" s="46">
        <f>+AN241-'[2]Calc'!$I238</f>
        <v>0</v>
      </c>
    </row>
    <row r="242" spans="1:41" ht="19.5" customHeight="1">
      <c r="A242" s="77">
        <f t="shared" si="30"/>
        <v>238</v>
      </c>
      <c r="B242" s="77" t="s">
        <v>266</v>
      </c>
      <c r="C242" s="77">
        <v>9853</v>
      </c>
      <c r="D242" s="78" t="s">
        <v>299</v>
      </c>
      <c r="E242" s="78">
        <v>1</v>
      </c>
      <c r="F242" s="92"/>
      <c r="G242" s="93" t="s">
        <v>72</v>
      </c>
      <c r="H242" s="90">
        <v>39831</v>
      </c>
      <c r="I242" s="40">
        <v>0</v>
      </c>
      <c r="J242" s="40">
        <v>446</v>
      </c>
      <c r="K242" s="40">
        <v>0</v>
      </c>
      <c r="L242" s="40">
        <v>60</v>
      </c>
      <c r="M242" s="40">
        <v>0</v>
      </c>
      <c r="N242" s="40">
        <v>3225</v>
      </c>
      <c r="O242" s="40">
        <v>6091</v>
      </c>
      <c r="P242" s="40">
        <v>0</v>
      </c>
      <c r="Q242" s="40">
        <v>3009</v>
      </c>
      <c r="R242" s="57">
        <f t="shared" si="25"/>
        <v>52662</v>
      </c>
      <c r="S242" s="42"/>
      <c r="T242" s="40">
        <v>39919</v>
      </c>
      <c r="U242" s="40">
        <v>0</v>
      </c>
      <c r="V242" s="40">
        <v>0</v>
      </c>
      <c r="W242" s="40">
        <v>0</v>
      </c>
      <c r="X242" s="40">
        <v>17102</v>
      </c>
      <c r="Y242" s="40">
        <v>7153</v>
      </c>
      <c r="Z242" s="40">
        <v>190</v>
      </c>
      <c r="AA242" s="40">
        <v>0</v>
      </c>
      <c r="AB242" s="40">
        <v>0</v>
      </c>
      <c r="AC242" s="44">
        <f t="shared" si="26"/>
        <v>64364</v>
      </c>
      <c r="AD242" s="45">
        <f t="shared" si="27"/>
        <v>-11702</v>
      </c>
      <c r="AE242" s="46"/>
      <c r="AF242" s="40">
        <v>0</v>
      </c>
      <c r="AG242" s="40">
        <v>0</v>
      </c>
      <c r="AH242" s="40">
        <v>0</v>
      </c>
      <c r="AI242" s="40">
        <v>0</v>
      </c>
      <c r="AJ242" s="57">
        <f t="shared" si="28"/>
        <v>0</v>
      </c>
      <c r="AK242" s="40">
        <v>0</v>
      </c>
      <c r="AL242" s="57">
        <f t="shared" si="29"/>
        <v>0</v>
      </c>
      <c r="AM242" s="46"/>
      <c r="AN242" s="91">
        <f t="shared" si="31"/>
        <v>52156</v>
      </c>
      <c r="AO242" s="46">
        <f>+AN242-'[2]Calc'!$I239</f>
        <v>0</v>
      </c>
    </row>
    <row r="243" spans="1:41" ht="19.5" customHeight="1">
      <c r="A243" s="77">
        <f t="shared" si="30"/>
        <v>239</v>
      </c>
      <c r="B243" s="77" t="s">
        <v>266</v>
      </c>
      <c r="C243" s="77">
        <v>9817</v>
      </c>
      <c r="D243" s="78" t="s">
        <v>300</v>
      </c>
      <c r="E243" s="78"/>
      <c r="F243" s="92" t="s">
        <v>57</v>
      </c>
      <c r="G243" s="93"/>
      <c r="H243" s="90">
        <v>78590</v>
      </c>
      <c r="I243" s="40">
        <v>0</v>
      </c>
      <c r="J243" s="40">
        <v>65629</v>
      </c>
      <c r="K243" s="40">
        <v>0</v>
      </c>
      <c r="L243" s="40">
        <v>10000</v>
      </c>
      <c r="M243" s="40">
        <v>0</v>
      </c>
      <c r="N243" s="40">
        <v>3757</v>
      </c>
      <c r="O243" s="40">
        <v>407</v>
      </c>
      <c r="P243" s="40">
        <v>3258</v>
      </c>
      <c r="Q243" s="40">
        <v>0</v>
      </c>
      <c r="R243" s="57">
        <f t="shared" si="25"/>
        <v>161641</v>
      </c>
      <c r="S243" s="79"/>
      <c r="T243" s="40">
        <v>58590</v>
      </c>
      <c r="U243" s="40">
        <v>0</v>
      </c>
      <c r="V243" s="40">
        <v>287</v>
      </c>
      <c r="W243" s="40">
        <v>36147</v>
      </c>
      <c r="X243" s="40">
        <v>9275</v>
      </c>
      <c r="Y243" s="40">
        <v>15922</v>
      </c>
      <c r="Z243" s="40">
        <v>6064</v>
      </c>
      <c r="AA243" s="40">
        <v>24738</v>
      </c>
      <c r="AB243" s="40">
        <v>0</v>
      </c>
      <c r="AC243" s="44">
        <f t="shared" si="26"/>
        <v>151023</v>
      </c>
      <c r="AD243" s="45">
        <f t="shared" si="27"/>
        <v>10618</v>
      </c>
      <c r="AE243" s="46"/>
      <c r="AF243" s="40">
        <v>0</v>
      </c>
      <c r="AG243" s="40">
        <v>0</v>
      </c>
      <c r="AH243" s="40">
        <v>0</v>
      </c>
      <c r="AI243" s="40">
        <v>0</v>
      </c>
      <c r="AJ243" s="57">
        <f t="shared" si="28"/>
        <v>0</v>
      </c>
      <c r="AK243" s="40">
        <v>0</v>
      </c>
      <c r="AL243" s="57">
        <f t="shared" si="29"/>
        <v>0</v>
      </c>
      <c r="AM243" s="46"/>
      <c r="AN243" s="91">
        <f t="shared" si="31"/>
        <v>86012</v>
      </c>
      <c r="AO243" s="46">
        <f>+AN243-'[2]Calc'!$I240</f>
        <v>0</v>
      </c>
    </row>
    <row r="244" spans="1:41" ht="19.5" customHeight="1">
      <c r="A244" s="77">
        <f t="shared" si="30"/>
        <v>240</v>
      </c>
      <c r="B244" s="77" t="s">
        <v>266</v>
      </c>
      <c r="C244" s="77">
        <v>9778</v>
      </c>
      <c r="D244" s="78" t="s">
        <v>301</v>
      </c>
      <c r="E244" s="78"/>
      <c r="F244" s="92" t="s">
        <v>57</v>
      </c>
      <c r="G244" s="93"/>
      <c r="H244" s="90">
        <v>35756</v>
      </c>
      <c r="I244" s="40">
        <v>0</v>
      </c>
      <c r="J244" s="40">
        <v>120</v>
      </c>
      <c r="K244" s="40">
        <v>0</v>
      </c>
      <c r="L244" s="40">
        <v>1304</v>
      </c>
      <c r="M244" s="40">
        <v>0</v>
      </c>
      <c r="N244" s="40">
        <v>0</v>
      </c>
      <c r="O244" s="40">
        <v>12291</v>
      </c>
      <c r="P244" s="40">
        <v>3353</v>
      </c>
      <c r="Q244" s="40">
        <v>98</v>
      </c>
      <c r="R244" s="57">
        <f t="shared" si="25"/>
        <v>52922</v>
      </c>
      <c r="S244" s="79"/>
      <c r="T244" s="40">
        <v>0</v>
      </c>
      <c r="U244" s="40">
        <v>0</v>
      </c>
      <c r="V244" s="40">
        <v>16168</v>
      </c>
      <c r="W244" s="40">
        <v>0</v>
      </c>
      <c r="X244" s="40">
        <v>16353</v>
      </c>
      <c r="Y244" s="40">
        <v>11080</v>
      </c>
      <c r="Z244" s="40">
        <v>0</v>
      </c>
      <c r="AA244" s="40">
        <v>0</v>
      </c>
      <c r="AB244" s="40">
        <v>0</v>
      </c>
      <c r="AC244" s="44">
        <f t="shared" si="26"/>
        <v>43601</v>
      </c>
      <c r="AD244" s="45">
        <f t="shared" si="27"/>
        <v>9321</v>
      </c>
      <c r="AE244" s="46"/>
      <c r="AF244" s="40">
        <v>239883</v>
      </c>
      <c r="AG244" s="40">
        <v>2207</v>
      </c>
      <c r="AH244" s="40">
        <v>74208</v>
      </c>
      <c r="AI244" s="40">
        <v>1341</v>
      </c>
      <c r="AJ244" s="57">
        <f t="shared" si="28"/>
        <v>317639</v>
      </c>
      <c r="AK244" s="40">
        <v>3171</v>
      </c>
      <c r="AL244" s="57">
        <f t="shared" si="29"/>
        <v>314468</v>
      </c>
      <c r="AM244" s="46"/>
      <c r="AN244" s="91">
        <f t="shared" si="31"/>
        <v>51498</v>
      </c>
      <c r="AO244" s="46">
        <f>+AN244-'[2]Calc'!$I241</f>
        <v>0</v>
      </c>
    </row>
    <row r="245" spans="1:41" ht="19.5" customHeight="1">
      <c r="A245" s="77">
        <f t="shared" si="30"/>
        <v>241</v>
      </c>
      <c r="B245" s="77" t="s">
        <v>266</v>
      </c>
      <c r="C245" s="77">
        <v>9779</v>
      </c>
      <c r="D245" s="78" t="s">
        <v>302</v>
      </c>
      <c r="E245" s="78"/>
      <c r="F245" s="92" t="s">
        <v>57</v>
      </c>
      <c r="G245" s="93"/>
      <c r="H245" s="90">
        <v>111127</v>
      </c>
      <c r="I245" s="40">
        <v>0</v>
      </c>
      <c r="J245" s="40">
        <v>0</v>
      </c>
      <c r="K245" s="40">
        <v>0</v>
      </c>
      <c r="L245" s="40">
        <v>0</v>
      </c>
      <c r="M245" s="40">
        <v>2064</v>
      </c>
      <c r="N245" s="40">
        <v>44222</v>
      </c>
      <c r="O245" s="40">
        <v>6297</v>
      </c>
      <c r="P245" s="40">
        <v>11781</v>
      </c>
      <c r="Q245" s="40">
        <v>0</v>
      </c>
      <c r="R245" s="57">
        <f t="shared" si="25"/>
        <v>175491</v>
      </c>
      <c r="S245" s="79"/>
      <c r="T245" s="40">
        <v>18475</v>
      </c>
      <c r="U245" s="40">
        <v>6446</v>
      </c>
      <c r="V245" s="40">
        <v>4836</v>
      </c>
      <c r="W245" s="40">
        <v>17330</v>
      </c>
      <c r="X245" s="40">
        <v>46243</v>
      </c>
      <c r="Y245" s="40">
        <v>33316</v>
      </c>
      <c r="Z245" s="40">
        <v>0</v>
      </c>
      <c r="AA245" s="40">
        <v>0</v>
      </c>
      <c r="AB245" s="40">
        <v>1518</v>
      </c>
      <c r="AC245" s="44">
        <f t="shared" si="26"/>
        <v>128164</v>
      </c>
      <c r="AD245" s="45">
        <f t="shared" si="27"/>
        <v>47327</v>
      </c>
      <c r="AE245" s="46"/>
      <c r="AF245" s="40">
        <v>2260639</v>
      </c>
      <c r="AG245" s="40">
        <v>181551</v>
      </c>
      <c r="AH245" s="40">
        <v>225902</v>
      </c>
      <c r="AI245" s="40">
        <v>0</v>
      </c>
      <c r="AJ245" s="57">
        <f t="shared" si="28"/>
        <v>2668092</v>
      </c>
      <c r="AK245" s="40">
        <v>0</v>
      </c>
      <c r="AL245" s="57">
        <f t="shared" si="29"/>
        <v>2668092</v>
      </c>
      <c r="AM245" s="46"/>
      <c r="AN245" s="91">
        <f t="shared" si="31"/>
        <v>166981</v>
      </c>
      <c r="AO245" s="46">
        <f>+AN245-'[2]Calc'!$I242</f>
        <v>0</v>
      </c>
    </row>
    <row r="246" spans="1:41" ht="19.5" customHeight="1">
      <c r="A246" s="77">
        <f t="shared" si="30"/>
        <v>242</v>
      </c>
      <c r="B246" s="77" t="s">
        <v>266</v>
      </c>
      <c r="C246" s="77">
        <v>9780</v>
      </c>
      <c r="D246" s="78" t="s">
        <v>303</v>
      </c>
      <c r="E246" s="78"/>
      <c r="F246" s="92" t="s">
        <v>57</v>
      </c>
      <c r="G246" s="93"/>
      <c r="H246" s="90">
        <v>165289</v>
      </c>
      <c r="I246" s="40">
        <v>6124</v>
      </c>
      <c r="J246" s="40">
        <v>2613</v>
      </c>
      <c r="K246" s="40">
        <v>0</v>
      </c>
      <c r="L246" s="40">
        <v>0</v>
      </c>
      <c r="M246" s="40">
        <v>3000</v>
      </c>
      <c r="N246" s="40">
        <v>4983</v>
      </c>
      <c r="O246" s="40">
        <v>1705</v>
      </c>
      <c r="P246" s="40">
        <v>21931</v>
      </c>
      <c r="Q246" s="40">
        <v>1318</v>
      </c>
      <c r="R246" s="57">
        <f t="shared" si="25"/>
        <v>206963</v>
      </c>
      <c r="S246" s="79"/>
      <c r="T246" s="40">
        <v>53576</v>
      </c>
      <c r="U246" s="40">
        <v>1023</v>
      </c>
      <c r="V246" s="40">
        <v>48384</v>
      </c>
      <c r="W246" s="40">
        <v>16431</v>
      </c>
      <c r="X246" s="40">
        <v>47240</v>
      </c>
      <c r="Y246" s="40">
        <v>27441</v>
      </c>
      <c r="Z246" s="40">
        <v>10426</v>
      </c>
      <c r="AA246" s="40">
        <v>6963</v>
      </c>
      <c r="AB246" s="40">
        <v>8225</v>
      </c>
      <c r="AC246" s="44">
        <f t="shared" si="26"/>
        <v>219709</v>
      </c>
      <c r="AD246" s="45">
        <f t="shared" si="27"/>
        <v>-12746</v>
      </c>
      <c r="AE246" s="46"/>
      <c r="AF246" s="40">
        <v>1695000</v>
      </c>
      <c r="AG246" s="40">
        <v>0</v>
      </c>
      <c r="AH246" s="40">
        <v>66241</v>
      </c>
      <c r="AI246" s="40">
        <v>7410</v>
      </c>
      <c r="AJ246" s="57">
        <f t="shared" si="28"/>
        <v>1768651</v>
      </c>
      <c r="AK246" s="40">
        <v>12703</v>
      </c>
      <c r="AL246" s="57">
        <f t="shared" si="29"/>
        <v>1755948</v>
      </c>
      <c r="AM246" s="46"/>
      <c r="AN246" s="91">
        <f t="shared" si="31"/>
        <v>200327</v>
      </c>
      <c r="AO246" s="46">
        <f>+AN246-'[2]Calc'!$I243</f>
        <v>0</v>
      </c>
    </row>
    <row r="247" spans="1:41" ht="19.5" customHeight="1">
      <c r="A247" s="77">
        <f t="shared" si="30"/>
        <v>243</v>
      </c>
      <c r="B247" s="77" t="s">
        <v>266</v>
      </c>
      <c r="C247" s="77">
        <v>12115</v>
      </c>
      <c r="D247" s="78" t="s">
        <v>304</v>
      </c>
      <c r="E247" s="78"/>
      <c r="F247" s="92" t="s">
        <v>57</v>
      </c>
      <c r="G247" s="93"/>
      <c r="H247" s="90">
        <v>20273</v>
      </c>
      <c r="I247" s="40">
        <v>489</v>
      </c>
      <c r="J247" s="40">
        <v>0</v>
      </c>
      <c r="K247" s="40">
        <v>0</v>
      </c>
      <c r="L247" s="40">
        <v>0</v>
      </c>
      <c r="M247" s="40">
        <v>0</v>
      </c>
      <c r="N247" s="40">
        <v>6512</v>
      </c>
      <c r="O247" s="40">
        <v>894</v>
      </c>
      <c r="P247" s="40">
        <v>0</v>
      </c>
      <c r="Q247" s="40">
        <v>670</v>
      </c>
      <c r="R247" s="57">
        <f t="shared" si="25"/>
        <v>28838</v>
      </c>
      <c r="S247" s="8"/>
      <c r="T247" s="40">
        <v>5593</v>
      </c>
      <c r="U247" s="40">
        <v>0</v>
      </c>
      <c r="V247" s="40">
        <v>0</v>
      </c>
      <c r="W247" s="40">
        <v>0</v>
      </c>
      <c r="X247" s="40">
        <v>11527</v>
      </c>
      <c r="Y247" s="40">
        <v>4605</v>
      </c>
      <c r="Z247" s="40">
        <v>843</v>
      </c>
      <c r="AA247" s="40">
        <v>3300</v>
      </c>
      <c r="AB247" s="40">
        <v>0</v>
      </c>
      <c r="AC247" s="44">
        <f t="shared" si="26"/>
        <v>25868</v>
      </c>
      <c r="AD247" s="45">
        <f t="shared" si="27"/>
        <v>2970</v>
      </c>
      <c r="AE247" s="46"/>
      <c r="AF247" s="40">
        <v>245000</v>
      </c>
      <c r="AG247" s="40">
        <v>0</v>
      </c>
      <c r="AH247" s="40">
        <v>54297</v>
      </c>
      <c r="AI247" s="40">
        <v>0</v>
      </c>
      <c r="AJ247" s="57">
        <f t="shared" si="28"/>
        <v>299297</v>
      </c>
      <c r="AK247" s="40">
        <v>0</v>
      </c>
      <c r="AL247" s="57">
        <f t="shared" si="29"/>
        <v>299297</v>
      </c>
      <c r="AM247" s="46"/>
      <c r="AN247" s="91">
        <f t="shared" si="31"/>
        <v>28838</v>
      </c>
      <c r="AO247" s="46">
        <f>+AN247-'[2]Calc'!$I244</f>
        <v>0</v>
      </c>
    </row>
    <row r="248" spans="1:41" ht="19.5" customHeight="1">
      <c r="A248" s="77">
        <f t="shared" si="30"/>
        <v>244</v>
      </c>
      <c r="B248" s="77" t="s">
        <v>266</v>
      </c>
      <c r="C248" s="77">
        <v>9785</v>
      </c>
      <c r="D248" s="78" t="s">
        <v>305</v>
      </c>
      <c r="E248" s="78"/>
      <c r="F248" s="92" t="s">
        <v>57</v>
      </c>
      <c r="G248" s="93"/>
      <c r="H248" s="90">
        <v>29612</v>
      </c>
      <c r="I248" s="40">
        <v>0</v>
      </c>
      <c r="J248" s="40">
        <v>0</v>
      </c>
      <c r="K248" s="40">
        <v>0</v>
      </c>
      <c r="L248" s="40">
        <v>0</v>
      </c>
      <c r="M248" s="40">
        <v>4</v>
      </c>
      <c r="N248" s="40">
        <v>0</v>
      </c>
      <c r="O248" s="40">
        <v>0</v>
      </c>
      <c r="P248" s="40">
        <v>0</v>
      </c>
      <c r="Q248" s="40">
        <v>14485</v>
      </c>
      <c r="R248" s="57">
        <f t="shared" si="25"/>
        <v>44101</v>
      </c>
      <c r="S248" s="8"/>
      <c r="T248" s="40">
        <v>29085</v>
      </c>
      <c r="U248" s="40">
        <v>1679</v>
      </c>
      <c r="V248" s="40">
        <v>5545</v>
      </c>
      <c r="W248" s="40">
        <v>0</v>
      </c>
      <c r="X248" s="40">
        <v>3241</v>
      </c>
      <c r="Y248" s="40">
        <v>2426</v>
      </c>
      <c r="Z248" s="40">
        <v>0</v>
      </c>
      <c r="AA248" s="40">
        <v>0</v>
      </c>
      <c r="AB248" s="40">
        <v>0</v>
      </c>
      <c r="AC248" s="44">
        <f t="shared" si="26"/>
        <v>41976</v>
      </c>
      <c r="AD248" s="45">
        <f t="shared" si="27"/>
        <v>2125</v>
      </c>
      <c r="AE248" s="46"/>
      <c r="AF248" s="40">
        <v>0</v>
      </c>
      <c r="AG248" s="40">
        <v>0</v>
      </c>
      <c r="AH248" s="40">
        <v>0</v>
      </c>
      <c r="AI248" s="40">
        <v>0</v>
      </c>
      <c r="AJ248" s="57">
        <f t="shared" si="28"/>
        <v>0</v>
      </c>
      <c r="AK248" s="40">
        <v>0</v>
      </c>
      <c r="AL248" s="57">
        <f t="shared" si="29"/>
        <v>0</v>
      </c>
      <c r="AM248" s="46"/>
      <c r="AN248" s="91">
        <f t="shared" si="31"/>
        <v>42418</v>
      </c>
      <c r="AO248" s="46">
        <f>+AN248-'[2]Calc'!$I245</f>
        <v>0</v>
      </c>
    </row>
    <row r="249" spans="1:41" ht="19.5" customHeight="1">
      <c r="A249" s="77">
        <f t="shared" si="30"/>
        <v>245</v>
      </c>
      <c r="B249" s="77" t="s">
        <v>266</v>
      </c>
      <c r="C249" s="77">
        <v>9782</v>
      </c>
      <c r="D249" s="78" t="s">
        <v>306</v>
      </c>
      <c r="E249" s="78"/>
      <c r="F249" s="92" t="s">
        <v>57</v>
      </c>
      <c r="G249" s="93"/>
      <c r="H249" s="90">
        <v>40191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2380</v>
      </c>
      <c r="O249" s="40">
        <v>7410</v>
      </c>
      <c r="P249" s="40">
        <v>2607</v>
      </c>
      <c r="Q249" s="40">
        <v>0</v>
      </c>
      <c r="R249" s="57">
        <f t="shared" si="25"/>
        <v>52588</v>
      </c>
      <c r="S249" s="79"/>
      <c r="T249" s="40">
        <v>33454</v>
      </c>
      <c r="U249" s="40">
        <v>1040</v>
      </c>
      <c r="V249" s="40">
        <v>2650</v>
      </c>
      <c r="W249" s="40">
        <v>600</v>
      </c>
      <c r="X249" s="40">
        <v>7276</v>
      </c>
      <c r="Y249" s="40">
        <v>4003</v>
      </c>
      <c r="Z249" s="40">
        <v>0</v>
      </c>
      <c r="AA249" s="40">
        <v>1625</v>
      </c>
      <c r="AB249" s="40">
        <v>1672</v>
      </c>
      <c r="AC249" s="44">
        <f t="shared" si="26"/>
        <v>52320</v>
      </c>
      <c r="AD249" s="45">
        <f t="shared" si="27"/>
        <v>268</v>
      </c>
      <c r="AE249" s="46"/>
      <c r="AF249" s="40">
        <v>385000</v>
      </c>
      <c r="AG249" s="40">
        <v>0</v>
      </c>
      <c r="AH249" s="40">
        <v>229694</v>
      </c>
      <c r="AI249" s="40">
        <v>399</v>
      </c>
      <c r="AJ249" s="57">
        <f t="shared" si="28"/>
        <v>615093</v>
      </c>
      <c r="AK249" s="40">
        <v>0</v>
      </c>
      <c r="AL249" s="57">
        <f t="shared" si="29"/>
        <v>615093</v>
      </c>
      <c r="AM249" s="46"/>
      <c r="AN249" s="91">
        <f t="shared" si="31"/>
        <v>51548</v>
      </c>
      <c r="AO249" s="46">
        <f>+AN249-'[2]Calc'!$I246</f>
        <v>0</v>
      </c>
    </row>
    <row r="250" spans="1:41" ht="19.5" customHeight="1">
      <c r="A250" s="77">
        <f t="shared" si="30"/>
        <v>246</v>
      </c>
      <c r="B250" s="77" t="s">
        <v>266</v>
      </c>
      <c r="C250" s="77">
        <v>9758</v>
      </c>
      <c r="D250" s="78" t="s">
        <v>307</v>
      </c>
      <c r="E250" s="78"/>
      <c r="F250" s="92" t="s">
        <v>57</v>
      </c>
      <c r="G250" s="93"/>
      <c r="H250" s="90">
        <v>35695</v>
      </c>
      <c r="I250" s="40">
        <v>115</v>
      </c>
      <c r="J250" s="40">
        <v>83</v>
      </c>
      <c r="K250" s="40">
        <v>0</v>
      </c>
      <c r="L250" s="40">
        <v>5000</v>
      </c>
      <c r="M250" s="40">
        <v>10000</v>
      </c>
      <c r="N250" s="40">
        <v>16688</v>
      </c>
      <c r="O250" s="40">
        <v>2053</v>
      </c>
      <c r="P250" s="40">
        <v>8430</v>
      </c>
      <c r="Q250" s="40">
        <v>464</v>
      </c>
      <c r="R250" s="57">
        <f t="shared" si="25"/>
        <v>78528</v>
      </c>
      <c r="S250" s="42"/>
      <c r="T250" s="40">
        <v>19200</v>
      </c>
      <c r="U250" s="40">
        <v>0</v>
      </c>
      <c r="V250" s="40">
        <v>15381</v>
      </c>
      <c r="W250" s="40">
        <v>7481</v>
      </c>
      <c r="X250" s="40">
        <v>20408</v>
      </c>
      <c r="Y250" s="40">
        <v>10932</v>
      </c>
      <c r="Z250" s="40">
        <v>4496</v>
      </c>
      <c r="AA250" s="40">
        <v>815</v>
      </c>
      <c r="AB250" s="40">
        <v>649</v>
      </c>
      <c r="AC250" s="44">
        <f t="shared" si="26"/>
        <v>79362</v>
      </c>
      <c r="AD250" s="45">
        <f t="shared" si="27"/>
        <v>-834</v>
      </c>
      <c r="AE250" s="46"/>
      <c r="AF250" s="40">
        <v>284278</v>
      </c>
      <c r="AG250" s="40">
        <v>28725</v>
      </c>
      <c r="AH250" s="40">
        <v>44248</v>
      </c>
      <c r="AI250" s="40">
        <v>1645</v>
      </c>
      <c r="AJ250" s="57">
        <f t="shared" si="28"/>
        <v>358896</v>
      </c>
      <c r="AK250" s="40">
        <v>1062</v>
      </c>
      <c r="AL250" s="57">
        <f t="shared" si="29"/>
        <v>357834</v>
      </c>
      <c r="AM250" s="46"/>
      <c r="AN250" s="91">
        <f t="shared" si="31"/>
        <v>63445</v>
      </c>
      <c r="AO250" s="46">
        <f>+AN250-'[2]Calc'!$I247</f>
        <v>0</v>
      </c>
    </row>
    <row r="251" spans="1:41" ht="19.5" customHeight="1">
      <c r="A251" s="77">
        <f t="shared" si="30"/>
        <v>247</v>
      </c>
      <c r="B251" s="77" t="s">
        <v>266</v>
      </c>
      <c r="C251" s="77">
        <v>9759</v>
      </c>
      <c r="D251" s="78" t="s">
        <v>308</v>
      </c>
      <c r="E251" s="78"/>
      <c r="F251" s="92" t="s">
        <v>57</v>
      </c>
      <c r="G251" s="93"/>
      <c r="H251" s="90">
        <v>75811</v>
      </c>
      <c r="I251" s="40">
        <v>425</v>
      </c>
      <c r="J251" s="40">
        <v>149</v>
      </c>
      <c r="K251" s="40">
        <v>0</v>
      </c>
      <c r="L251" s="40">
        <v>1500</v>
      </c>
      <c r="M251" s="40">
        <v>33000</v>
      </c>
      <c r="N251" s="40">
        <v>4117</v>
      </c>
      <c r="O251" s="40">
        <v>2404</v>
      </c>
      <c r="P251" s="40">
        <v>2291</v>
      </c>
      <c r="Q251" s="40">
        <v>5054</v>
      </c>
      <c r="R251" s="57">
        <f t="shared" si="25"/>
        <v>124751</v>
      </c>
      <c r="S251" s="8"/>
      <c r="T251" s="40">
        <v>55805</v>
      </c>
      <c r="U251" s="40">
        <v>0</v>
      </c>
      <c r="V251" s="40">
        <v>0</v>
      </c>
      <c r="W251" s="40">
        <v>15598</v>
      </c>
      <c r="X251" s="40">
        <v>13770</v>
      </c>
      <c r="Y251" s="40">
        <v>13083</v>
      </c>
      <c r="Z251" s="40">
        <v>149</v>
      </c>
      <c r="AA251" s="40">
        <v>0</v>
      </c>
      <c r="AB251" s="40">
        <v>763</v>
      </c>
      <c r="AC251" s="44">
        <f t="shared" si="26"/>
        <v>99168</v>
      </c>
      <c r="AD251" s="45">
        <f t="shared" si="27"/>
        <v>25583</v>
      </c>
      <c r="AE251" s="46"/>
      <c r="AF251" s="40">
        <v>0</v>
      </c>
      <c r="AG251" s="40">
        <v>0</v>
      </c>
      <c r="AH251" s="40">
        <v>7017</v>
      </c>
      <c r="AI251" s="40">
        <v>71940</v>
      </c>
      <c r="AJ251" s="57">
        <f t="shared" si="28"/>
        <v>78957</v>
      </c>
      <c r="AK251" s="40">
        <v>0</v>
      </c>
      <c r="AL251" s="57">
        <f t="shared" si="29"/>
        <v>78957</v>
      </c>
      <c r="AM251" s="46"/>
      <c r="AN251" s="91">
        <f t="shared" si="31"/>
        <v>90102</v>
      </c>
      <c r="AO251" s="46">
        <f>+AN251-'[2]Calc'!$I248</f>
        <v>0</v>
      </c>
    </row>
    <row r="252" spans="1:41" ht="19.5" customHeight="1">
      <c r="A252" s="77">
        <f t="shared" si="30"/>
        <v>248</v>
      </c>
      <c r="B252" s="77" t="s">
        <v>266</v>
      </c>
      <c r="C252" s="77">
        <v>9835</v>
      </c>
      <c r="D252" s="78" t="s">
        <v>309</v>
      </c>
      <c r="E252" s="78"/>
      <c r="F252" s="92" t="s">
        <v>57</v>
      </c>
      <c r="G252" s="93"/>
      <c r="H252" s="90">
        <v>10956</v>
      </c>
      <c r="I252" s="40">
        <v>265</v>
      </c>
      <c r="J252" s="40">
        <v>3274</v>
      </c>
      <c r="K252" s="40">
        <v>0</v>
      </c>
      <c r="L252" s="40">
        <v>0</v>
      </c>
      <c r="M252" s="40">
        <v>0</v>
      </c>
      <c r="N252" s="40">
        <v>0</v>
      </c>
      <c r="O252" s="40">
        <v>2027</v>
      </c>
      <c r="P252" s="40">
        <v>2278</v>
      </c>
      <c r="Q252" s="40">
        <v>1324</v>
      </c>
      <c r="R252" s="57">
        <f t="shared" si="25"/>
        <v>20124</v>
      </c>
      <c r="S252" s="8"/>
      <c r="T252" s="40">
        <v>1000</v>
      </c>
      <c r="U252" s="40">
        <v>0</v>
      </c>
      <c r="V252" s="40">
        <v>1956</v>
      </c>
      <c r="W252" s="40">
        <v>0</v>
      </c>
      <c r="X252" s="40">
        <v>25257</v>
      </c>
      <c r="Y252" s="40">
        <v>5646</v>
      </c>
      <c r="Z252" s="40">
        <v>1385</v>
      </c>
      <c r="AA252" s="40">
        <v>1620</v>
      </c>
      <c r="AB252" s="40">
        <v>0</v>
      </c>
      <c r="AC252" s="44">
        <f t="shared" si="26"/>
        <v>36864</v>
      </c>
      <c r="AD252" s="45">
        <f t="shared" si="27"/>
        <v>-16740</v>
      </c>
      <c r="AE252" s="46"/>
      <c r="AF252" s="40">
        <v>390000</v>
      </c>
      <c r="AG252" s="40">
        <v>50000</v>
      </c>
      <c r="AH252" s="40">
        <v>40920</v>
      </c>
      <c r="AI252" s="40">
        <v>0</v>
      </c>
      <c r="AJ252" s="57">
        <f t="shared" si="28"/>
        <v>480920</v>
      </c>
      <c r="AK252" s="40">
        <v>0</v>
      </c>
      <c r="AL252" s="57">
        <f t="shared" si="29"/>
        <v>480920</v>
      </c>
      <c r="AM252" s="46"/>
      <c r="AN252" s="91">
        <f t="shared" si="31"/>
        <v>16850</v>
      </c>
      <c r="AO252" s="46">
        <f>+AN252-'[2]Calc'!$I249</f>
        <v>0</v>
      </c>
    </row>
    <row r="253" spans="1:41" ht="19.5" customHeight="1">
      <c r="A253" s="77">
        <f t="shared" si="30"/>
        <v>249</v>
      </c>
      <c r="B253" s="77" t="s">
        <v>266</v>
      </c>
      <c r="C253" s="77">
        <v>9783</v>
      </c>
      <c r="D253" s="78" t="s">
        <v>310</v>
      </c>
      <c r="E253" s="78"/>
      <c r="F253" s="92" t="s">
        <v>57</v>
      </c>
      <c r="G253" s="93"/>
      <c r="H253" s="90">
        <v>51017</v>
      </c>
      <c r="I253" s="40">
        <v>713</v>
      </c>
      <c r="J253" s="40">
        <v>0</v>
      </c>
      <c r="K253" s="40">
        <v>0</v>
      </c>
      <c r="L253" s="40">
        <v>0</v>
      </c>
      <c r="M253" s="40">
        <v>0</v>
      </c>
      <c r="N253" s="40">
        <v>2090</v>
      </c>
      <c r="O253" s="40">
        <v>16119</v>
      </c>
      <c r="P253" s="40">
        <v>3078</v>
      </c>
      <c r="Q253" s="40">
        <v>4354</v>
      </c>
      <c r="R253" s="57">
        <f t="shared" si="25"/>
        <v>77371</v>
      </c>
      <c r="S253" s="8"/>
      <c r="T253" s="40">
        <v>46693</v>
      </c>
      <c r="U253" s="40">
        <v>15600</v>
      </c>
      <c r="V253" s="40">
        <v>1770</v>
      </c>
      <c r="W253" s="40">
        <v>0</v>
      </c>
      <c r="X253" s="40">
        <v>11135</v>
      </c>
      <c r="Y253" s="40">
        <v>9180</v>
      </c>
      <c r="Z253" s="40">
        <v>0</v>
      </c>
      <c r="AA253" s="40">
        <v>960</v>
      </c>
      <c r="AB253" s="40">
        <v>4145</v>
      </c>
      <c r="AC253" s="44">
        <f t="shared" si="26"/>
        <v>89483</v>
      </c>
      <c r="AD253" s="45">
        <f t="shared" si="27"/>
        <v>-12112</v>
      </c>
      <c r="AE253" s="46"/>
      <c r="AF253" s="40">
        <v>0</v>
      </c>
      <c r="AG253" s="40">
        <v>0</v>
      </c>
      <c r="AH253" s="40">
        <v>175958</v>
      </c>
      <c r="AI253" s="40">
        <v>1595</v>
      </c>
      <c r="AJ253" s="57">
        <f t="shared" si="28"/>
        <v>177553</v>
      </c>
      <c r="AK253" s="40">
        <v>2128</v>
      </c>
      <c r="AL253" s="57">
        <f t="shared" si="29"/>
        <v>175425</v>
      </c>
      <c r="AM253" s="46"/>
      <c r="AN253" s="91">
        <f t="shared" si="31"/>
        <v>61771</v>
      </c>
      <c r="AO253" s="46">
        <f>+AN253-'[2]Calc'!$I250</f>
        <v>0</v>
      </c>
    </row>
    <row r="254" spans="1:41" ht="19.5" customHeight="1">
      <c r="A254" s="77">
        <f t="shared" si="30"/>
        <v>250</v>
      </c>
      <c r="B254" s="77" t="s">
        <v>266</v>
      </c>
      <c r="C254" s="77">
        <v>9766</v>
      </c>
      <c r="D254" s="78" t="s">
        <v>311</v>
      </c>
      <c r="E254" s="78"/>
      <c r="F254" s="92" t="s">
        <v>57</v>
      </c>
      <c r="G254" s="93"/>
      <c r="H254" s="90">
        <v>61482</v>
      </c>
      <c r="I254" s="40">
        <v>0</v>
      </c>
      <c r="J254" s="40">
        <v>1721</v>
      </c>
      <c r="K254" s="40">
        <v>0</v>
      </c>
      <c r="L254" s="40">
        <v>10000</v>
      </c>
      <c r="M254" s="40">
        <v>0</v>
      </c>
      <c r="N254" s="40">
        <v>18454</v>
      </c>
      <c r="O254" s="40">
        <v>2229</v>
      </c>
      <c r="P254" s="40">
        <v>1560</v>
      </c>
      <c r="Q254" s="40">
        <v>0</v>
      </c>
      <c r="R254" s="57">
        <f t="shared" si="25"/>
        <v>95446</v>
      </c>
      <c r="S254" s="8"/>
      <c r="T254" s="40">
        <v>51658</v>
      </c>
      <c r="U254" s="40">
        <v>0</v>
      </c>
      <c r="V254" s="40">
        <v>2462</v>
      </c>
      <c r="W254" s="40">
        <v>10115</v>
      </c>
      <c r="X254" s="40">
        <v>22313</v>
      </c>
      <c r="Y254" s="40">
        <v>14851</v>
      </c>
      <c r="Z254" s="40">
        <v>0</v>
      </c>
      <c r="AA254" s="40">
        <v>1721</v>
      </c>
      <c r="AB254" s="40">
        <v>0</v>
      </c>
      <c r="AC254" s="44">
        <f t="shared" si="26"/>
        <v>103120</v>
      </c>
      <c r="AD254" s="45">
        <f t="shared" si="27"/>
        <v>-7674</v>
      </c>
      <c r="AE254" s="46"/>
      <c r="AF254" s="40">
        <v>0</v>
      </c>
      <c r="AG254" s="40">
        <v>0</v>
      </c>
      <c r="AH254" s="40">
        <v>50877</v>
      </c>
      <c r="AI254" s="40">
        <v>241</v>
      </c>
      <c r="AJ254" s="57">
        <f t="shared" si="28"/>
        <v>51118</v>
      </c>
      <c r="AK254" s="40">
        <v>1739</v>
      </c>
      <c r="AL254" s="57">
        <f t="shared" si="29"/>
        <v>49379</v>
      </c>
      <c r="AM254" s="46"/>
      <c r="AN254" s="91">
        <f t="shared" si="31"/>
        <v>83725</v>
      </c>
      <c r="AO254" s="46">
        <f>+AN254-'[2]Calc'!$I251</f>
        <v>0</v>
      </c>
    </row>
    <row r="255" spans="1:41" ht="19.5" customHeight="1">
      <c r="A255" s="77">
        <f t="shared" si="30"/>
        <v>251</v>
      </c>
      <c r="B255" s="77" t="s">
        <v>266</v>
      </c>
      <c r="C255" s="77">
        <v>9838</v>
      </c>
      <c r="D255" s="78" t="s">
        <v>312</v>
      </c>
      <c r="E255" s="78"/>
      <c r="F255" s="92" t="s">
        <v>57</v>
      </c>
      <c r="G255" s="93"/>
      <c r="H255" s="90">
        <v>14906</v>
      </c>
      <c r="I255" s="40">
        <v>0</v>
      </c>
      <c r="J255" s="40">
        <v>1316</v>
      </c>
      <c r="K255" s="40">
        <v>0</v>
      </c>
      <c r="L255" s="40">
        <v>0</v>
      </c>
      <c r="M255" s="40">
        <v>0</v>
      </c>
      <c r="N255" s="40">
        <v>7200</v>
      </c>
      <c r="O255" s="40">
        <v>2307</v>
      </c>
      <c r="P255" s="40">
        <v>0</v>
      </c>
      <c r="Q255" s="40">
        <v>0</v>
      </c>
      <c r="R255" s="57">
        <f t="shared" si="25"/>
        <v>25729</v>
      </c>
      <c r="S255" s="79"/>
      <c r="T255" s="40">
        <v>0</v>
      </c>
      <c r="U255" s="40">
        <v>0</v>
      </c>
      <c r="V255" s="40">
        <v>0</v>
      </c>
      <c r="W255" s="40">
        <v>0</v>
      </c>
      <c r="X255" s="40">
        <v>14859</v>
      </c>
      <c r="Y255" s="40">
        <v>224</v>
      </c>
      <c r="Z255" s="40">
        <v>2542</v>
      </c>
      <c r="AA255" s="40">
        <v>1033</v>
      </c>
      <c r="AB255" s="40">
        <v>3267</v>
      </c>
      <c r="AC255" s="44">
        <f t="shared" si="26"/>
        <v>21925</v>
      </c>
      <c r="AD255" s="45">
        <f t="shared" si="27"/>
        <v>3804</v>
      </c>
      <c r="AE255" s="46"/>
      <c r="AF255" s="40">
        <v>1357000</v>
      </c>
      <c r="AG255" s="40">
        <v>135000</v>
      </c>
      <c r="AH255" s="40">
        <v>67358</v>
      </c>
      <c r="AI255" s="40">
        <v>0</v>
      </c>
      <c r="AJ255" s="57">
        <f t="shared" si="28"/>
        <v>1559358</v>
      </c>
      <c r="AK255" s="40">
        <v>0</v>
      </c>
      <c r="AL255" s="57">
        <f t="shared" si="29"/>
        <v>1559358</v>
      </c>
      <c r="AM255" s="46"/>
      <c r="AN255" s="91">
        <f t="shared" si="31"/>
        <v>24413</v>
      </c>
      <c r="AO255" s="46">
        <f>+AN255-'[2]Calc'!$I252</f>
        <v>0</v>
      </c>
    </row>
    <row r="256" spans="1:41" ht="19.5" customHeight="1">
      <c r="A256" s="77">
        <f t="shared" si="30"/>
        <v>252</v>
      </c>
      <c r="B256" s="77" t="s">
        <v>266</v>
      </c>
      <c r="C256" s="77">
        <v>9803</v>
      </c>
      <c r="D256" s="78" t="s">
        <v>313</v>
      </c>
      <c r="E256" s="78">
        <v>1</v>
      </c>
      <c r="F256" s="92"/>
      <c r="G256" s="93" t="s">
        <v>72</v>
      </c>
      <c r="H256" s="90">
        <v>30639</v>
      </c>
      <c r="I256" s="40">
        <v>0</v>
      </c>
      <c r="J256" s="40">
        <v>11250</v>
      </c>
      <c r="K256" s="40">
        <v>0</v>
      </c>
      <c r="L256" s="40">
        <v>1307</v>
      </c>
      <c r="M256" s="40">
        <v>0</v>
      </c>
      <c r="N256" s="40">
        <v>0</v>
      </c>
      <c r="O256" s="40">
        <v>107</v>
      </c>
      <c r="P256" s="40">
        <v>0</v>
      </c>
      <c r="Q256" s="40">
        <v>3080</v>
      </c>
      <c r="R256" s="57">
        <f t="shared" si="25"/>
        <v>46383</v>
      </c>
      <c r="S256" s="42"/>
      <c r="T256" s="40">
        <v>11729</v>
      </c>
      <c r="U256" s="40">
        <v>0</v>
      </c>
      <c r="V256" s="40">
        <v>0</v>
      </c>
      <c r="W256" s="40">
        <v>0</v>
      </c>
      <c r="X256" s="40">
        <v>7991</v>
      </c>
      <c r="Y256" s="40">
        <v>2508</v>
      </c>
      <c r="Z256" s="40">
        <v>11850</v>
      </c>
      <c r="AA256" s="40">
        <v>0</v>
      </c>
      <c r="AB256" s="40">
        <v>7563</v>
      </c>
      <c r="AC256" s="44">
        <f t="shared" si="26"/>
        <v>41641</v>
      </c>
      <c r="AD256" s="45">
        <f t="shared" si="27"/>
        <v>4742</v>
      </c>
      <c r="AE256" s="46"/>
      <c r="AF256" s="40">
        <v>0</v>
      </c>
      <c r="AG256" s="40">
        <v>0</v>
      </c>
      <c r="AH256" s="40">
        <v>14455</v>
      </c>
      <c r="AI256" s="40">
        <v>0</v>
      </c>
      <c r="AJ256" s="57">
        <f t="shared" si="28"/>
        <v>14455</v>
      </c>
      <c r="AK256" s="40">
        <v>0</v>
      </c>
      <c r="AL256" s="57">
        <f t="shared" si="29"/>
        <v>14455</v>
      </c>
      <c r="AM256" s="46"/>
      <c r="AN256" s="91">
        <f t="shared" si="31"/>
        <v>33826</v>
      </c>
      <c r="AO256" s="46">
        <f>+AN256-'[2]Calc'!$I253</f>
        <v>0</v>
      </c>
    </row>
    <row r="257" spans="1:41" ht="19.5" customHeight="1">
      <c r="A257" s="77">
        <f t="shared" si="30"/>
        <v>253</v>
      </c>
      <c r="B257" s="77" t="s">
        <v>266</v>
      </c>
      <c r="C257" s="77">
        <v>9760</v>
      </c>
      <c r="D257" s="78" t="s">
        <v>314</v>
      </c>
      <c r="E257" s="78"/>
      <c r="F257" s="92" t="s">
        <v>57</v>
      </c>
      <c r="G257" s="93"/>
      <c r="H257" s="90">
        <v>59161</v>
      </c>
      <c r="I257" s="40">
        <v>0</v>
      </c>
      <c r="J257" s="40">
        <v>2895</v>
      </c>
      <c r="K257" s="40">
        <v>0</v>
      </c>
      <c r="L257" s="40">
        <v>0</v>
      </c>
      <c r="M257" s="40">
        <v>0</v>
      </c>
      <c r="N257" s="40">
        <v>5042</v>
      </c>
      <c r="O257" s="40">
        <v>1734</v>
      </c>
      <c r="P257" s="40">
        <v>0</v>
      </c>
      <c r="Q257" s="40">
        <v>2824</v>
      </c>
      <c r="R257" s="57">
        <f t="shared" si="25"/>
        <v>71656</v>
      </c>
      <c r="S257" s="8"/>
      <c r="T257" s="40">
        <v>52483</v>
      </c>
      <c r="U257" s="40">
        <v>5286</v>
      </c>
      <c r="V257" s="40">
        <v>255</v>
      </c>
      <c r="W257" s="40">
        <v>6259</v>
      </c>
      <c r="X257" s="40">
        <v>8400</v>
      </c>
      <c r="Y257" s="40">
        <v>462</v>
      </c>
      <c r="Z257" s="40">
        <v>785</v>
      </c>
      <c r="AA257" s="40">
        <v>1584</v>
      </c>
      <c r="AB257" s="40">
        <v>4961</v>
      </c>
      <c r="AC257" s="44">
        <f t="shared" si="26"/>
        <v>80475</v>
      </c>
      <c r="AD257" s="45">
        <f t="shared" si="27"/>
        <v>-8819</v>
      </c>
      <c r="AE257" s="46"/>
      <c r="AF257" s="40">
        <v>2815000</v>
      </c>
      <c r="AG257" s="40">
        <v>84000</v>
      </c>
      <c r="AH257" s="40">
        <v>38188</v>
      </c>
      <c r="AI257" s="40">
        <v>0</v>
      </c>
      <c r="AJ257" s="57">
        <f t="shared" si="28"/>
        <v>2937188</v>
      </c>
      <c r="AK257" s="40">
        <v>3456</v>
      </c>
      <c r="AL257" s="57">
        <f t="shared" si="29"/>
        <v>2933732</v>
      </c>
      <c r="AM257" s="46"/>
      <c r="AN257" s="91">
        <f t="shared" si="31"/>
        <v>63475</v>
      </c>
      <c r="AO257" s="46">
        <f>+AN257-'[2]Calc'!$I254</f>
        <v>0</v>
      </c>
    </row>
    <row r="258" spans="1:41" ht="19.5" customHeight="1">
      <c r="A258" s="77">
        <f t="shared" si="30"/>
        <v>254</v>
      </c>
      <c r="B258" s="77" t="s">
        <v>266</v>
      </c>
      <c r="C258" s="77">
        <v>9786</v>
      </c>
      <c r="D258" s="78" t="s">
        <v>315</v>
      </c>
      <c r="E258" s="78">
        <v>1</v>
      </c>
      <c r="F258" s="92"/>
      <c r="G258" s="93" t="s">
        <v>72</v>
      </c>
      <c r="H258" s="90">
        <v>13444</v>
      </c>
      <c r="I258" s="40">
        <v>75</v>
      </c>
      <c r="J258" s="40">
        <v>0</v>
      </c>
      <c r="K258" s="40">
        <v>0</v>
      </c>
      <c r="L258" s="40">
        <v>200</v>
      </c>
      <c r="M258" s="40">
        <v>0</v>
      </c>
      <c r="N258" s="40">
        <v>507</v>
      </c>
      <c r="O258" s="40">
        <v>6135</v>
      </c>
      <c r="P258" s="40">
        <v>77</v>
      </c>
      <c r="Q258" s="40">
        <v>188</v>
      </c>
      <c r="R258" s="57">
        <f t="shared" si="25"/>
        <v>20626</v>
      </c>
      <c r="S258" s="8"/>
      <c r="T258" s="40">
        <v>5751</v>
      </c>
      <c r="U258" s="40">
        <v>0</v>
      </c>
      <c r="V258" s="40">
        <v>0</v>
      </c>
      <c r="W258" s="40">
        <v>0</v>
      </c>
      <c r="X258" s="40">
        <v>767</v>
      </c>
      <c r="Y258" s="40">
        <v>10487</v>
      </c>
      <c r="Z258" s="40">
        <v>79</v>
      </c>
      <c r="AA258" s="40">
        <v>0</v>
      </c>
      <c r="AB258" s="40">
        <v>338</v>
      </c>
      <c r="AC258" s="44">
        <f t="shared" si="26"/>
        <v>17422</v>
      </c>
      <c r="AD258" s="45">
        <f t="shared" si="27"/>
        <v>3204</v>
      </c>
      <c r="AE258" s="46"/>
      <c r="AF258" s="40">
        <v>355000</v>
      </c>
      <c r="AG258" s="40">
        <v>3884</v>
      </c>
      <c r="AH258" s="40">
        <v>199362</v>
      </c>
      <c r="AI258" s="40">
        <v>0</v>
      </c>
      <c r="AJ258" s="57">
        <f t="shared" si="28"/>
        <v>558246</v>
      </c>
      <c r="AK258" s="40">
        <v>15000</v>
      </c>
      <c r="AL258" s="57">
        <f t="shared" si="29"/>
        <v>543246</v>
      </c>
      <c r="AM258" s="46"/>
      <c r="AN258" s="91">
        <f t="shared" si="31"/>
        <v>20426</v>
      </c>
      <c r="AO258" s="46">
        <f>+AN258-'[2]Calc'!$I255</f>
        <v>0</v>
      </c>
    </row>
    <row r="259" spans="1:41" ht="19.5" customHeight="1">
      <c r="A259" s="77">
        <f t="shared" si="30"/>
        <v>255</v>
      </c>
      <c r="B259" s="77" t="s">
        <v>266</v>
      </c>
      <c r="C259" s="77">
        <v>9804</v>
      </c>
      <c r="D259" s="78" t="s">
        <v>316</v>
      </c>
      <c r="E259" s="78"/>
      <c r="F259" s="92" t="s">
        <v>57</v>
      </c>
      <c r="G259" s="93"/>
      <c r="H259" s="90">
        <v>63439</v>
      </c>
      <c r="I259" s="40">
        <v>0</v>
      </c>
      <c r="J259" s="40">
        <v>0</v>
      </c>
      <c r="K259" s="40">
        <v>6500</v>
      </c>
      <c r="L259" s="40">
        <v>0</v>
      </c>
      <c r="M259" s="40">
        <v>0</v>
      </c>
      <c r="N259" s="40">
        <v>0</v>
      </c>
      <c r="O259" s="40">
        <v>1458</v>
      </c>
      <c r="P259" s="40">
        <v>0</v>
      </c>
      <c r="Q259" s="40">
        <v>0</v>
      </c>
      <c r="R259" s="57">
        <f t="shared" si="25"/>
        <v>71397</v>
      </c>
      <c r="S259" s="42"/>
      <c r="T259" s="40">
        <v>53518</v>
      </c>
      <c r="U259" s="40">
        <v>18991</v>
      </c>
      <c r="V259" s="40">
        <v>5703</v>
      </c>
      <c r="W259" s="40">
        <v>256</v>
      </c>
      <c r="X259" s="40">
        <v>9528</v>
      </c>
      <c r="Y259" s="40">
        <v>739</v>
      </c>
      <c r="Z259" s="40">
        <v>3122</v>
      </c>
      <c r="AA259" s="40">
        <v>0</v>
      </c>
      <c r="AB259" s="40">
        <v>128</v>
      </c>
      <c r="AC259" s="44">
        <f t="shared" si="26"/>
        <v>91985</v>
      </c>
      <c r="AD259" s="45">
        <f t="shared" si="27"/>
        <v>-20588</v>
      </c>
      <c r="AE259" s="46"/>
      <c r="AF259" s="40">
        <v>915605</v>
      </c>
      <c r="AG259" s="40">
        <v>10964</v>
      </c>
      <c r="AH259" s="40">
        <v>49227</v>
      </c>
      <c r="AI259" s="40">
        <v>0</v>
      </c>
      <c r="AJ259" s="57">
        <f t="shared" si="28"/>
        <v>975796</v>
      </c>
      <c r="AK259" s="40">
        <v>0</v>
      </c>
      <c r="AL259" s="57">
        <f t="shared" si="29"/>
        <v>975796</v>
      </c>
      <c r="AM259" s="46"/>
      <c r="AN259" s="91">
        <f t="shared" si="31"/>
        <v>45906</v>
      </c>
      <c r="AO259" s="46">
        <f>+AN259-'[2]Calc'!$I256</f>
        <v>0</v>
      </c>
    </row>
    <row r="260" spans="1:41" ht="19.5" customHeight="1">
      <c r="A260" s="77">
        <f t="shared" si="30"/>
        <v>256</v>
      </c>
      <c r="B260" s="77" t="s">
        <v>266</v>
      </c>
      <c r="C260" s="77">
        <v>9787</v>
      </c>
      <c r="D260" s="78" t="s">
        <v>317</v>
      </c>
      <c r="E260" s="78"/>
      <c r="F260" s="92" t="s">
        <v>57</v>
      </c>
      <c r="G260" s="93"/>
      <c r="H260" s="90">
        <v>13209</v>
      </c>
      <c r="I260" s="40">
        <v>139</v>
      </c>
      <c r="J260" s="40">
        <v>0</v>
      </c>
      <c r="K260" s="40">
        <v>0</v>
      </c>
      <c r="L260" s="40">
        <v>0</v>
      </c>
      <c r="M260" s="40">
        <v>0</v>
      </c>
      <c r="N260" s="40">
        <v>1574</v>
      </c>
      <c r="O260" s="40">
        <v>20620</v>
      </c>
      <c r="P260" s="40">
        <v>0</v>
      </c>
      <c r="Q260" s="40">
        <v>5628</v>
      </c>
      <c r="R260" s="57">
        <f t="shared" si="25"/>
        <v>41170</v>
      </c>
      <c r="S260" s="79"/>
      <c r="T260" s="40">
        <v>10901</v>
      </c>
      <c r="U260" s="40">
        <v>0</v>
      </c>
      <c r="V260" s="40">
        <v>11</v>
      </c>
      <c r="W260" s="40">
        <v>0</v>
      </c>
      <c r="X260" s="40">
        <v>26777</v>
      </c>
      <c r="Y260" s="40">
        <v>9039</v>
      </c>
      <c r="Z260" s="40">
        <v>139</v>
      </c>
      <c r="AA260" s="40">
        <v>0</v>
      </c>
      <c r="AB260" s="40">
        <v>930</v>
      </c>
      <c r="AC260" s="44">
        <f t="shared" si="26"/>
        <v>47797</v>
      </c>
      <c r="AD260" s="45">
        <f t="shared" si="27"/>
        <v>-6627</v>
      </c>
      <c r="AE260" s="46"/>
      <c r="AF260" s="40">
        <v>535000</v>
      </c>
      <c r="AG260" s="40">
        <v>0</v>
      </c>
      <c r="AH260" s="40">
        <v>462597</v>
      </c>
      <c r="AI260" s="40">
        <v>4808</v>
      </c>
      <c r="AJ260" s="57">
        <f t="shared" si="28"/>
        <v>1002405</v>
      </c>
      <c r="AK260" s="40">
        <v>1394</v>
      </c>
      <c r="AL260" s="57">
        <f t="shared" si="29"/>
        <v>1001011</v>
      </c>
      <c r="AM260" s="46"/>
      <c r="AN260" s="91">
        <f aca="true" t="shared" si="32" ref="AN260:AN290">+H260+I260+SUM(N260:Q260)-U260</f>
        <v>41170</v>
      </c>
      <c r="AO260" s="46">
        <f>+AN260-'[2]Calc'!$I257</f>
        <v>0</v>
      </c>
    </row>
    <row r="261" spans="1:41" ht="19.5" customHeight="1">
      <c r="A261" s="77">
        <f t="shared" si="30"/>
        <v>257</v>
      </c>
      <c r="B261" s="77" t="s">
        <v>266</v>
      </c>
      <c r="C261" s="77">
        <v>9762</v>
      </c>
      <c r="D261" s="78" t="s">
        <v>318</v>
      </c>
      <c r="E261" s="78">
        <v>1</v>
      </c>
      <c r="F261" s="92"/>
      <c r="G261" s="93" t="s">
        <v>72</v>
      </c>
      <c r="H261" s="90">
        <v>13750</v>
      </c>
      <c r="I261" s="40">
        <v>1084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603</v>
      </c>
      <c r="Q261" s="40">
        <v>8796</v>
      </c>
      <c r="R261" s="57">
        <f aca="true" t="shared" si="33" ref="R261:R292">SUM(H261:Q261)</f>
        <v>24233</v>
      </c>
      <c r="S261" s="79"/>
      <c r="T261" s="40">
        <v>0</v>
      </c>
      <c r="U261" s="40">
        <v>0</v>
      </c>
      <c r="V261" s="40">
        <v>0</v>
      </c>
      <c r="W261" s="40">
        <v>0</v>
      </c>
      <c r="X261" s="40">
        <v>12644</v>
      </c>
      <c r="Y261" s="40">
        <v>4877</v>
      </c>
      <c r="Z261" s="40">
        <v>6605</v>
      </c>
      <c r="AA261" s="40">
        <v>0</v>
      </c>
      <c r="AB261" s="40">
        <v>0</v>
      </c>
      <c r="AC261" s="44">
        <f aca="true" t="shared" si="34" ref="AC261:AC292">SUM(T261:AB261)</f>
        <v>24126</v>
      </c>
      <c r="AD261" s="45">
        <f aca="true" t="shared" si="35" ref="AD261:AD292">+R261-AC261</f>
        <v>107</v>
      </c>
      <c r="AE261" s="46"/>
      <c r="AF261" s="40">
        <v>400000</v>
      </c>
      <c r="AG261" s="40">
        <v>5000</v>
      </c>
      <c r="AH261" s="40">
        <v>41414</v>
      </c>
      <c r="AI261" s="40">
        <v>0</v>
      </c>
      <c r="AJ261" s="57">
        <f aca="true" t="shared" si="36" ref="AJ261:AJ292">SUM(AF261:AI261)</f>
        <v>446414</v>
      </c>
      <c r="AK261" s="40">
        <v>0</v>
      </c>
      <c r="AL261" s="57">
        <f aca="true" t="shared" si="37" ref="AL261:AL292">+AJ261-AK261</f>
        <v>446414</v>
      </c>
      <c r="AM261" s="46"/>
      <c r="AN261" s="91">
        <f t="shared" si="32"/>
        <v>24233</v>
      </c>
      <c r="AO261" s="46">
        <f>+AN261-'[2]Calc'!$I258</f>
        <v>0</v>
      </c>
    </row>
    <row r="262" spans="1:41" ht="19.5" customHeight="1">
      <c r="A262" s="77">
        <f aca="true" t="shared" si="38" ref="A262:A290">+A261+1</f>
        <v>258</v>
      </c>
      <c r="B262" s="77" t="s">
        <v>266</v>
      </c>
      <c r="C262" s="77">
        <v>9818</v>
      </c>
      <c r="D262" s="78" t="s">
        <v>319</v>
      </c>
      <c r="E262" s="78">
        <v>1</v>
      </c>
      <c r="F262" s="92"/>
      <c r="G262" s="93" t="s">
        <v>72</v>
      </c>
      <c r="H262" s="90">
        <v>136396</v>
      </c>
      <c r="I262" s="40">
        <v>0</v>
      </c>
      <c r="J262" s="40">
        <v>5360</v>
      </c>
      <c r="K262" s="40">
        <v>0</v>
      </c>
      <c r="L262" s="40">
        <v>0</v>
      </c>
      <c r="M262" s="40">
        <v>0</v>
      </c>
      <c r="N262" s="40">
        <v>0</v>
      </c>
      <c r="O262" s="40">
        <v>3755</v>
      </c>
      <c r="P262" s="40">
        <v>0</v>
      </c>
      <c r="Q262" s="40">
        <v>0</v>
      </c>
      <c r="R262" s="57">
        <f t="shared" si="33"/>
        <v>145511</v>
      </c>
      <c r="S262" s="79"/>
      <c r="T262" s="40">
        <v>65427</v>
      </c>
      <c r="U262" s="40">
        <v>0</v>
      </c>
      <c r="V262" s="40">
        <v>0</v>
      </c>
      <c r="W262" s="40">
        <v>23577</v>
      </c>
      <c r="X262" s="40">
        <v>22399</v>
      </c>
      <c r="Y262" s="40">
        <v>13321</v>
      </c>
      <c r="Z262" s="40">
        <v>10414</v>
      </c>
      <c r="AA262" s="40">
        <v>0</v>
      </c>
      <c r="AB262" s="40">
        <v>0</v>
      </c>
      <c r="AC262" s="44">
        <f t="shared" si="34"/>
        <v>135138</v>
      </c>
      <c r="AD262" s="45">
        <f t="shared" si="35"/>
        <v>10373</v>
      </c>
      <c r="AE262" s="46"/>
      <c r="AF262" s="40">
        <v>0</v>
      </c>
      <c r="AG262" s="40">
        <v>0</v>
      </c>
      <c r="AH262" s="40">
        <v>131960</v>
      </c>
      <c r="AI262" s="40">
        <v>0</v>
      </c>
      <c r="AJ262" s="57">
        <f t="shared" si="36"/>
        <v>131960</v>
      </c>
      <c r="AK262" s="40">
        <v>0</v>
      </c>
      <c r="AL262" s="57">
        <f t="shared" si="37"/>
        <v>131960</v>
      </c>
      <c r="AM262" s="46"/>
      <c r="AN262" s="91">
        <f t="shared" si="32"/>
        <v>140151</v>
      </c>
      <c r="AO262" s="46">
        <f>+AN262-'[2]Calc'!$I259</f>
        <v>0</v>
      </c>
    </row>
    <row r="263" spans="1:41" ht="19.5" customHeight="1">
      <c r="A263" s="77">
        <f t="shared" si="38"/>
        <v>259</v>
      </c>
      <c r="B263" s="77" t="s">
        <v>266</v>
      </c>
      <c r="C263" s="77">
        <v>9806</v>
      </c>
      <c r="D263" s="78" t="s">
        <v>320</v>
      </c>
      <c r="E263" s="78"/>
      <c r="F263" s="92" t="s">
        <v>57</v>
      </c>
      <c r="G263" s="93"/>
      <c r="H263" s="90">
        <v>19731</v>
      </c>
      <c r="I263" s="40">
        <v>0</v>
      </c>
      <c r="J263" s="40">
        <v>365</v>
      </c>
      <c r="K263" s="40">
        <v>0</v>
      </c>
      <c r="L263" s="40">
        <v>0</v>
      </c>
      <c r="M263" s="40">
        <v>0</v>
      </c>
      <c r="N263" s="40">
        <v>13478</v>
      </c>
      <c r="O263" s="40">
        <v>3888</v>
      </c>
      <c r="P263" s="40">
        <v>871</v>
      </c>
      <c r="Q263" s="40">
        <v>0</v>
      </c>
      <c r="R263" s="57">
        <f t="shared" si="33"/>
        <v>38333</v>
      </c>
      <c r="S263" s="79"/>
      <c r="T263" s="40">
        <v>23425</v>
      </c>
      <c r="U263" s="40">
        <v>7800</v>
      </c>
      <c r="V263" s="40">
        <v>2729</v>
      </c>
      <c r="W263" s="40">
        <v>0</v>
      </c>
      <c r="X263" s="40">
        <v>45578</v>
      </c>
      <c r="Y263" s="40">
        <v>5324</v>
      </c>
      <c r="Z263" s="40">
        <v>932</v>
      </c>
      <c r="AA263" s="40">
        <v>0</v>
      </c>
      <c r="AB263" s="40">
        <v>726</v>
      </c>
      <c r="AC263" s="44">
        <f t="shared" si="34"/>
        <v>86514</v>
      </c>
      <c r="AD263" s="45">
        <f t="shared" si="35"/>
        <v>-48181</v>
      </c>
      <c r="AE263" s="46"/>
      <c r="AF263" s="40">
        <v>651605</v>
      </c>
      <c r="AG263" s="40">
        <v>75</v>
      </c>
      <c r="AH263" s="40">
        <v>460486</v>
      </c>
      <c r="AI263" s="40">
        <v>0</v>
      </c>
      <c r="AJ263" s="57">
        <f t="shared" si="36"/>
        <v>1112166</v>
      </c>
      <c r="AK263" s="40">
        <v>2020</v>
      </c>
      <c r="AL263" s="57">
        <f t="shared" si="37"/>
        <v>1110146</v>
      </c>
      <c r="AM263" s="46"/>
      <c r="AN263" s="91">
        <f t="shared" si="32"/>
        <v>30168</v>
      </c>
      <c r="AO263" s="46">
        <f>+AN263-'[2]Calc'!$I260</f>
        <v>0</v>
      </c>
    </row>
    <row r="264" spans="1:41" ht="19.5" customHeight="1">
      <c r="A264" s="77">
        <f t="shared" si="38"/>
        <v>260</v>
      </c>
      <c r="B264" s="77" t="s">
        <v>266</v>
      </c>
      <c r="C264" s="77">
        <v>9819</v>
      </c>
      <c r="D264" s="78" t="s">
        <v>321</v>
      </c>
      <c r="E264" s="78"/>
      <c r="F264" s="92" t="s">
        <v>57</v>
      </c>
      <c r="G264" s="93"/>
      <c r="H264" s="90">
        <v>88373</v>
      </c>
      <c r="I264" s="40">
        <v>0</v>
      </c>
      <c r="J264" s="40">
        <v>21670</v>
      </c>
      <c r="K264" s="40">
        <v>0</v>
      </c>
      <c r="L264" s="40">
        <v>280</v>
      </c>
      <c r="M264" s="40">
        <v>0</v>
      </c>
      <c r="N264" s="40">
        <v>0</v>
      </c>
      <c r="O264" s="40">
        <v>1199</v>
      </c>
      <c r="P264" s="40">
        <v>0</v>
      </c>
      <c r="Q264" s="40">
        <v>0</v>
      </c>
      <c r="R264" s="57">
        <f t="shared" si="33"/>
        <v>111522</v>
      </c>
      <c r="S264" s="8"/>
      <c r="T264" s="40">
        <v>56903</v>
      </c>
      <c r="U264" s="40">
        <v>0</v>
      </c>
      <c r="V264" s="40">
        <v>269</v>
      </c>
      <c r="W264" s="40">
        <v>12315</v>
      </c>
      <c r="X264" s="40">
        <v>15293</v>
      </c>
      <c r="Y264" s="40">
        <v>20925</v>
      </c>
      <c r="Z264" s="40">
        <v>1200</v>
      </c>
      <c r="AA264" s="40">
        <v>21615</v>
      </c>
      <c r="AB264" s="40">
        <v>0</v>
      </c>
      <c r="AC264" s="44">
        <f t="shared" si="34"/>
        <v>128520</v>
      </c>
      <c r="AD264" s="45">
        <f t="shared" si="35"/>
        <v>-16998</v>
      </c>
      <c r="AE264" s="46"/>
      <c r="AF264" s="40">
        <v>2244000</v>
      </c>
      <c r="AG264" s="40">
        <v>73000</v>
      </c>
      <c r="AH264" s="40">
        <v>37827</v>
      </c>
      <c r="AI264" s="40">
        <v>0</v>
      </c>
      <c r="AJ264" s="57">
        <f t="shared" si="36"/>
        <v>2354827</v>
      </c>
      <c r="AK264" s="40">
        <v>0</v>
      </c>
      <c r="AL264" s="57">
        <f t="shared" si="37"/>
        <v>2354827</v>
      </c>
      <c r="AM264" s="46"/>
      <c r="AN264" s="91">
        <f t="shared" si="32"/>
        <v>89572</v>
      </c>
      <c r="AO264" s="46">
        <f>+AN264-'[2]Calc'!$I261</f>
        <v>0</v>
      </c>
    </row>
    <row r="265" spans="1:41" ht="19.5" customHeight="1">
      <c r="A265" s="77">
        <f t="shared" si="38"/>
        <v>261</v>
      </c>
      <c r="B265" s="77" t="s">
        <v>266</v>
      </c>
      <c r="C265" s="77">
        <v>9842</v>
      </c>
      <c r="D265" s="78" t="s">
        <v>322</v>
      </c>
      <c r="E265" s="78"/>
      <c r="F265" s="92" t="s">
        <v>57</v>
      </c>
      <c r="G265" s="93"/>
      <c r="H265" s="90">
        <v>98553</v>
      </c>
      <c r="I265" s="40">
        <v>751</v>
      </c>
      <c r="J265" s="40">
        <v>1939</v>
      </c>
      <c r="K265" s="40">
        <v>68755</v>
      </c>
      <c r="L265" s="40">
        <v>0</v>
      </c>
      <c r="M265" s="40">
        <v>0</v>
      </c>
      <c r="N265" s="40">
        <v>2735</v>
      </c>
      <c r="O265" s="40">
        <v>611</v>
      </c>
      <c r="P265" s="40">
        <v>0</v>
      </c>
      <c r="Q265" s="40">
        <v>9028</v>
      </c>
      <c r="R265" s="57">
        <f t="shared" si="33"/>
        <v>182372</v>
      </c>
      <c r="S265" s="79"/>
      <c r="T265" s="40">
        <v>45693</v>
      </c>
      <c r="U265" s="40">
        <v>4236</v>
      </c>
      <c r="V265" s="40">
        <v>5337</v>
      </c>
      <c r="W265" s="40">
        <v>2298</v>
      </c>
      <c r="X265" s="40">
        <v>56105</v>
      </c>
      <c r="Y265" s="40">
        <v>19374</v>
      </c>
      <c r="Z265" s="40">
        <v>10377</v>
      </c>
      <c r="AA265" s="40">
        <v>0</v>
      </c>
      <c r="AB265" s="40">
        <v>353</v>
      </c>
      <c r="AC265" s="44">
        <f t="shared" si="34"/>
        <v>143773</v>
      </c>
      <c r="AD265" s="45">
        <f t="shared" si="35"/>
        <v>38599</v>
      </c>
      <c r="AE265" s="46"/>
      <c r="AF265" s="40">
        <v>1305000</v>
      </c>
      <c r="AG265" s="40">
        <v>30000</v>
      </c>
      <c r="AH265" s="40">
        <v>42141</v>
      </c>
      <c r="AI265" s="40">
        <v>0</v>
      </c>
      <c r="AJ265" s="57">
        <f t="shared" si="36"/>
        <v>1377141</v>
      </c>
      <c r="AK265" s="40">
        <v>0</v>
      </c>
      <c r="AL265" s="57">
        <f t="shared" si="37"/>
        <v>1377141</v>
      </c>
      <c r="AM265" s="46"/>
      <c r="AN265" s="91">
        <f t="shared" si="32"/>
        <v>107442</v>
      </c>
      <c r="AO265" s="46">
        <f>+AN265-'[2]Calc'!$I262</f>
        <v>0</v>
      </c>
    </row>
    <row r="266" spans="1:41" ht="19.5" customHeight="1">
      <c r="A266" s="77">
        <f t="shared" si="38"/>
        <v>262</v>
      </c>
      <c r="B266" s="77" t="s">
        <v>266</v>
      </c>
      <c r="C266" s="77">
        <v>9856</v>
      </c>
      <c r="D266" s="78" t="s">
        <v>323</v>
      </c>
      <c r="E266" s="78">
        <v>1</v>
      </c>
      <c r="F266" s="92"/>
      <c r="G266" s="93" t="s">
        <v>72</v>
      </c>
      <c r="H266" s="90">
        <v>93919</v>
      </c>
      <c r="I266" s="40">
        <v>0</v>
      </c>
      <c r="J266" s="40">
        <v>55979</v>
      </c>
      <c r="K266" s="40">
        <v>21632</v>
      </c>
      <c r="L266" s="40">
        <v>0</v>
      </c>
      <c r="M266" s="40">
        <v>5000</v>
      </c>
      <c r="N266" s="40">
        <v>10860</v>
      </c>
      <c r="O266" s="40">
        <v>31764</v>
      </c>
      <c r="P266" s="40">
        <v>30164</v>
      </c>
      <c r="Q266" s="40">
        <v>3965</v>
      </c>
      <c r="R266" s="57">
        <f t="shared" si="33"/>
        <v>253283</v>
      </c>
      <c r="S266" s="79"/>
      <c r="T266" s="40">
        <v>72967</v>
      </c>
      <c r="U266" s="40">
        <v>3758</v>
      </c>
      <c r="V266" s="40">
        <v>0</v>
      </c>
      <c r="W266" s="40">
        <v>70212</v>
      </c>
      <c r="X266" s="40">
        <v>18089</v>
      </c>
      <c r="Y266" s="40">
        <v>36811</v>
      </c>
      <c r="Z266" s="40">
        <v>0</v>
      </c>
      <c r="AA266" s="40">
        <v>0</v>
      </c>
      <c r="AB266" s="40">
        <v>7744</v>
      </c>
      <c r="AC266" s="44">
        <f t="shared" si="34"/>
        <v>209581</v>
      </c>
      <c r="AD266" s="45">
        <f t="shared" si="35"/>
        <v>43702</v>
      </c>
      <c r="AE266" s="46"/>
      <c r="AF266" s="40">
        <v>2570505</v>
      </c>
      <c r="AG266" s="40">
        <v>175099</v>
      </c>
      <c r="AH266" s="40">
        <v>916675</v>
      </c>
      <c r="AI266" s="40">
        <v>14248</v>
      </c>
      <c r="AJ266" s="57">
        <f t="shared" si="36"/>
        <v>3676527</v>
      </c>
      <c r="AK266" s="40">
        <v>356474</v>
      </c>
      <c r="AL266" s="57">
        <f t="shared" si="37"/>
        <v>3320053</v>
      </c>
      <c r="AM266" s="46"/>
      <c r="AN266" s="91">
        <f t="shared" si="32"/>
        <v>166914</v>
      </c>
      <c r="AO266" s="46">
        <f>+AN266-'[2]Calc'!$I263</f>
        <v>0</v>
      </c>
    </row>
    <row r="267" spans="1:41" ht="19.5" customHeight="1">
      <c r="A267" s="77">
        <f t="shared" si="38"/>
        <v>263</v>
      </c>
      <c r="B267" s="77" t="s">
        <v>266</v>
      </c>
      <c r="C267" s="77">
        <v>9761</v>
      </c>
      <c r="D267" s="78" t="s">
        <v>324</v>
      </c>
      <c r="E267" s="78"/>
      <c r="F267" s="92" t="s">
        <v>57</v>
      </c>
      <c r="G267" s="93"/>
      <c r="H267" s="90">
        <v>117277</v>
      </c>
      <c r="I267" s="40">
        <v>0</v>
      </c>
      <c r="J267" s="40">
        <v>13675</v>
      </c>
      <c r="K267" s="40">
        <v>0</v>
      </c>
      <c r="L267" s="40">
        <v>0</v>
      </c>
      <c r="M267" s="40">
        <v>0</v>
      </c>
      <c r="N267" s="40">
        <v>16535</v>
      </c>
      <c r="O267" s="40">
        <v>3279</v>
      </c>
      <c r="P267" s="40">
        <v>9765</v>
      </c>
      <c r="Q267" s="40">
        <v>38640</v>
      </c>
      <c r="R267" s="57">
        <f t="shared" si="33"/>
        <v>199171</v>
      </c>
      <c r="S267" s="42"/>
      <c r="T267" s="40">
        <v>56300</v>
      </c>
      <c r="U267" s="40">
        <v>15600</v>
      </c>
      <c r="V267" s="40">
        <v>6248</v>
      </c>
      <c r="W267" s="40">
        <v>38666</v>
      </c>
      <c r="X267" s="40">
        <v>18412</v>
      </c>
      <c r="Y267" s="40">
        <v>24491</v>
      </c>
      <c r="Z267" s="40">
        <v>10554</v>
      </c>
      <c r="AA267" s="40">
        <v>673</v>
      </c>
      <c r="AB267" s="40">
        <v>0</v>
      </c>
      <c r="AC267" s="44">
        <f t="shared" si="34"/>
        <v>170944</v>
      </c>
      <c r="AD267" s="45">
        <f t="shared" si="35"/>
        <v>28227</v>
      </c>
      <c r="AE267" s="46"/>
      <c r="AF267" s="40">
        <v>0</v>
      </c>
      <c r="AG267" s="40">
        <v>0</v>
      </c>
      <c r="AH267" s="40">
        <v>125288</v>
      </c>
      <c r="AI267" s="40">
        <v>2108</v>
      </c>
      <c r="AJ267" s="57">
        <f t="shared" si="36"/>
        <v>127396</v>
      </c>
      <c r="AK267" s="40">
        <v>0</v>
      </c>
      <c r="AL267" s="57">
        <f t="shared" si="37"/>
        <v>127396</v>
      </c>
      <c r="AM267" s="46"/>
      <c r="AN267" s="91">
        <f t="shared" si="32"/>
        <v>169896</v>
      </c>
      <c r="AO267" s="46">
        <f>+AN267-'[2]Calc'!$I264</f>
        <v>0</v>
      </c>
    </row>
    <row r="268" spans="1:41" ht="19.5" customHeight="1">
      <c r="A268" s="77">
        <f t="shared" si="38"/>
        <v>264</v>
      </c>
      <c r="B268" s="77" t="s">
        <v>266</v>
      </c>
      <c r="C268" s="77">
        <v>9834</v>
      </c>
      <c r="D268" s="78" t="s">
        <v>325</v>
      </c>
      <c r="E268" s="78"/>
      <c r="F268" s="92" t="s">
        <v>57</v>
      </c>
      <c r="G268" s="93"/>
      <c r="H268" s="90">
        <v>18522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1096</v>
      </c>
      <c r="O268" s="40">
        <v>4737</v>
      </c>
      <c r="P268" s="40">
        <v>0</v>
      </c>
      <c r="Q268" s="40">
        <v>0</v>
      </c>
      <c r="R268" s="57">
        <f t="shared" si="33"/>
        <v>24355</v>
      </c>
      <c r="S268" s="79"/>
      <c r="T268" s="40">
        <v>0</v>
      </c>
      <c r="U268" s="40">
        <v>0</v>
      </c>
      <c r="V268" s="40">
        <v>9495</v>
      </c>
      <c r="W268" s="40">
        <v>0</v>
      </c>
      <c r="X268" s="40">
        <v>10384</v>
      </c>
      <c r="Y268" s="40">
        <v>833</v>
      </c>
      <c r="Z268" s="40">
        <v>200</v>
      </c>
      <c r="AA268" s="40">
        <v>1227</v>
      </c>
      <c r="AB268" s="40">
        <v>449</v>
      </c>
      <c r="AC268" s="44">
        <f t="shared" si="34"/>
        <v>22588</v>
      </c>
      <c r="AD268" s="45">
        <f t="shared" si="35"/>
        <v>1767</v>
      </c>
      <c r="AE268" s="46"/>
      <c r="AF268" s="40">
        <v>0</v>
      </c>
      <c r="AG268" s="40">
        <v>0</v>
      </c>
      <c r="AH268" s="40">
        <v>118363</v>
      </c>
      <c r="AI268" s="40">
        <v>151</v>
      </c>
      <c r="AJ268" s="57">
        <f t="shared" si="36"/>
        <v>118514</v>
      </c>
      <c r="AK268" s="40">
        <v>0</v>
      </c>
      <c r="AL268" s="57">
        <f t="shared" si="37"/>
        <v>118514</v>
      </c>
      <c r="AM268" s="46"/>
      <c r="AN268" s="91">
        <f t="shared" si="32"/>
        <v>24355</v>
      </c>
      <c r="AO268" s="46">
        <f>+AN268-'[2]Calc'!$I265</f>
        <v>0</v>
      </c>
    </row>
    <row r="269" spans="1:41" ht="19.5" customHeight="1">
      <c r="A269" s="77">
        <f t="shared" si="38"/>
        <v>265</v>
      </c>
      <c r="B269" s="77" t="s">
        <v>266</v>
      </c>
      <c r="C269" s="77">
        <v>9791</v>
      </c>
      <c r="D269" s="78" t="s">
        <v>326</v>
      </c>
      <c r="E269" s="78"/>
      <c r="F269" s="92" t="s">
        <v>57</v>
      </c>
      <c r="G269" s="93"/>
      <c r="H269" s="90">
        <v>19915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854</v>
      </c>
      <c r="O269" s="40">
        <v>0</v>
      </c>
      <c r="P269" s="40">
        <v>4017</v>
      </c>
      <c r="Q269" s="40">
        <v>1665</v>
      </c>
      <c r="R269" s="57">
        <f t="shared" si="33"/>
        <v>26451</v>
      </c>
      <c r="S269" s="79"/>
      <c r="T269" s="40">
        <v>0</v>
      </c>
      <c r="U269" s="40">
        <v>0</v>
      </c>
      <c r="V269" s="40">
        <v>0</v>
      </c>
      <c r="W269" s="40">
        <v>7862</v>
      </c>
      <c r="X269" s="40">
        <v>6848</v>
      </c>
      <c r="Y269" s="40">
        <v>3375</v>
      </c>
      <c r="Z269" s="40">
        <v>0</v>
      </c>
      <c r="AA269" s="40">
        <v>0</v>
      </c>
      <c r="AB269" s="40">
        <v>262</v>
      </c>
      <c r="AC269" s="44">
        <f t="shared" si="34"/>
        <v>18347</v>
      </c>
      <c r="AD269" s="45">
        <f t="shared" si="35"/>
        <v>8104</v>
      </c>
      <c r="AE269" s="46"/>
      <c r="AF269" s="40">
        <v>810000</v>
      </c>
      <c r="AG269" s="40">
        <v>30055</v>
      </c>
      <c r="AH269" s="40">
        <v>193038</v>
      </c>
      <c r="AI269" s="40">
        <v>0</v>
      </c>
      <c r="AJ269" s="57">
        <f t="shared" si="36"/>
        <v>1033093</v>
      </c>
      <c r="AK269" s="40">
        <v>0</v>
      </c>
      <c r="AL269" s="57">
        <f t="shared" si="37"/>
        <v>1033093</v>
      </c>
      <c r="AM269" s="46"/>
      <c r="AN269" s="91">
        <f t="shared" si="32"/>
        <v>26451</v>
      </c>
      <c r="AO269" s="46">
        <f>+AN269-'[2]Calc'!$I266</f>
        <v>0</v>
      </c>
    </row>
    <row r="270" spans="1:41" ht="19.5" customHeight="1">
      <c r="A270" s="77">
        <f t="shared" si="38"/>
        <v>266</v>
      </c>
      <c r="B270" s="77" t="s">
        <v>266</v>
      </c>
      <c r="C270" s="77">
        <v>9756</v>
      </c>
      <c r="D270" s="78" t="s">
        <v>327</v>
      </c>
      <c r="E270" s="78"/>
      <c r="F270" s="92" t="s">
        <v>57</v>
      </c>
      <c r="G270" s="93"/>
      <c r="H270" s="90">
        <v>67081</v>
      </c>
      <c r="I270" s="40">
        <v>0</v>
      </c>
      <c r="J270" s="40">
        <v>973</v>
      </c>
      <c r="K270" s="40">
        <v>0</v>
      </c>
      <c r="L270" s="40">
        <v>2500</v>
      </c>
      <c r="M270" s="40">
        <v>0</v>
      </c>
      <c r="N270" s="40">
        <v>11081</v>
      </c>
      <c r="O270" s="40">
        <v>14080</v>
      </c>
      <c r="P270" s="40">
        <v>6038</v>
      </c>
      <c r="Q270" s="40">
        <v>419</v>
      </c>
      <c r="R270" s="57">
        <f t="shared" si="33"/>
        <v>102172</v>
      </c>
      <c r="S270" s="42"/>
      <c r="T270" s="40">
        <v>57198</v>
      </c>
      <c r="U270" s="40">
        <v>3445</v>
      </c>
      <c r="V270" s="40">
        <v>9660</v>
      </c>
      <c r="W270" s="40">
        <v>0</v>
      </c>
      <c r="X270" s="40">
        <v>23526</v>
      </c>
      <c r="Y270" s="40">
        <v>15510</v>
      </c>
      <c r="Z270" s="40">
        <v>0</v>
      </c>
      <c r="AA270" s="40">
        <v>973</v>
      </c>
      <c r="AB270" s="40">
        <v>1600</v>
      </c>
      <c r="AC270" s="44">
        <f t="shared" si="34"/>
        <v>111912</v>
      </c>
      <c r="AD270" s="45">
        <f t="shared" si="35"/>
        <v>-9740</v>
      </c>
      <c r="AE270" s="46"/>
      <c r="AF270" s="40">
        <v>910000</v>
      </c>
      <c r="AG270" s="40">
        <v>182000</v>
      </c>
      <c r="AH270" s="40">
        <v>310474</v>
      </c>
      <c r="AI270" s="40">
        <v>1181</v>
      </c>
      <c r="AJ270" s="57">
        <f t="shared" si="36"/>
        <v>1403655</v>
      </c>
      <c r="AK270" s="40">
        <v>0</v>
      </c>
      <c r="AL270" s="57">
        <f t="shared" si="37"/>
        <v>1403655</v>
      </c>
      <c r="AM270" s="46"/>
      <c r="AN270" s="91">
        <f t="shared" si="32"/>
        <v>95254</v>
      </c>
      <c r="AO270" s="46">
        <f>+AN270-'[2]Calc'!$I267</f>
        <v>0</v>
      </c>
    </row>
    <row r="271" spans="1:41" ht="19.5" customHeight="1">
      <c r="A271" s="77">
        <f t="shared" si="38"/>
        <v>267</v>
      </c>
      <c r="B271" s="77" t="s">
        <v>266</v>
      </c>
      <c r="C271" s="77">
        <v>9854</v>
      </c>
      <c r="D271" s="78" t="s">
        <v>328</v>
      </c>
      <c r="E271" s="78">
        <v>1</v>
      </c>
      <c r="F271" s="92"/>
      <c r="G271" s="93" t="s">
        <v>72</v>
      </c>
      <c r="H271" s="90">
        <v>145923</v>
      </c>
      <c r="I271" s="40">
        <v>178</v>
      </c>
      <c r="J271" s="40">
        <v>770</v>
      </c>
      <c r="K271" s="40">
        <v>401875</v>
      </c>
      <c r="L271" s="40">
        <v>0</v>
      </c>
      <c r="M271" s="40">
        <v>0</v>
      </c>
      <c r="N271" s="40">
        <v>18354</v>
      </c>
      <c r="O271" s="40">
        <v>11470</v>
      </c>
      <c r="P271" s="40">
        <v>16671</v>
      </c>
      <c r="Q271" s="40">
        <v>4029</v>
      </c>
      <c r="R271" s="57">
        <f t="shared" si="33"/>
        <v>599270</v>
      </c>
      <c r="S271" s="8"/>
      <c r="T271" s="40">
        <v>77323</v>
      </c>
      <c r="U271" s="40">
        <v>0</v>
      </c>
      <c r="V271" s="40">
        <v>0</v>
      </c>
      <c r="W271" s="40">
        <v>36783</v>
      </c>
      <c r="X271" s="40">
        <v>47903</v>
      </c>
      <c r="Y271" s="40">
        <v>58011</v>
      </c>
      <c r="Z271" s="40">
        <v>7623</v>
      </c>
      <c r="AA271" s="40">
        <v>0</v>
      </c>
      <c r="AB271" s="40">
        <v>0</v>
      </c>
      <c r="AC271" s="44">
        <f t="shared" si="34"/>
        <v>227643</v>
      </c>
      <c r="AD271" s="45">
        <f t="shared" si="35"/>
        <v>371627</v>
      </c>
      <c r="AE271" s="46"/>
      <c r="AF271" s="40">
        <v>6030000</v>
      </c>
      <c r="AG271" s="40">
        <v>412000</v>
      </c>
      <c r="AH271" s="40">
        <v>300178</v>
      </c>
      <c r="AI271" s="40">
        <v>5887</v>
      </c>
      <c r="AJ271" s="57">
        <f t="shared" si="36"/>
        <v>6748065</v>
      </c>
      <c r="AK271" s="40">
        <v>4700</v>
      </c>
      <c r="AL271" s="57">
        <f t="shared" si="37"/>
        <v>6743365</v>
      </c>
      <c r="AM271" s="46"/>
      <c r="AN271" s="91">
        <f t="shared" si="32"/>
        <v>196625</v>
      </c>
      <c r="AO271" s="46">
        <f>+AN271-'[2]Calc'!$I268</f>
        <v>0</v>
      </c>
    </row>
    <row r="272" spans="1:41" ht="19.5" customHeight="1">
      <c r="A272" s="77">
        <f t="shared" si="38"/>
        <v>268</v>
      </c>
      <c r="B272" s="77" t="s">
        <v>266</v>
      </c>
      <c r="C272" s="77">
        <v>9845</v>
      </c>
      <c r="D272" s="78" t="s">
        <v>329</v>
      </c>
      <c r="E272" s="78"/>
      <c r="F272" s="92" t="s">
        <v>57</v>
      </c>
      <c r="G272" s="93"/>
      <c r="H272" s="90">
        <v>36827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11512</v>
      </c>
      <c r="O272" s="40">
        <v>4992</v>
      </c>
      <c r="P272" s="40">
        <v>0</v>
      </c>
      <c r="Q272" s="40">
        <v>0</v>
      </c>
      <c r="R272" s="57">
        <f t="shared" si="33"/>
        <v>53331</v>
      </c>
      <c r="S272" s="79"/>
      <c r="T272" s="40">
        <v>0</v>
      </c>
      <c r="U272" s="40">
        <v>0</v>
      </c>
      <c r="V272" s="40">
        <v>2083</v>
      </c>
      <c r="W272" s="40">
        <v>0</v>
      </c>
      <c r="X272" s="40">
        <v>7560</v>
      </c>
      <c r="Y272" s="40">
        <v>8029</v>
      </c>
      <c r="Z272" s="40">
        <v>10551</v>
      </c>
      <c r="AA272" s="40">
        <v>4000</v>
      </c>
      <c r="AB272" s="40">
        <v>0</v>
      </c>
      <c r="AC272" s="44">
        <f t="shared" si="34"/>
        <v>32223</v>
      </c>
      <c r="AD272" s="45">
        <f t="shared" si="35"/>
        <v>21108</v>
      </c>
      <c r="AE272" s="46"/>
      <c r="AF272" s="40">
        <v>440000</v>
      </c>
      <c r="AG272" s="40">
        <v>2759</v>
      </c>
      <c r="AH272" s="40">
        <v>162852</v>
      </c>
      <c r="AI272" s="40">
        <v>0</v>
      </c>
      <c r="AJ272" s="57">
        <f t="shared" si="36"/>
        <v>605611</v>
      </c>
      <c r="AK272" s="40">
        <v>0</v>
      </c>
      <c r="AL272" s="57">
        <f t="shared" si="37"/>
        <v>605611</v>
      </c>
      <c r="AM272" s="46"/>
      <c r="AN272" s="91">
        <f t="shared" si="32"/>
        <v>53331</v>
      </c>
      <c r="AO272" s="46">
        <f>+AN272-'[2]Calc'!$I269</f>
        <v>0</v>
      </c>
    </row>
    <row r="273" spans="1:41" ht="19.5" customHeight="1">
      <c r="A273" s="77">
        <f t="shared" si="38"/>
        <v>269</v>
      </c>
      <c r="B273" s="77" t="s">
        <v>266</v>
      </c>
      <c r="C273" s="77">
        <v>15719</v>
      </c>
      <c r="D273" s="78" t="s">
        <v>330</v>
      </c>
      <c r="E273" s="78"/>
      <c r="F273" s="92" t="s">
        <v>57</v>
      </c>
      <c r="G273" s="93"/>
      <c r="H273" s="90">
        <v>267400</v>
      </c>
      <c r="I273" s="40">
        <v>0</v>
      </c>
      <c r="J273" s="40">
        <v>5520</v>
      </c>
      <c r="K273" s="40">
        <v>0</v>
      </c>
      <c r="L273" s="40">
        <v>1500</v>
      </c>
      <c r="M273" s="40">
        <v>5000</v>
      </c>
      <c r="N273" s="40">
        <v>6945</v>
      </c>
      <c r="O273" s="40">
        <v>17641</v>
      </c>
      <c r="P273" s="40">
        <v>5560</v>
      </c>
      <c r="Q273" s="40">
        <v>0</v>
      </c>
      <c r="R273" s="57">
        <f t="shared" si="33"/>
        <v>309566</v>
      </c>
      <c r="S273" s="79"/>
      <c r="T273" s="40">
        <v>63634</v>
      </c>
      <c r="U273" s="40">
        <v>4421</v>
      </c>
      <c r="V273" s="40">
        <v>93576</v>
      </c>
      <c r="W273" s="40">
        <v>0</v>
      </c>
      <c r="X273" s="40">
        <v>33374</v>
      </c>
      <c r="Y273" s="40">
        <v>109196</v>
      </c>
      <c r="Z273" s="40">
        <v>21948</v>
      </c>
      <c r="AA273" s="40">
        <v>0</v>
      </c>
      <c r="AB273" s="40">
        <v>0</v>
      </c>
      <c r="AC273" s="44">
        <f t="shared" si="34"/>
        <v>326149</v>
      </c>
      <c r="AD273" s="45">
        <f t="shared" si="35"/>
        <v>-16583</v>
      </c>
      <c r="AE273" s="46"/>
      <c r="AF273" s="40">
        <v>1930861</v>
      </c>
      <c r="AG273" s="40">
        <v>24327</v>
      </c>
      <c r="AH273" s="40">
        <v>467603</v>
      </c>
      <c r="AI273" s="40">
        <v>3895</v>
      </c>
      <c r="AJ273" s="57">
        <f t="shared" si="36"/>
        <v>2426686</v>
      </c>
      <c r="AK273" s="40">
        <v>12111</v>
      </c>
      <c r="AL273" s="57">
        <f t="shared" si="37"/>
        <v>2414575</v>
      </c>
      <c r="AM273" s="46"/>
      <c r="AN273" s="91">
        <f t="shared" si="32"/>
        <v>293125</v>
      </c>
      <c r="AO273" s="46">
        <f>+AN273-'[2]Calc'!$I270</f>
        <v>0</v>
      </c>
    </row>
    <row r="274" spans="1:41" ht="19.5" customHeight="1">
      <c r="A274" s="77">
        <f t="shared" si="38"/>
        <v>270</v>
      </c>
      <c r="B274" s="77" t="s">
        <v>266</v>
      </c>
      <c r="C274" s="77">
        <v>9848</v>
      </c>
      <c r="D274" s="78" t="s">
        <v>331</v>
      </c>
      <c r="E274" s="78"/>
      <c r="F274" s="92" t="s">
        <v>57</v>
      </c>
      <c r="G274" s="93"/>
      <c r="H274" s="90">
        <v>26673</v>
      </c>
      <c r="I274" s="40">
        <v>0</v>
      </c>
      <c r="J274" s="40">
        <v>4250</v>
      </c>
      <c r="K274" s="40">
        <v>0</v>
      </c>
      <c r="L274" s="40">
        <v>7741</v>
      </c>
      <c r="M274" s="40">
        <v>0</v>
      </c>
      <c r="N274" s="40">
        <v>0</v>
      </c>
      <c r="O274" s="40">
        <v>4473</v>
      </c>
      <c r="P274" s="40">
        <v>0</v>
      </c>
      <c r="Q274" s="40">
        <v>3138</v>
      </c>
      <c r="R274" s="57">
        <f t="shared" si="33"/>
        <v>46275</v>
      </c>
      <c r="S274" s="42"/>
      <c r="T274" s="40">
        <v>22395</v>
      </c>
      <c r="U274" s="40">
        <v>1867</v>
      </c>
      <c r="V274" s="40">
        <v>0</v>
      </c>
      <c r="W274" s="40">
        <v>0</v>
      </c>
      <c r="X274" s="40">
        <v>24704</v>
      </c>
      <c r="Y274" s="40">
        <v>1301</v>
      </c>
      <c r="Z274" s="40">
        <v>4655</v>
      </c>
      <c r="AA274" s="40">
        <v>4250</v>
      </c>
      <c r="AB274" s="40">
        <v>0</v>
      </c>
      <c r="AC274" s="44">
        <f t="shared" si="34"/>
        <v>59172</v>
      </c>
      <c r="AD274" s="45">
        <f t="shared" si="35"/>
        <v>-12897</v>
      </c>
      <c r="AE274" s="46"/>
      <c r="AF274" s="40">
        <v>1880000</v>
      </c>
      <c r="AG274" s="40">
        <v>0</v>
      </c>
      <c r="AH274" s="40">
        <v>189276</v>
      </c>
      <c r="AI274" s="40">
        <v>0</v>
      </c>
      <c r="AJ274" s="57">
        <f t="shared" si="36"/>
        <v>2069276</v>
      </c>
      <c r="AK274" s="40">
        <v>0</v>
      </c>
      <c r="AL274" s="57">
        <f t="shared" si="37"/>
        <v>2069276</v>
      </c>
      <c r="AM274" s="46"/>
      <c r="AN274" s="91">
        <f t="shared" si="32"/>
        <v>32417</v>
      </c>
      <c r="AO274" s="46">
        <f>+AN274-'[2]Calc'!$I271</f>
        <v>0</v>
      </c>
    </row>
    <row r="275" spans="1:41" ht="19.5" customHeight="1">
      <c r="A275" s="77">
        <f t="shared" si="38"/>
        <v>271</v>
      </c>
      <c r="B275" s="77" t="s">
        <v>266</v>
      </c>
      <c r="C275" s="77">
        <v>9821</v>
      </c>
      <c r="D275" s="78" t="s">
        <v>332</v>
      </c>
      <c r="E275" s="78"/>
      <c r="F275" s="92" t="s">
        <v>57</v>
      </c>
      <c r="G275" s="93"/>
      <c r="H275" s="90">
        <v>68894</v>
      </c>
      <c r="I275" s="40">
        <v>790</v>
      </c>
      <c r="J275" s="40">
        <v>208</v>
      </c>
      <c r="K275" s="40">
        <v>0</v>
      </c>
      <c r="L275" s="40">
        <v>0</v>
      </c>
      <c r="M275" s="40">
        <v>0</v>
      </c>
      <c r="N275" s="40">
        <v>6100</v>
      </c>
      <c r="O275" s="40">
        <v>622</v>
      </c>
      <c r="P275" s="40">
        <v>8382</v>
      </c>
      <c r="Q275" s="40">
        <v>0</v>
      </c>
      <c r="R275" s="57">
        <f t="shared" si="33"/>
        <v>84996</v>
      </c>
      <c r="S275" s="42"/>
      <c r="T275" s="40">
        <v>57757</v>
      </c>
      <c r="U275" s="40">
        <v>0</v>
      </c>
      <c r="V275" s="40">
        <v>269</v>
      </c>
      <c r="W275" s="40">
        <v>0</v>
      </c>
      <c r="X275" s="40">
        <v>14419</v>
      </c>
      <c r="Y275" s="40">
        <v>10955</v>
      </c>
      <c r="Z275" s="40">
        <v>1965</v>
      </c>
      <c r="AA275" s="40">
        <v>1330</v>
      </c>
      <c r="AB275" s="40">
        <v>1304</v>
      </c>
      <c r="AC275" s="44">
        <f t="shared" si="34"/>
        <v>87999</v>
      </c>
      <c r="AD275" s="45">
        <f t="shared" si="35"/>
        <v>-3003</v>
      </c>
      <c r="AE275" s="46"/>
      <c r="AF275" s="40">
        <v>0</v>
      </c>
      <c r="AG275" s="40">
        <v>0</v>
      </c>
      <c r="AH275" s="40">
        <v>14215</v>
      </c>
      <c r="AI275" s="40">
        <v>0</v>
      </c>
      <c r="AJ275" s="57">
        <f t="shared" si="36"/>
        <v>14215</v>
      </c>
      <c r="AK275" s="40">
        <v>0</v>
      </c>
      <c r="AL275" s="57">
        <f t="shared" si="37"/>
        <v>14215</v>
      </c>
      <c r="AM275" s="46"/>
      <c r="AN275" s="91">
        <f t="shared" si="32"/>
        <v>84788</v>
      </c>
      <c r="AO275" s="46">
        <f>+AN275-'[2]Calc'!$I272</f>
        <v>0</v>
      </c>
    </row>
    <row r="276" spans="1:41" ht="19.5" customHeight="1">
      <c r="A276" s="77">
        <f t="shared" si="38"/>
        <v>272</v>
      </c>
      <c r="B276" s="77" t="s">
        <v>333</v>
      </c>
      <c r="C276" s="77">
        <v>9490</v>
      </c>
      <c r="D276" s="78" t="s">
        <v>334</v>
      </c>
      <c r="E276" s="78">
        <v>1</v>
      </c>
      <c r="F276" s="92"/>
      <c r="G276" s="93" t="s">
        <v>72</v>
      </c>
      <c r="H276" s="9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57">
        <f t="shared" si="33"/>
        <v>0</v>
      </c>
      <c r="S276" s="42"/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4">
        <f t="shared" si="34"/>
        <v>0</v>
      </c>
      <c r="AD276" s="45">
        <f t="shared" si="35"/>
        <v>0</v>
      </c>
      <c r="AE276" s="46"/>
      <c r="AF276" s="40">
        <v>0</v>
      </c>
      <c r="AG276" s="40">
        <v>0</v>
      </c>
      <c r="AH276" s="40">
        <v>0</v>
      </c>
      <c r="AI276" s="40">
        <v>0</v>
      </c>
      <c r="AJ276" s="57">
        <f t="shared" si="36"/>
        <v>0</v>
      </c>
      <c r="AK276" s="40">
        <v>0</v>
      </c>
      <c r="AL276" s="57">
        <f t="shared" si="37"/>
        <v>0</v>
      </c>
      <c r="AM276" s="46"/>
      <c r="AN276" s="91">
        <f t="shared" si="32"/>
        <v>0</v>
      </c>
      <c r="AO276" s="46">
        <f>+AN276-'[2]Calc'!$I273</f>
        <v>0</v>
      </c>
    </row>
    <row r="277" spans="1:41" ht="19.5" customHeight="1">
      <c r="A277" s="77">
        <f t="shared" si="38"/>
        <v>273</v>
      </c>
      <c r="B277" s="77" t="s">
        <v>333</v>
      </c>
      <c r="C277" s="77">
        <v>9483</v>
      </c>
      <c r="D277" s="78" t="s">
        <v>335</v>
      </c>
      <c r="E277" s="78">
        <v>1</v>
      </c>
      <c r="F277" s="92"/>
      <c r="G277" s="93" t="s">
        <v>72</v>
      </c>
      <c r="H277" s="9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57">
        <f t="shared" si="33"/>
        <v>0</v>
      </c>
      <c r="S277" s="79"/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4">
        <f t="shared" si="34"/>
        <v>0</v>
      </c>
      <c r="AD277" s="45">
        <f t="shared" si="35"/>
        <v>0</v>
      </c>
      <c r="AE277" s="46"/>
      <c r="AF277" s="40">
        <v>0</v>
      </c>
      <c r="AG277" s="40">
        <v>0</v>
      </c>
      <c r="AH277" s="40">
        <v>0</v>
      </c>
      <c r="AI277" s="40">
        <v>0</v>
      </c>
      <c r="AJ277" s="57">
        <f t="shared" si="36"/>
        <v>0</v>
      </c>
      <c r="AK277" s="40">
        <v>0</v>
      </c>
      <c r="AL277" s="57">
        <f t="shared" si="37"/>
        <v>0</v>
      </c>
      <c r="AM277" s="46"/>
      <c r="AN277" s="91">
        <f t="shared" si="32"/>
        <v>0</v>
      </c>
      <c r="AO277" s="46">
        <f>+AN277-'[2]Calc'!$I274</f>
        <v>0</v>
      </c>
    </row>
    <row r="278" spans="1:41" s="24" customFormat="1" ht="19.5" customHeight="1">
      <c r="A278" s="77">
        <f t="shared" si="38"/>
        <v>274</v>
      </c>
      <c r="B278" s="77" t="s">
        <v>333</v>
      </c>
      <c r="C278" s="77">
        <v>9863</v>
      </c>
      <c r="D278" s="78" t="s">
        <v>336</v>
      </c>
      <c r="E278" s="78"/>
      <c r="F278" s="92"/>
      <c r="G278" s="93" t="s">
        <v>72</v>
      </c>
      <c r="H278" s="9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57">
        <f t="shared" si="33"/>
        <v>0</v>
      </c>
      <c r="S278" s="79"/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4">
        <f t="shared" si="34"/>
        <v>0</v>
      </c>
      <c r="AD278" s="45">
        <f t="shared" si="35"/>
        <v>0</v>
      </c>
      <c r="AE278" s="46"/>
      <c r="AF278" s="40">
        <v>0</v>
      </c>
      <c r="AG278" s="40">
        <v>0</v>
      </c>
      <c r="AH278" s="40">
        <v>0</v>
      </c>
      <c r="AI278" s="40">
        <v>0</v>
      </c>
      <c r="AJ278" s="57">
        <f t="shared" si="36"/>
        <v>0</v>
      </c>
      <c r="AK278" s="40">
        <v>0</v>
      </c>
      <c r="AL278" s="57">
        <f t="shared" si="37"/>
        <v>0</v>
      </c>
      <c r="AM278" s="46"/>
      <c r="AN278" s="91">
        <f t="shared" si="32"/>
        <v>0</v>
      </c>
      <c r="AO278" s="46">
        <f>+AN278-'[2]Calc'!$I275</f>
        <v>0</v>
      </c>
    </row>
    <row r="279" spans="1:50" s="49" customFormat="1" ht="19.5" customHeight="1">
      <c r="A279" s="77">
        <f t="shared" si="38"/>
        <v>275</v>
      </c>
      <c r="B279" s="77" t="s">
        <v>333</v>
      </c>
      <c r="C279" s="77">
        <v>9494</v>
      </c>
      <c r="D279" s="78" t="s">
        <v>337</v>
      </c>
      <c r="E279" s="78"/>
      <c r="F279" s="92"/>
      <c r="G279" s="93" t="s">
        <v>72</v>
      </c>
      <c r="H279" s="9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57">
        <f t="shared" si="33"/>
        <v>0</v>
      </c>
      <c r="S279" s="79"/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4">
        <f t="shared" si="34"/>
        <v>0</v>
      </c>
      <c r="AD279" s="45">
        <f t="shared" si="35"/>
        <v>0</v>
      </c>
      <c r="AE279" s="46"/>
      <c r="AF279" s="40">
        <v>0</v>
      </c>
      <c r="AG279" s="40">
        <v>0</v>
      </c>
      <c r="AH279" s="40">
        <v>0</v>
      </c>
      <c r="AI279" s="40">
        <v>0</v>
      </c>
      <c r="AJ279" s="57">
        <f t="shared" si="36"/>
        <v>0</v>
      </c>
      <c r="AK279" s="40">
        <v>0</v>
      </c>
      <c r="AL279" s="57">
        <f t="shared" si="37"/>
        <v>0</v>
      </c>
      <c r="AM279" s="46"/>
      <c r="AN279" s="91">
        <f t="shared" si="32"/>
        <v>0</v>
      </c>
      <c r="AO279" s="46">
        <f>+AN279-'[2]Calc'!$I276</f>
        <v>0</v>
      </c>
      <c r="AX279" s="7"/>
    </row>
    <row r="280" spans="1:41" s="24" customFormat="1" ht="19.5" customHeight="1">
      <c r="A280" s="77">
        <f t="shared" si="38"/>
        <v>276</v>
      </c>
      <c r="B280" s="77" t="s">
        <v>333</v>
      </c>
      <c r="C280" s="77">
        <v>9485</v>
      </c>
      <c r="D280" s="78" t="s">
        <v>338</v>
      </c>
      <c r="E280" s="78">
        <v>1</v>
      </c>
      <c r="F280" s="92"/>
      <c r="G280" s="93" t="s">
        <v>72</v>
      </c>
      <c r="H280" s="9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57">
        <f t="shared" si="33"/>
        <v>0</v>
      </c>
      <c r="S280" s="79"/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4">
        <f t="shared" si="34"/>
        <v>0</v>
      </c>
      <c r="AD280" s="45">
        <f t="shared" si="35"/>
        <v>0</v>
      </c>
      <c r="AE280" s="46"/>
      <c r="AF280" s="40">
        <v>0</v>
      </c>
      <c r="AG280" s="40">
        <v>0</v>
      </c>
      <c r="AH280" s="40">
        <v>0</v>
      </c>
      <c r="AI280" s="40">
        <v>0</v>
      </c>
      <c r="AJ280" s="57">
        <f t="shared" si="36"/>
        <v>0</v>
      </c>
      <c r="AK280" s="40">
        <v>0</v>
      </c>
      <c r="AL280" s="57">
        <f t="shared" si="37"/>
        <v>0</v>
      </c>
      <c r="AM280" s="46"/>
      <c r="AN280" s="91">
        <f t="shared" si="32"/>
        <v>0</v>
      </c>
      <c r="AO280" s="46">
        <f>+AN280-'[2]Calc'!$I277</f>
        <v>0</v>
      </c>
    </row>
    <row r="281" spans="1:41" s="24" customFormat="1" ht="19.5" customHeight="1">
      <c r="A281" s="77">
        <f t="shared" si="38"/>
        <v>277</v>
      </c>
      <c r="B281" s="77" t="s">
        <v>333</v>
      </c>
      <c r="C281" s="77">
        <v>9486</v>
      </c>
      <c r="D281" s="78" t="s">
        <v>339</v>
      </c>
      <c r="E281" s="78">
        <v>1</v>
      </c>
      <c r="F281" s="92"/>
      <c r="G281" s="93" t="s">
        <v>72</v>
      </c>
      <c r="H281" s="9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57">
        <f t="shared" si="33"/>
        <v>0</v>
      </c>
      <c r="S281" s="79"/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4">
        <f t="shared" si="34"/>
        <v>0</v>
      </c>
      <c r="AD281" s="45">
        <f t="shared" si="35"/>
        <v>0</v>
      </c>
      <c r="AE281" s="46"/>
      <c r="AF281" s="40">
        <v>0</v>
      </c>
      <c r="AG281" s="40">
        <v>0</v>
      </c>
      <c r="AH281" s="40">
        <v>0</v>
      </c>
      <c r="AI281" s="40">
        <v>0</v>
      </c>
      <c r="AJ281" s="57">
        <f t="shared" si="36"/>
        <v>0</v>
      </c>
      <c r="AK281" s="40">
        <v>0</v>
      </c>
      <c r="AL281" s="57">
        <f t="shared" si="37"/>
        <v>0</v>
      </c>
      <c r="AM281" s="46"/>
      <c r="AN281" s="91">
        <f t="shared" si="32"/>
        <v>0</v>
      </c>
      <c r="AO281" s="46">
        <f>+AN281-'[2]Calc'!$I278</f>
        <v>0</v>
      </c>
    </row>
    <row r="282" spans="1:41" s="24" customFormat="1" ht="19.5" customHeight="1">
      <c r="A282" s="77">
        <f t="shared" si="38"/>
        <v>278</v>
      </c>
      <c r="B282" s="77" t="s">
        <v>333</v>
      </c>
      <c r="C282" s="77">
        <v>9487</v>
      </c>
      <c r="D282" s="78" t="s">
        <v>340</v>
      </c>
      <c r="E282" s="78">
        <v>1</v>
      </c>
      <c r="F282" s="92"/>
      <c r="G282" s="93" t="s">
        <v>72</v>
      </c>
      <c r="H282" s="9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57">
        <f t="shared" si="33"/>
        <v>0</v>
      </c>
      <c r="S282" s="79"/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4">
        <f t="shared" si="34"/>
        <v>0</v>
      </c>
      <c r="AD282" s="45">
        <f t="shared" si="35"/>
        <v>0</v>
      </c>
      <c r="AE282" s="46"/>
      <c r="AF282" s="40">
        <v>0</v>
      </c>
      <c r="AG282" s="40">
        <v>0</v>
      </c>
      <c r="AH282" s="40">
        <v>0</v>
      </c>
      <c r="AI282" s="40">
        <v>0</v>
      </c>
      <c r="AJ282" s="57">
        <f t="shared" si="36"/>
        <v>0</v>
      </c>
      <c r="AK282" s="40">
        <v>0</v>
      </c>
      <c r="AL282" s="57">
        <f t="shared" si="37"/>
        <v>0</v>
      </c>
      <c r="AM282" s="46"/>
      <c r="AN282" s="91">
        <f t="shared" si="32"/>
        <v>0</v>
      </c>
      <c r="AO282" s="46">
        <f>+AN282-'[2]Calc'!$I279</f>
        <v>0</v>
      </c>
    </row>
    <row r="283" spans="1:41" s="24" customFormat="1" ht="19.5" customHeight="1">
      <c r="A283" s="77">
        <f t="shared" si="38"/>
        <v>279</v>
      </c>
      <c r="B283" s="77" t="s">
        <v>333</v>
      </c>
      <c r="C283" s="77">
        <v>9488</v>
      </c>
      <c r="D283" s="78" t="s">
        <v>341</v>
      </c>
      <c r="E283" s="78">
        <v>1</v>
      </c>
      <c r="F283" s="92"/>
      <c r="G283" s="93" t="s">
        <v>72</v>
      </c>
      <c r="H283" s="9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57">
        <f t="shared" si="33"/>
        <v>0</v>
      </c>
      <c r="S283" s="79"/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4">
        <f t="shared" si="34"/>
        <v>0</v>
      </c>
      <c r="AD283" s="45">
        <f t="shared" si="35"/>
        <v>0</v>
      </c>
      <c r="AE283" s="46"/>
      <c r="AF283" s="40">
        <v>0</v>
      </c>
      <c r="AG283" s="40">
        <v>0</v>
      </c>
      <c r="AH283" s="40">
        <v>0</v>
      </c>
      <c r="AI283" s="40">
        <v>0</v>
      </c>
      <c r="AJ283" s="57">
        <f t="shared" si="36"/>
        <v>0</v>
      </c>
      <c r="AK283" s="40">
        <v>0</v>
      </c>
      <c r="AL283" s="57">
        <f t="shared" si="37"/>
        <v>0</v>
      </c>
      <c r="AM283" s="46"/>
      <c r="AN283" s="91">
        <f t="shared" si="32"/>
        <v>0</v>
      </c>
      <c r="AO283" s="46">
        <f>+AN283-'[2]Calc'!$I280</f>
        <v>0</v>
      </c>
    </row>
    <row r="284" spans="1:41" s="24" customFormat="1" ht="19.5" customHeight="1">
      <c r="A284" s="77">
        <f t="shared" si="38"/>
        <v>280</v>
      </c>
      <c r="B284" s="77" t="s">
        <v>333</v>
      </c>
      <c r="C284" s="77">
        <v>9876</v>
      </c>
      <c r="D284" s="78" t="s">
        <v>342</v>
      </c>
      <c r="E284" s="78"/>
      <c r="F284" s="92"/>
      <c r="G284" s="93" t="s">
        <v>72</v>
      </c>
      <c r="H284" s="9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57">
        <f t="shared" si="33"/>
        <v>0</v>
      </c>
      <c r="S284" s="79"/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v>0</v>
      </c>
      <c r="AC284" s="44">
        <f t="shared" si="34"/>
        <v>0</v>
      </c>
      <c r="AD284" s="45">
        <f t="shared" si="35"/>
        <v>0</v>
      </c>
      <c r="AE284" s="46"/>
      <c r="AF284" s="40">
        <v>0</v>
      </c>
      <c r="AG284" s="40">
        <v>0</v>
      </c>
      <c r="AH284" s="40">
        <v>0</v>
      </c>
      <c r="AI284" s="40">
        <v>0</v>
      </c>
      <c r="AJ284" s="57">
        <f t="shared" si="36"/>
        <v>0</v>
      </c>
      <c r="AK284" s="40">
        <v>0</v>
      </c>
      <c r="AL284" s="57">
        <f t="shared" si="37"/>
        <v>0</v>
      </c>
      <c r="AM284" s="46"/>
      <c r="AN284" s="91">
        <f t="shared" si="32"/>
        <v>0</v>
      </c>
      <c r="AO284" s="46">
        <f>+AN284-'[2]Calc'!$I281</f>
        <v>0</v>
      </c>
    </row>
    <row r="285" spans="1:41" s="24" customFormat="1" ht="19.5" customHeight="1">
      <c r="A285" s="77">
        <f t="shared" si="38"/>
        <v>281</v>
      </c>
      <c r="B285" s="77" t="s">
        <v>333</v>
      </c>
      <c r="C285" s="77">
        <v>18603</v>
      </c>
      <c r="D285" s="78" t="s">
        <v>343</v>
      </c>
      <c r="E285" s="78"/>
      <c r="F285" s="92"/>
      <c r="G285" s="93" t="s">
        <v>72</v>
      </c>
      <c r="H285" s="9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57">
        <f t="shared" si="33"/>
        <v>0</v>
      </c>
      <c r="S285" s="79"/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4">
        <f t="shared" si="34"/>
        <v>0</v>
      </c>
      <c r="AD285" s="45">
        <f t="shared" si="35"/>
        <v>0</v>
      </c>
      <c r="AE285" s="46"/>
      <c r="AF285" s="40">
        <v>0</v>
      </c>
      <c r="AG285" s="40">
        <v>0</v>
      </c>
      <c r="AH285" s="40">
        <v>0</v>
      </c>
      <c r="AI285" s="40">
        <v>0</v>
      </c>
      <c r="AJ285" s="57">
        <f t="shared" si="36"/>
        <v>0</v>
      </c>
      <c r="AK285" s="40">
        <v>0</v>
      </c>
      <c r="AL285" s="57">
        <f t="shared" si="37"/>
        <v>0</v>
      </c>
      <c r="AM285" s="46"/>
      <c r="AN285" s="91">
        <f t="shared" si="32"/>
        <v>0</v>
      </c>
      <c r="AO285" s="46">
        <f>+AN285-'[2]Calc'!$I282</f>
        <v>0</v>
      </c>
    </row>
    <row r="286" spans="1:41" s="24" customFormat="1" ht="19.5" customHeight="1">
      <c r="A286" s="77">
        <f t="shared" si="38"/>
        <v>282</v>
      </c>
      <c r="B286" s="77" t="s">
        <v>333</v>
      </c>
      <c r="C286" s="77">
        <v>18082</v>
      </c>
      <c r="D286" s="78" t="s">
        <v>344</v>
      </c>
      <c r="E286" s="78"/>
      <c r="F286" s="92"/>
      <c r="G286" s="93" t="s">
        <v>72</v>
      </c>
      <c r="H286" s="9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57">
        <f t="shared" si="33"/>
        <v>0</v>
      </c>
      <c r="S286" s="79"/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4">
        <f t="shared" si="34"/>
        <v>0</v>
      </c>
      <c r="AD286" s="45">
        <f t="shared" si="35"/>
        <v>0</v>
      </c>
      <c r="AE286" s="46"/>
      <c r="AF286" s="40">
        <v>0</v>
      </c>
      <c r="AG286" s="40">
        <v>0</v>
      </c>
      <c r="AH286" s="40">
        <v>0</v>
      </c>
      <c r="AI286" s="40">
        <v>0</v>
      </c>
      <c r="AJ286" s="57">
        <f t="shared" si="36"/>
        <v>0</v>
      </c>
      <c r="AK286" s="40">
        <v>0</v>
      </c>
      <c r="AL286" s="57">
        <f t="shared" si="37"/>
        <v>0</v>
      </c>
      <c r="AM286" s="46"/>
      <c r="AN286" s="91">
        <f t="shared" si="32"/>
        <v>0</v>
      </c>
      <c r="AO286" s="46">
        <f>+AN286-'[2]Calc'!$I283</f>
        <v>0</v>
      </c>
    </row>
    <row r="287" spans="1:41" s="24" customFormat="1" ht="19.5" customHeight="1">
      <c r="A287" s="77">
        <f t="shared" si="38"/>
        <v>283</v>
      </c>
      <c r="B287" s="77" t="s">
        <v>333</v>
      </c>
      <c r="C287" s="77">
        <v>9489</v>
      </c>
      <c r="D287" s="78" t="s">
        <v>345</v>
      </c>
      <c r="E287" s="78">
        <v>1</v>
      </c>
      <c r="F287" s="92"/>
      <c r="G287" s="93" t="s">
        <v>72</v>
      </c>
      <c r="H287" s="9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57">
        <f t="shared" si="33"/>
        <v>0</v>
      </c>
      <c r="S287" s="79"/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0</v>
      </c>
      <c r="AC287" s="44">
        <f t="shared" si="34"/>
        <v>0</v>
      </c>
      <c r="AD287" s="45">
        <f t="shared" si="35"/>
        <v>0</v>
      </c>
      <c r="AE287" s="46"/>
      <c r="AF287" s="40">
        <v>0</v>
      </c>
      <c r="AG287" s="40">
        <v>0</v>
      </c>
      <c r="AH287" s="40">
        <v>0</v>
      </c>
      <c r="AI287" s="40">
        <v>0</v>
      </c>
      <c r="AJ287" s="57">
        <f t="shared" si="36"/>
        <v>0</v>
      </c>
      <c r="AK287" s="40">
        <v>0</v>
      </c>
      <c r="AL287" s="57">
        <f t="shared" si="37"/>
        <v>0</v>
      </c>
      <c r="AM287" s="46"/>
      <c r="AN287" s="91">
        <f t="shared" si="32"/>
        <v>0</v>
      </c>
      <c r="AO287" s="46">
        <f>+AN287-'[2]Calc'!$I284</f>
        <v>0</v>
      </c>
    </row>
    <row r="288" spans="1:41" s="24" customFormat="1" ht="19.5" customHeight="1">
      <c r="A288" s="77">
        <f t="shared" si="38"/>
        <v>284</v>
      </c>
      <c r="B288" s="77" t="s">
        <v>333</v>
      </c>
      <c r="C288" s="77">
        <v>9859</v>
      </c>
      <c r="D288" s="78" t="s">
        <v>346</v>
      </c>
      <c r="E288" s="78">
        <v>1</v>
      </c>
      <c r="F288" s="92"/>
      <c r="G288" s="93" t="s">
        <v>72</v>
      </c>
      <c r="H288" s="9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57">
        <f t="shared" si="33"/>
        <v>0</v>
      </c>
      <c r="S288" s="79"/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4">
        <f t="shared" si="34"/>
        <v>0</v>
      </c>
      <c r="AD288" s="45">
        <f t="shared" si="35"/>
        <v>0</v>
      </c>
      <c r="AE288" s="46"/>
      <c r="AF288" s="40">
        <v>0</v>
      </c>
      <c r="AG288" s="40">
        <v>0</v>
      </c>
      <c r="AH288" s="40">
        <v>0</v>
      </c>
      <c r="AI288" s="40">
        <v>0</v>
      </c>
      <c r="AJ288" s="57">
        <f t="shared" si="36"/>
        <v>0</v>
      </c>
      <c r="AK288" s="40">
        <v>0</v>
      </c>
      <c r="AL288" s="57">
        <f t="shared" si="37"/>
        <v>0</v>
      </c>
      <c r="AM288" s="46"/>
      <c r="AN288" s="91">
        <f t="shared" si="32"/>
        <v>0</v>
      </c>
      <c r="AO288" s="46">
        <f>+AN288-'[2]Calc'!$I285</f>
        <v>0</v>
      </c>
    </row>
    <row r="289" spans="1:41" s="24" customFormat="1" ht="19.5" customHeight="1">
      <c r="A289" s="77">
        <f t="shared" si="38"/>
        <v>285</v>
      </c>
      <c r="B289" s="77" t="s">
        <v>333</v>
      </c>
      <c r="C289" s="77">
        <v>9492</v>
      </c>
      <c r="D289" s="78" t="s">
        <v>347</v>
      </c>
      <c r="E289" s="78">
        <v>1</v>
      </c>
      <c r="F289" s="92"/>
      <c r="G289" s="93" t="s">
        <v>72</v>
      </c>
      <c r="H289" s="9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57">
        <f t="shared" si="33"/>
        <v>0</v>
      </c>
      <c r="S289" s="79"/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4">
        <f t="shared" si="34"/>
        <v>0</v>
      </c>
      <c r="AD289" s="45">
        <f t="shared" si="35"/>
        <v>0</v>
      </c>
      <c r="AE289" s="46"/>
      <c r="AF289" s="40">
        <v>0</v>
      </c>
      <c r="AG289" s="40">
        <v>0</v>
      </c>
      <c r="AH289" s="40">
        <v>0</v>
      </c>
      <c r="AI289" s="40">
        <v>0</v>
      </c>
      <c r="AJ289" s="57">
        <f t="shared" si="36"/>
        <v>0</v>
      </c>
      <c r="AK289" s="40">
        <v>0</v>
      </c>
      <c r="AL289" s="57">
        <f t="shared" si="37"/>
        <v>0</v>
      </c>
      <c r="AM289" s="46"/>
      <c r="AN289" s="91">
        <f t="shared" si="32"/>
        <v>0</v>
      </c>
      <c r="AO289" s="46">
        <f>+AN289-'[2]Calc'!$I286</f>
        <v>0</v>
      </c>
    </row>
    <row r="290" spans="1:41" s="24" customFormat="1" ht="19.5" customHeight="1">
      <c r="A290" s="77">
        <f t="shared" si="38"/>
        <v>286</v>
      </c>
      <c r="B290" s="77" t="s">
        <v>333</v>
      </c>
      <c r="C290" s="77">
        <v>9493</v>
      </c>
      <c r="D290" s="78" t="s">
        <v>348</v>
      </c>
      <c r="E290" s="78">
        <v>1</v>
      </c>
      <c r="F290" s="101"/>
      <c r="G290" s="102" t="s">
        <v>72</v>
      </c>
      <c r="H290" s="9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57">
        <f t="shared" si="33"/>
        <v>0</v>
      </c>
      <c r="S290" s="79"/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v>0</v>
      </c>
      <c r="AC290" s="44">
        <f t="shared" si="34"/>
        <v>0</v>
      </c>
      <c r="AD290" s="45">
        <f t="shared" si="35"/>
        <v>0</v>
      </c>
      <c r="AE290" s="46"/>
      <c r="AF290" s="40">
        <v>0</v>
      </c>
      <c r="AG290" s="40">
        <v>0</v>
      </c>
      <c r="AH290" s="40">
        <v>0</v>
      </c>
      <c r="AI290" s="40">
        <v>0</v>
      </c>
      <c r="AJ290" s="57">
        <f t="shared" si="36"/>
        <v>0</v>
      </c>
      <c r="AK290" s="40">
        <v>0</v>
      </c>
      <c r="AL290" s="57">
        <f t="shared" si="37"/>
        <v>0</v>
      </c>
      <c r="AM290" s="46"/>
      <c r="AN290" s="91">
        <f t="shared" si="32"/>
        <v>0</v>
      </c>
      <c r="AO290" s="46">
        <f>+AN290-'[2]Calc'!$I287</f>
        <v>0</v>
      </c>
    </row>
    <row r="291" spans="1:40" s="61" customFormat="1" ht="19.5" customHeight="1">
      <c r="A291" s="103" t="s">
        <v>37</v>
      </c>
      <c r="B291" s="103"/>
      <c r="C291" s="103"/>
      <c r="D291" s="103"/>
      <c r="E291" s="104"/>
      <c r="F291" s="105">
        <f>COUNT("#REF!)")</f>
        <v>0</v>
      </c>
      <c r="G291" s="106">
        <f>COUNT(E5:E290)</f>
        <v>67</v>
      </c>
      <c r="H291" s="55">
        <f aca="true" t="shared" si="39" ref="H291:Q291">SUM(H5:H290)</f>
        <v>25547436</v>
      </c>
      <c r="I291" s="56">
        <f t="shared" si="39"/>
        <v>378358</v>
      </c>
      <c r="J291" s="56">
        <f t="shared" si="39"/>
        <v>1454075</v>
      </c>
      <c r="K291" s="56">
        <f t="shared" si="39"/>
        <v>8357185</v>
      </c>
      <c r="L291" s="56">
        <f t="shared" si="39"/>
        <v>1357869</v>
      </c>
      <c r="M291" s="56">
        <f t="shared" si="39"/>
        <v>1630192</v>
      </c>
      <c r="N291" s="56">
        <f t="shared" si="39"/>
        <v>5191098</v>
      </c>
      <c r="O291" s="56">
        <f t="shared" si="39"/>
        <v>4100240</v>
      </c>
      <c r="P291" s="56">
        <f t="shared" si="39"/>
        <v>2035756</v>
      </c>
      <c r="Q291" s="56">
        <f t="shared" si="39"/>
        <v>975376</v>
      </c>
      <c r="R291" s="57">
        <f t="shared" si="33"/>
        <v>51027585</v>
      </c>
      <c r="S291" s="58"/>
      <c r="T291" s="56">
        <f aca="true" t="shared" si="40" ref="T291:AB291">SUM(T5:T290)</f>
        <v>12391992</v>
      </c>
      <c r="U291" s="56">
        <f t="shared" si="40"/>
        <v>1784168</v>
      </c>
      <c r="V291" s="56">
        <f t="shared" si="40"/>
        <v>1729764.06</v>
      </c>
      <c r="W291" s="56">
        <f t="shared" si="40"/>
        <v>5218440</v>
      </c>
      <c r="X291" s="56">
        <f t="shared" si="40"/>
        <v>8753427</v>
      </c>
      <c r="Y291" s="56">
        <f t="shared" si="40"/>
        <v>6216000</v>
      </c>
      <c r="Z291" s="56">
        <f t="shared" si="40"/>
        <v>2186925</v>
      </c>
      <c r="AA291" s="56">
        <f t="shared" si="40"/>
        <v>903105.5</v>
      </c>
      <c r="AB291" s="56">
        <f t="shared" si="40"/>
        <v>1449967.45</v>
      </c>
      <c r="AC291" s="44">
        <f t="shared" si="34"/>
        <v>40633789.010000005</v>
      </c>
      <c r="AD291" s="45">
        <f t="shared" si="35"/>
        <v>10393795.989999995</v>
      </c>
      <c r="AE291" s="58"/>
      <c r="AF291" s="56">
        <f>SUM(AF5:AF290)</f>
        <v>398468407</v>
      </c>
      <c r="AG291" s="56">
        <f>SUM(AG5:AG290)</f>
        <v>20217876</v>
      </c>
      <c r="AH291" s="56">
        <f>SUM(AH5:AH290)</f>
        <v>106398213</v>
      </c>
      <c r="AI291" s="56">
        <f>SUM(AI5:AI290)</f>
        <v>1340196</v>
      </c>
      <c r="AJ291" s="57">
        <f t="shared" si="36"/>
        <v>526424692</v>
      </c>
      <c r="AK291" s="56">
        <f>SUM(AK5:AK290)</f>
        <v>26318910</v>
      </c>
      <c r="AL291" s="57">
        <f t="shared" si="37"/>
        <v>500105782</v>
      </c>
      <c r="AM291" s="59"/>
      <c r="AN291" s="60">
        <f>SUM(AN5:AN290)</f>
        <v>36444096</v>
      </c>
    </row>
    <row r="292" spans="1:40" s="61" customFormat="1" ht="19.5" customHeight="1">
      <c r="A292" s="103" t="s">
        <v>38</v>
      </c>
      <c r="B292" s="103"/>
      <c r="C292" s="103"/>
      <c r="D292" s="103"/>
      <c r="E292" s="104"/>
      <c r="F292" s="105"/>
      <c r="G292" s="106"/>
      <c r="H292" s="55">
        <v>24461614</v>
      </c>
      <c r="I292" s="56">
        <v>445951</v>
      </c>
      <c r="J292" s="56">
        <v>1373469</v>
      </c>
      <c r="K292" s="56">
        <v>3681602</v>
      </c>
      <c r="L292" s="56">
        <v>1396338</v>
      </c>
      <c r="M292" s="56">
        <v>1583066</v>
      </c>
      <c r="N292" s="56">
        <v>5056477</v>
      </c>
      <c r="O292" s="56">
        <v>3923322</v>
      </c>
      <c r="P292" s="56">
        <v>2307280</v>
      </c>
      <c r="Q292" s="56">
        <v>841488</v>
      </c>
      <c r="R292" s="57">
        <f t="shared" si="33"/>
        <v>45070607</v>
      </c>
      <c r="S292" s="58"/>
      <c r="T292" s="56">
        <v>12883747</v>
      </c>
      <c r="U292" s="56">
        <v>1868902</v>
      </c>
      <c r="V292" s="56">
        <v>0</v>
      </c>
      <c r="W292" s="56">
        <v>6017933</v>
      </c>
      <c r="X292" s="56">
        <v>8093442</v>
      </c>
      <c r="Y292" s="56">
        <v>7702719</v>
      </c>
      <c r="Z292" s="56">
        <v>2675941</v>
      </c>
      <c r="AA292" s="56">
        <v>0</v>
      </c>
      <c r="AB292" s="56">
        <v>6262886</v>
      </c>
      <c r="AC292" s="44">
        <f t="shared" si="34"/>
        <v>45505570</v>
      </c>
      <c r="AD292" s="45">
        <f t="shared" si="35"/>
        <v>-434963</v>
      </c>
      <c r="AE292" s="58"/>
      <c r="AF292" s="56">
        <v>395584660</v>
      </c>
      <c r="AG292" s="56">
        <v>21538343</v>
      </c>
      <c r="AH292" s="56">
        <v>96962534</v>
      </c>
      <c r="AI292" s="56">
        <v>1369464</v>
      </c>
      <c r="AJ292" s="57">
        <f t="shared" si="36"/>
        <v>515455001</v>
      </c>
      <c r="AK292" s="56">
        <v>24790059</v>
      </c>
      <c r="AL292" s="57">
        <f t="shared" si="37"/>
        <v>490664942</v>
      </c>
      <c r="AM292" s="58"/>
      <c r="AN292" s="58"/>
    </row>
    <row r="293" spans="1:39" s="61" customFormat="1" ht="19.5" customHeight="1">
      <c r="A293" s="107" t="s">
        <v>39</v>
      </c>
      <c r="B293" s="107"/>
      <c r="C293" s="107"/>
      <c r="D293" s="107"/>
      <c r="E293" s="108"/>
      <c r="F293" s="109"/>
      <c r="G293" s="110"/>
      <c r="H293" s="67">
        <f aca="true" t="shared" si="41" ref="H293:R293">+H291/H292</f>
        <v>1.0443888126106478</v>
      </c>
      <c r="I293" s="68">
        <f t="shared" si="41"/>
        <v>0.8484295359804104</v>
      </c>
      <c r="J293" s="68">
        <f t="shared" si="41"/>
        <v>1.0586878917543825</v>
      </c>
      <c r="K293" s="68">
        <f t="shared" si="41"/>
        <v>2.2699860006594954</v>
      </c>
      <c r="L293" s="68">
        <f t="shared" si="41"/>
        <v>0.97245008013819</v>
      </c>
      <c r="M293" s="68">
        <f t="shared" si="41"/>
        <v>1.0297688157031988</v>
      </c>
      <c r="N293" s="68">
        <f t="shared" si="41"/>
        <v>1.0266234771759073</v>
      </c>
      <c r="O293" s="68">
        <f t="shared" si="41"/>
        <v>1.0450939280538278</v>
      </c>
      <c r="P293" s="68">
        <f t="shared" si="41"/>
        <v>0.882318574251933</v>
      </c>
      <c r="Q293" s="68">
        <f t="shared" si="41"/>
        <v>1.1591086266233148</v>
      </c>
      <c r="R293" s="69">
        <f t="shared" si="41"/>
        <v>1.1321699084283467</v>
      </c>
      <c r="S293" s="70"/>
      <c r="T293" s="68">
        <f>+T291/T292</f>
        <v>0.9618313678466366</v>
      </c>
      <c r="U293" s="68">
        <f>+U291/U292</f>
        <v>0.9546610790720969</v>
      </c>
      <c r="V293" s="68"/>
      <c r="W293" s="68">
        <f>+W291/W292</f>
        <v>0.8671482384400092</v>
      </c>
      <c r="X293" s="68">
        <f>+X291/X292</f>
        <v>1.0815456514051747</v>
      </c>
      <c r="Y293" s="68">
        <f>+Y291/Y292</f>
        <v>0.8069877662679893</v>
      </c>
      <c r="Z293" s="68">
        <f>+Z291/Z292</f>
        <v>0.8172545657770481</v>
      </c>
      <c r="AA293" s="68">
        <v>0</v>
      </c>
      <c r="AB293" s="68">
        <f>+AB291/AB292</f>
        <v>0.23151745856462977</v>
      </c>
      <c r="AC293" s="71">
        <f>+AC291/AC292</f>
        <v>0.8929409962340875</v>
      </c>
      <c r="AD293" s="71">
        <f>+AD291/AD292*-1</f>
        <v>23.895816402774475</v>
      </c>
      <c r="AE293" s="70"/>
      <c r="AF293" s="68">
        <f aca="true" t="shared" si="42" ref="AF293:AL293">+AF291/AF292</f>
        <v>1.0072898352529647</v>
      </c>
      <c r="AG293" s="67">
        <f t="shared" si="42"/>
        <v>0.9386922661599363</v>
      </c>
      <c r="AH293" s="68">
        <f t="shared" si="42"/>
        <v>1.0973126279888683</v>
      </c>
      <c r="AI293" s="68">
        <f t="shared" si="42"/>
        <v>0.9786281348031054</v>
      </c>
      <c r="AJ293" s="69">
        <f t="shared" si="42"/>
        <v>1.0212815686698518</v>
      </c>
      <c r="AK293" s="68">
        <f t="shared" si="42"/>
        <v>1.0616719387396376</v>
      </c>
      <c r="AL293" s="69">
        <f t="shared" si="42"/>
        <v>1.0192409100220574</v>
      </c>
      <c r="AM293" s="59"/>
    </row>
    <row r="294" spans="2:31" ht="18.75" customHeight="1">
      <c r="B294" s="77"/>
      <c r="C294" s="77"/>
      <c r="D294" s="78"/>
      <c r="E294" s="78"/>
      <c r="F294" s="77"/>
      <c r="G294" s="77"/>
      <c r="H294" s="74"/>
      <c r="AE294" s="76"/>
    </row>
    <row r="295" spans="2:8" ht="18.75" customHeight="1">
      <c r="B295" s="77"/>
      <c r="C295" s="77"/>
      <c r="D295" s="78"/>
      <c r="E295" s="78"/>
      <c r="F295" s="77"/>
      <c r="G295" s="77"/>
      <c r="H295" s="74"/>
    </row>
    <row r="296" spans="2:23" ht="18.75" customHeight="1">
      <c r="B296" s="77"/>
      <c r="C296" s="77"/>
      <c r="D296" s="78"/>
      <c r="E296" s="78"/>
      <c r="F296" s="78"/>
      <c r="G296" s="78"/>
      <c r="H296" s="73"/>
      <c r="I296" s="73"/>
      <c r="J296" s="72"/>
      <c r="K296" s="72"/>
      <c r="L296" s="74"/>
      <c r="W296" s="6"/>
    </row>
    <row r="311" spans="2:23" ht="18.75" customHeight="1">
      <c r="B311" s="77"/>
      <c r="C311" s="77"/>
      <c r="D311" s="78"/>
      <c r="E311" s="78"/>
      <c r="F311" s="78"/>
      <c r="G311" s="78"/>
      <c r="H311" s="73"/>
      <c r="I311" s="73"/>
      <c r="J311" s="72"/>
      <c r="K311" s="72"/>
      <c r="L311" s="74"/>
      <c r="W311" s="111"/>
    </row>
    <row r="312" spans="2:23" ht="18.75" customHeight="1">
      <c r="B312" s="77"/>
      <c r="C312" s="77"/>
      <c r="D312" s="78"/>
      <c r="E312" s="78"/>
      <c r="F312" s="77"/>
      <c r="G312" s="77"/>
      <c r="H312" s="74"/>
      <c r="W312" s="111"/>
    </row>
    <row r="313" spans="2:23" ht="18.75" customHeight="1">
      <c r="B313" s="77"/>
      <c r="C313" s="77"/>
      <c r="D313" s="78"/>
      <c r="E313" s="78"/>
      <c r="F313" s="77"/>
      <c r="G313" s="77"/>
      <c r="H313" s="74"/>
      <c r="W313" s="111"/>
    </row>
    <row r="314" spans="2:23" ht="18.75" customHeight="1">
      <c r="B314" s="77"/>
      <c r="C314" s="77"/>
      <c r="D314" s="78"/>
      <c r="E314" s="78"/>
      <c r="F314" s="77"/>
      <c r="G314" s="77"/>
      <c r="H314" s="74"/>
      <c r="W314" s="111"/>
    </row>
    <row r="315" spans="2:23" ht="18.75" customHeight="1">
      <c r="B315" s="77"/>
      <c r="C315" s="77"/>
      <c r="D315" s="78"/>
      <c r="E315" s="78"/>
      <c r="F315" s="77"/>
      <c r="G315" s="77"/>
      <c r="H315" s="74"/>
      <c r="W315" s="111"/>
    </row>
    <row r="316" spans="2:23" ht="18.75" customHeight="1">
      <c r="B316" s="77"/>
      <c r="C316" s="77"/>
      <c r="D316" s="78"/>
      <c r="E316" s="78"/>
      <c r="F316" s="77"/>
      <c r="G316" s="77"/>
      <c r="H316" s="74"/>
      <c r="W316" s="111"/>
    </row>
    <row r="317" spans="2:23" ht="18.75" customHeight="1">
      <c r="B317" s="77"/>
      <c r="C317" s="77"/>
      <c r="D317" s="78"/>
      <c r="E317" s="78"/>
      <c r="F317" s="77"/>
      <c r="G317" s="77"/>
      <c r="H317" s="74"/>
      <c r="W317" s="111"/>
    </row>
    <row r="318" spans="2:8" ht="18.75" customHeight="1">
      <c r="B318" s="77"/>
      <c r="C318" s="77"/>
      <c r="D318" s="78"/>
      <c r="E318" s="78"/>
      <c r="F318" s="77"/>
      <c r="G318" s="77"/>
      <c r="H318" s="74"/>
    </row>
    <row r="319" spans="2:8" ht="18.75" customHeight="1">
      <c r="B319" s="77"/>
      <c r="C319" s="77"/>
      <c r="D319" s="78"/>
      <c r="E319" s="78"/>
      <c r="F319" s="77"/>
      <c r="G319" s="77"/>
      <c r="H319" s="74"/>
    </row>
    <row r="320" spans="2:8" ht="18.75" customHeight="1">
      <c r="B320" s="77"/>
      <c r="C320" s="77"/>
      <c r="D320" s="78"/>
      <c r="E320" s="78"/>
      <c r="F320" s="77"/>
      <c r="G320" s="77"/>
      <c r="H320" s="74"/>
    </row>
    <row r="321" spans="2:8" ht="18.75" customHeight="1">
      <c r="B321" s="77"/>
      <c r="C321" s="77"/>
      <c r="D321" s="78"/>
      <c r="E321" s="78"/>
      <c r="F321" s="77"/>
      <c r="G321" s="77"/>
      <c r="H321" s="74"/>
    </row>
    <row r="322" spans="2:8" ht="18.75" customHeight="1">
      <c r="B322" s="77"/>
      <c r="C322" s="77"/>
      <c r="D322" s="78"/>
      <c r="E322" s="78"/>
      <c r="F322" s="77"/>
      <c r="G322" s="77"/>
      <c r="H322" s="74"/>
    </row>
    <row r="323" spans="2:8" ht="18.75" customHeight="1">
      <c r="B323" s="77"/>
      <c r="C323" s="77"/>
      <c r="D323" s="78"/>
      <c r="E323" s="78"/>
      <c r="F323" s="77"/>
      <c r="G323" s="77"/>
      <c r="H323" s="74"/>
    </row>
    <row r="324" spans="2:8" ht="18.75" customHeight="1">
      <c r="B324" s="77"/>
      <c r="C324" s="77"/>
      <c r="D324" s="78"/>
      <c r="E324" s="78"/>
      <c r="F324" s="77"/>
      <c r="G324" s="77"/>
      <c r="H324" s="74"/>
    </row>
    <row r="325" spans="2:8" ht="18.75" customHeight="1">
      <c r="B325" s="77"/>
      <c r="C325" s="77"/>
      <c r="D325" s="78"/>
      <c r="E325" s="78"/>
      <c r="F325" s="77"/>
      <c r="G325" s="77"/>
      <c r="H325" s="74"/>
    </row>
    <row r="326" spans="2:8" ht="18.75" customHeight="1">
      <c r="B326" s="77"/>
      <c r="C326" s="77"/>
      <c r="D326" s="78"/>
      <c r="E326" s="78"/>
      <c r="F326" s="77"/>
      <c r="G326" s="77"/>
      <c r="H326" s="74"/>
    </row>
    <row r="327" spans="2:8" ht="18.75" customHeight="1">
      <c r="B327" s="77"/>
      <c r="C327" s="77"/>
      <c r="D327" s="78"/>
      <c r="E327" s="78"/>
      <c r="F327" s="77"/>
      <c r="G327" s="77"/>
      <c r="H327" s="74"/>
    </row>
    <row r="328" spans="2:8" ht="18.75" customHeight="1">
      <c r="B328" s="77"/>
      <c r="C328" s="77"/>
      <c r="D328" s="78"/>
      <c r="E328" s="78"/>
      <c r="F328" s="77"/>
      <c r="G328" s="77"/>
      <c r="H328" s="74"/>
    </row>
    <row r="329" spans="2:8" ht="18.75" customHeight="1">
      <c r="B329" s="77"/>
      <c r="C329" s="77"/>
      <c r="D329" s="78"/>
      <c r="E329" s="78"/>
      <c r="F329" s="77"/>
      <c r="G329" s="77"/>
      <c r="H329" s="74"/>
    </row>
    <row r="330" spans="2:8" ht="18.75" customHeight="1">
      <c r="B330" s="77"/>
      <c r="C330" s="77"/>
      <c r="D330" s="78"/>
      <c r="E330" s="78"/>
      <c r="F330" s="77"/>
      <c r="G330" s="77"/>
      <c r="H330" s="74"/>
    </row>
    <row r="331" spans="2:8" ht="18.75" customHeight="1">
      <c r="B331" s="77"/>
      <c r="C331" s="77"/>
      <c r="D331" s="78"/>
      <c r="E331" s="78"/>
      <c r="F331" s="77"/>
      <c r="G331" s="77"/>
      <c r="H331" s="74"/>
    </row>
    <row r="332" spans="2:8" ht="18.75" customHeight="1">
      <c r="B332" s="77"/>
      <c r="C332" s="77"/>
      <c r="D332" s="78"/>
      <c r="E332" s="78"/>
      <c r="F332" s="77"/>
      <c r="G332" s="77"/>
      <c r="H332" s="74"/>
    </row>
    <row r="333" spans="2:8" ht="18.75" customHeight="1">
      <c r="B333" s="77"/>
      <c r="C333" s="77"/>
      <c r="D333" s="78"/>
      <c r="E333" s="78"/>
      <c r="F333" s="77"/>
      <c r="G333" s="77"/>
      <c r="H333" s="74"/>
    </row>
    <row r="334" spans="2:8" ht="18.75" customHeight="1">
      <c r="B334" s="77"/>
      <c r="C334" s="77"/>
      <c r="D334" s="78"/>
      <c r="E334" s="78"/>
      <c r="F334" s="77"/>
      <c r="G334" s="77"/>
      <c r="H334" s="74"/>
    </row>
    <row r="335" spans="2:8" ht="18.75" customHeight="1">
      <c r="B335" s="77"/>
      <c r="C335" s="77"/>
      <c r="D335" s="78"/>
      <c r="E335" s="78"/>
      <c r="F335" s="77"/>
      <c r="G335" s="77"/>
      <c r="H335" s="74"/>
    </row>
    <row r="336" spans="2:8" ht="18.75" customHeight="1">
      <c r="B336" s="77"/>
      <c r="C336" s="77"/>
      <c r="D336" s="78"/>
      <c r="E336" s="78"/>
      <c r="F336" s="77"/>
      <c r="G336" s="77"/>
      <c r="H336" s="74"/>
    </row>
    <row r="337" spans="2:8" ht="18.75" customHeight="1">
      <c r="B337" s="77"/>
      <c r="C337" s="77"/>
      <c r="D337" s="78"/>
      <c r="E337" s="78"/>
      <c r="F337" s="77"/>
      <c r="G337" s="77"/>
      <c r="H337" s="74"/>
    </row>
    <row r="338" spans="2:8" ht="18.75" customHeight="1">
      <c r="B338" s="77"/>
      <c r="C338" s="77"/>
      <c r="D338" s="78"/>
      <c r="E338" s="78"/>
      <c r="F338" s="77"/>
      <c r="G338" s="77"/>
      <c r="H338" s="74"/>
    </row>
    <row r="339" spans="2:8" ht="18.75" customHeight="1">
      <c r="B339" s="77"/>
      <c r="C339" s="77"/>
      <c r="D339" s="78"/>
      <c r="E339" s="78"/>
      <c r="F339" s="77"/>
      <c r="G339" s="77"/>
      <c r="H339" s="74"/>
    </row>
    <row r="340" spans="2:8" ht="18.75" customHeight="1">
      <c r="B340" s="77"/>
      <c r="C340" s="77"/>
      <c r="D340" s="78"/>
      <c r="E340" s="78"/>
      <c r="F340" s="77"/>
      <c r="G340" s="77"/>
      <c r="H340" s="74"/>
    </row>
    <row r="341" spans="2:8" ht="18.75" customHeight="1">
      <c r="B341" s="77"/>
      <c r="C341" s="77"/>
      <c r="D341" s="78"/>
      <c r="E341" s="78"/>
      <c r="F341" s="77"/>
      <c r="G341" s="77"/>
      <c r="H341" s="74"/>
    </row>
    <row r="342" spans="2:8" ht="18.75" customHeight="1">
      <c r="B342" s="77"/>
      <c r="C342" s="77"/>
      <c r="D342" s="78"/>
      <c r="E342" s="78"/>
      <c r="F342" s="77"/>
      <c r="G342" s="77"/>
      <c r="H342" s="74"/>
    </row>
    <row r="343" spans="2:8" ht="18.75" customHeight="1">
      <c r="B343" s="77"/>
      <c r="C343" s="77"/>
      <c r="D343" s="78"/>
      <c r="E343" s="78"/>
      <c r="F343" s="77"/>
      <c r="G343" s="77"/>
      <c r="H343" s="74"/>
    </row>
    <row r="344" spans="2:8" ht="18.75" customHeight="1">
      <c r="B344" s="77"/>
      <c r="C344" s="77"/>
      <c r="D344" s="78"/>
      <c r="E344" s="78"/>
      <c r="F344" s="77"/>
      <c r="G344" s="77"/>
      <c r="H344" s="74"/>
    </row>
    <row r="345" spans="2:8" ht="18.75" customHeight="1">
      <c r="B345" s="77"/>
      <c r="C345" s="77"/>
      <c r="D345" s="78"/>
      <c r="E345" s="78"/>
      <c r="F345" s="77"/>
      <c r="G345" s="77"/>
      <c r="H345" s="74"/>
    </row>
    <row r="346" spans="2:8" ht="18.75" customHeight="1">
      <c r="B346" s="77"/>
      <c r="C346" s="77"/>
      <c r="D346" s="78"/>
      <c r="E346" s="78"/>
      <c r="F346" s="77"/>
      <c r="G346" s="77"/>
      <c r="H346" s="74"/>
    </row>
    <row r="347" spans="2:8" ht="18.75" customHeight="1">
      <c r="B347" s="77"/>
      <c r="C347" s="77"/>
      <c r="D347" s="78"/>
      <c r="E347" s="78"/>
      <c r="F347" s="77"/>
      <c r="G347" s="77"/>
      <c r="H347" s="74"/>
    </row>
    <row r="348" spans="2:8" ht="18.75" customHeight="1">
      <c r="B348" s="77"/>
      <c r="C348" s="77"/>
      <c r="D348" s="78"/>
      <c r="E348" s="78"/>
      <c r="F348" s="77"/>
      <c r="G348" s="77"/>
      <c r="H348" s="74"/>
    </row>
    <row r="349" spans="2:8" ht="18.75" customHeight="1">
      <c r="B349" s="77"/>
      <c r="C349" s="77"/>
      <c r="D349" s="78"/>
      <c r="E349" s="78"/>
      <c r="F349" s="77"/>
      <c r="G349" s="77"/>
      <c r="H349" s="74"/>
    </row>
    <row r="350" spans="2:8" ht="18.75" customHeight="1">
      <c r="B350" s="77"/>
      <c r="C350" s="77"/>
      <c r="D350" s="78"/>
      <c r="E350" s="78"/>
      <c r="F350" s="77"/>
      <c r="G350" s="77"/>
      <c r="H350" s="74"/>
    </row>
    <row r="351" spans="2:8" ht="18.75" customHeight="1">
      <c r="B351" s="77"/>
      <c r="C351" s="77"/>
      <c r="D351" s="78"/>
      <c r="E351" s="78"/>
      <c r="F351" s="77"/>
      <c r="G351" s="77"/>
      <c r="H351" s="74"/>
    </row>
    <row r="352" spans="2:8" ht="18.75" customHeight="1">
      <c r="B352" s="77"/>
      <c r="C352" s="77"/>
      <c r="D352" s="78"/>
      <c r="E352" s="78"/>
      <c r="F352" s="77"/>
      <c r="G352" s="77"/>
      <c r="H352" s="74"/>
    </row>
    <row r="353" spans="2:8" ht="18.75" customHeight="1">
      <c r="B353" s="77"/>
      <c r="C353" s="77"/>
      <c r="D353" s="78"/>
      <c r="E353" s="78"/>
      <c r="F353" s="77"/>
      <c r="G353" s="77"/>
      <c r="H353" s="74"/>
    </row>
    <row r="354" spans="2:8" ht="18.75" customHeight="1">
      <c r="B354" s="77"/>
      <c r="C354" s="77"/>
      <c r="D354" s="78"/>
      <c r="E354" s="78"/>
      <c r="F354" s="77"/>
      <c r="G354" s="77"/>
      <c r="H354" s="74"/>
    </row>
    <row r="355" spans="2:8" ht="18.75" customHeight="1">
      <c r="B355" s="77"/>
      <c r="C355" s="77"/>
      <c r="D355" s="78"/>
      <c r="E355" s="78"/>
      <c r="F355" s="77"/>
      <c r="G355" s="77"/>
      <c r="H355" s="74"/>
    </row>
    <row r="356" spans="2:8" ht="18.75" customHeight="1">
      <c r="B356" s="77"/>
      <c r="C356" s="77"/>
      <c r="D356" s="78"/>
      <c r="E356" s="78"/>
      <c r="F356" s="77"/>
      <c r="G356" s="77"/>
      <c r="H356" s="74"/>
    </row>
    <row r="357" spans="2:8" ht="18.75" customHeight="1">
      <c r="B357" s="77"/>
      <c r="C357" s="77"/>
      <c r="D357" s="78"/>
      <c r="E357" s="78"/>
      <c r="F357" s="77"/>
      <c r="G357" s="77"/>
      <c r="H357" s="74"/>
    </row>
    <row r="358" spans="2:8" ht="18.75" customHeight="1">
      <c r="B358" s="77"/>
      <c r="C358" s="77"/>
      <c r="D358" s="78"/>
      <c r="E358" s="78"/>
      <c r="F358" s="77"/>
      <c r="G358" s="77"/>
      <c r="H358" s="74"/>
    </row>
    <row r="359" spans="2:8" ht="18.75" customHeight="1">
      <c r="B359" s="77"/>
      <c r="C359" s="77"/>
      <c r="D359" s="78"/>
      <c r="E359" s="78"/>
      <c r="F359" s="77"/>
      <c r="G359" s="77"/>
      <c r="H359" s="74"/>
    </row>
    <row r="360" spans="2:8" ht="18.75" customHeight="1">
      <c r="B360" s="77"/>
      <c r="C360" s="77"/>
      <c r="D360" s="78"/>
      <c r="E360" s="78"/>
      <c r="F360" s="77"/>
      <c r="G360" s="77"/>
      <c r="H360" s="74"/>
    </row>
    <row r="361" spans="2:8" ht="18.75" customHeight="1">
      <c r="B361" s="77"/>
      <c r="C361" s="77"/>
      <c r="D361" s="78"/>
      <c r="E361" s="78"/>
      <c r="F361" s="77"/>
      <c r="G361" s="77"/>
      <c r="H361" s="74"/>
    </row>
    <row r="362" spans="2:8" ht="18.75" customHeight="1">
      <c r="B362" s="77"/>
      <c r="C362" s="77"/>
      <c r="D362" s="78"/>
      <c r="E362" s="78"/>
      <c r="F362" s="77"/>
      <c r="G362" s="77"/>
      <c r="H362" s="74"/>
    </row>
    <row r="363" spans="2:8" ht="18.75" customHeight="1">
      <c r="B363" s="77"/>
      <c r="C363" s="77"/>
      <c r="D363" s="78"/>
      <c r="E363" s="78"/>
      <c r="F363" s="77"/>
      <c r="G363" s="77"/>
      <c r="H363" s="74"/>
    </row>
    <row r="364" spans="2:8" ht="18.75" customHeight="1">
      <c r="B364" s="77"/>
      <c r="C364" s="77"/>
      <c r="D364" s="78"/>
      <c r="E364" s="78"/>
      <c r="F364" s="77"/>
      <c r="G364" s="77"/>
      <c r="H364" s="74"/>
    </row>
    <row r="365" spans="2:8" ht="18.75" customHeight="1">
      <c r="B365" s="77"/>
      <c r="C365" s="77"/>
      <c r="D365" s="78"/>
      <c r="E365" s="78"/>
      <c r="F365" s="77"/>
      <c r="G365" s="77"/>
      <c r="H365" s="74"/>
    </row>
    <row r="366" spans="2:8" ht="18.75" customHeight="1">
      <c r="B366" s="77"/>
      <c r="C366" s="77"/>
      <c r="D366" s="78"/>
      <c r="E366" s="78"/>
      <c r="F366" s="77"/>
      <c r="G366" s="77"/>
      <c r="H366" s="74"/>
    </row>
    <row r="367" spans="2:8" ht="18.75" customHeight="1">
      <c r="B367" s="77"/>
      <c r="C367" s="77"/>
      <c r="D367" s="78"/>
      <c r="E367" s="78"/>
      <c r="F367" s="77"/>
      <c r="G367" s="77"/>
      <c r="H367" s="74"/>
    </row>
    <row r="382" spans="4:5" ht="18.75" customHeight="1">
      <c r="D382" s="7"/>
      <c r="E382" s="7"/>
    </row>
    <row r="383" spans="4:5" ht="18.75" customHeight="1">
      <c r="D383" s="7"/>
      <c r="E383" s="7"/>
    </row>
    <row r="384" spans="4:5" ht="18.75" customHeight="1">
      <c r="D384" s="7"/>
      <c r="E384" s="7"/>
    </row>
    <row r="385" spans="4:5" ht="18.75" customHeight="1">
      <c r="D385" s="7"/>
      <c r="E385" s="7"/>
    </row>
    <row r="386" spans="4:5" ht="18.75" customHeight="1">
      <c r="D386" s="7"/>
      <c r="E386" s="7"/>
    </row>
    <row r="387" spans="4:5" ht="18.75" customHeight="1">
      <c r="D387" s="7"/>
      <c r="E387" s="7"/>
    </row>
    <row r="388" spans="4:5" ht="18.75" customHeight="1">
      <c r="D388" s="7"/>
      <c r="E388" s="7"/>
    </row>
    <row r="389" spans="4:5" ht="18.75" customHeight="1">
      <c r="D389" s="7"/>
      <c r="E389" s="7"/>
    </row>
    <row r="390" spans="4:5" ht="18.75" customHeight="1">
      <c r="D390" s="7"/>
      <c r="E390" s="7"/>
    </row>
    <row r="391" spans="4:5" ht="18.75" customHeight="1">
      <c r="D391" s="7"/>
      <c r="E391" s="7"/>
    </row>
    <row r="392" spans="4:5" ht="18.75" customHeight="1">
      <c r="D392" s="7"/>
      <c r="E392" s="7"/>
    </row>
    <row r="393" spans="4:5" ht="18.75" customHeight="1">
      <c r="D393" s="7"/>
      <c r="E393" s="7"/>
    </row>
    <row r="394" spans="4:5" ht="18.75" customHeight="1">
      <c r="D394" s="7"/>
      <c r="E394" s="7"/>
    </row>
    <row r="395" spans="4:5" ht="18.75" customHeight="1">
      <c r="D395" s="7"/>
      <c r="E395" s="7"/>
    </row>
    <row r="396" spans="4:5" ht="18.75" customHeight="1">
      <c r="D396" s="7"/>
      <c r="E396" s="7"/>
    </row>
    <row r="397" spans="4:5" ht="18.75" customHeight="1">
      <c r="D397" s="7"/>
      <c r="E397" s="7"/>
    </row>
    <row r="398" spans="4:5" ht="18.75" customHeight="1">
      <c r="D398" s="7"/>
      <c r="E398" s="7"/>
    </row>
    <row r="399" spans="4:5" ht="18.75" customHeight="1">
      <c r="D399" s="7"/>
      <c r="E399" s="7"/>
    </row>
    <row r="400" spans="4:5" ht="18.75" customHeight="1">
      <c r="D400" s="7"/>
      <c r="E400" s="7"/>
    </row>
    <row r="401" spans="4:5" ht="18.75" customHeight="1">
      <c r="D401" s="7"/>
      <c r="E401" s="7"/>
    </row>
    <row r="402" spans="4:5" ht="18.75" customHeight="1">
      <c r="D402" s="7"/>
      <c r="E402" s="7"/>
    </row>
    <row r="403" spans="4:5" ht="18.75" customHeight="1">
      <c r="D403" s="7"/>
      <c r="E403" s="7"/>
    </row>
    <row r="404" spans="4:5" ht="18.75" customHeight="1">
      <c r="D404" s="7"/>
      <c r="E404" s="7"/>
    </row>
    <row r="405" spans="4:5" ht="18.75" customHeight="1">
      <c r="D405" s="7"/>
      <c r="E405" s="7"/>
    </row>
    <row r="406" spans="4:5" ht="18.75" customHeight="1">
      <c r="D406" s="7"/>
      <c r="E406" s="7"/>
    </row>
    <row r="407" spans="4:5" ht="18.75" customHeight="1">
      <c r="D407" s="7"/>
      <c r="E407" s="7"/>
    </row>
    <row r="408" spans="4:5" ht="18.75" customHeight="1">
      <c r="D408" s="7"/>
      <c r="E408" s="7"/>
    </row>
    <row r="409" spans="4:5" ht="18.75" customHeight="1">
      <c r="D409" s="7"/>
      <c r="E409" s="7"/>
    </row>
    <row r="410" spans="4:5" ht="18.75" customHeight="1">
      <c r="D410" s="7"/>
      <c r="E410" s="7"/>
    </row>
    <row r="411" spans="4:5" ht="18.75" customHeight="1">
      <c r="D411" s="7"/>
      <c r="E411" s="7"/>
    </row>
    <row r="412" spans="4:5" ht="18.75" customHeight="1">
      <c r="D412" s="7"/>
      <c r="E412" s="7"/>
    </row>
    <row r="413" spans="4:5" ht="18.75" customHeight="1">
      <c r="D413" s="7"/>
      <c r="E413" s="7"/>
    </row>
    <row r="414" spans="4:5" ht="18.75" customHeight="1">
      <c r="D414" s="7"/>
      <c r="E414" s="7"/>
    </row>
    <row r="415" spans="4:5" ht="18.75" customHeight="1">
      <c r="D415" s="7"/>
      <c r="E415" s="7"/>
    </row>
    <row r="416" spans="4:5" ht="18.75" customHeight="1">
      <c r="D416" s="7"/>
      <c r="E416" s="7"/>
    </row>
    <row r="417" spans="4:5" ht="18.75" customHeight="1">
      <c r="D417" s="7"/>
      <c r="E417" s="7"/>
    </row>
    <row r="418" spans="4:5" ht="18.75" customHeight="1">
      <c r="D418" s="7"/>
      <c r="E418" s="7"/>
    </row>
    <row r="419" spans="4:5" ht="18.75" customHeight="1">
      <c r="D419" s="7"/>
      <c r="E419" s="7"/>
    </row>
    <row r="420" spans="4:5" ht="18.75" customHeight="1">
      <c r="D420" s="7"/>
      <c r="E420" s="7"/>
    </row>
    <row r="421" spans="4:5" ht="18.75" customHeight="1">
      <c r="D421" s="7"/>
      <c r="E421" s="7"/>
    </row>
  </sheetData>
  <sheetProtection selectLockedCells="1" selectUnlockedCells="1"/>
  <mergeCells count="9">
    <mergeCell ref="A2:D2"/>
    <mergeCell ref="A3:D4"/>
    <mergeCell ref="F3:G4"/>
    <mergeCell ref="H3:R3"/>
    <mergeCell ref="T3:AC3"/>
    <mergeCell ref="AF3:AL3"/>
    <mergeCell ref="A291:D291"/>
    <mergeCell ref="A292:D292"/>
    <mergeCell ref="A293:D29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1">
      <selection activeCell="A1" sqref="A1"/>
    </sheetView>
  </sheetViews>
  <sheetFormatPr defaultColWidth="9.140625" defaultRowHeight="15.75" customHeight="1"/>
  <cols>
    <col min="1" max="1" width="4.7109375" style="77" customWidth="1"/>
    <col min="2" max="2" width="4.00390625" style="77" customWidth="1"/>
    <col min="3" max="3" width="52.57421875" style="95" customWidth="1"/>
    <col min="4" max="4" width="3.57421875" style="112" customWidth="1"/>
    <col min="5" max="5" width="17.7109375" style="112" customWidth="1"/>
    <col min="6" max="14" width="15.421875" style="112" customWidth="1"/>
    <col min="15" max="15" width="17.00390625" style="112" customWidth="1"/>
    <col min="16" max="16" width="3.57421875" style="77" customWidth="1"/>
    <col min="17" max="17" width="17.140625" style="49" customWidth="1"/>
    <col min="18" max="25" width="15.00390625" style="49" customWidth="1"/>
    <col min="26" max="26" width="16.7109375" style="113" customWidth="1"/>
    <col min="27" max="27" width="16.7109375" style="49" customWidth="1"/>
    <col min="28" max="28" width="4.7109375" style="49" customWidth="1"/>
    <col min="29" max="32" width="17.421875" style="49" customWidth="1"/>
    <col min="33" max="33" width="20.140625" style="49" customWidth="1"/>
    <col min="34" max="34" width="17.421875" style="49" customWidth="1"/>
    <col min="35" max="35" width="20.140625" style="49" customWidth="1"/>
    <col min="36" max="37" width="17.421875" style="49" customWidth="1"/>
    <col min="38" max="16384" width="9.28125" style="49" customWidth="1"/>
  </cols>
  <sheetData>
    <row r="1" spans="1:26" s="114" customFormat="1" ht="19.5" customHeight="1">
      <c r="A1" s="11"/>
      <c r="B1" s="11"/>
      <c r="C1" s="11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s="114" customFormat="1" ht="19.5" customHeight="1">
      <c r="A2" s="11"/>
      <c r="B2" s="11"/>
      <c r="C2" s="11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56" s="22" customFormat="1" ht="20.25" customHeight="1">
      <c r="A3" s="16" t="s">
        <v>349</v>
      </c>
      <c r="B3" s="16"/>
      <c r="C3" s="16"/>
      <c r="D3" s="16"/>
      <c r="E3" s="115" t="s">
        <v>5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64"/>
      <c r="Q3" s="115" t="s">
        <v>6</v>
      </c>
      <c r="R3" s="115"/>
      <c r="S3" s="115"/>
      <c r="T3" s="115"/>
      <c r="U3" s="115"/>
      <c r="V3" s="115"/>
      <c r="W3" s="115"/>
      <c r="X3" s="115"/>
      <c r="Y3" s="115"/>
      <c r="Z3" s="115"/>
      <c r="AA3" s="21"/>
      <c r="AC3" s="116" t="s">
        <v>7</v>
      </c>
      <c r="AD3" s="116"/>
      <c r="AE3" s="116"/>
      <c r="AF3" s="116"/>
      <c r="AG3" s="116"/>
      <c r="AH3" s="116"/>
      <c r="AI3" s="116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22" customFormat="1" ht="108.75" customHeight="1">
      <c r="A4" s="16"/>
      <c r="B4" s="16"/>
      <c r="C4" s="16"/>
      <c r="D4" s="16"/>
      <c r="E4" s="26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7" t="s">
        <v>16</v>
      </c>
      <c r="N4" s="28" t="s">
        <v>17</v>
      </c>
      <c r="O4" s="29" t="s">
        <v>18</v>
      </c>
      <c r="P4" s="64"/>
      <c r="Q4" s="27" t="s">
        <v>19</v>
      </c>
      <c r="R4" s="27" t="s">
        <v>20</v>
      </c>
      <c r="S4" s="32" t="s">
        <v>21</v>
      </c>
      <c r="T4" s="32" t="s">
        <v>22</v>
      </c>
      <c r="U4" s="32" t="s">
        <v>23</v>
      </c>
      <c r="V4" s="32" t="s">
        <v>24</v>
      </c>
      <c r="W4" s="32" t="s">
        <v>25</v>
      </c>
      <c r="X4" s="32" t="s">
        <v>26</v>
      </c>
      <c r="Y4" s="32" t="s">
        <v>27</v>
      </c>
      <c r="Z4" s="29" t="s">
        <v>28</v>
      </c>
      <c r="AA4" s="29" t="s">
        <v>29</v>
      </c>
      <c r="AC4" s="27" t="s">
        <v>30</v>
      </c>
      <c r="AD4" s="27" t="s">
        <v>31</v>
      </c>
      <c r="AE4" s="27" t="s">
        <v>32</v>
      </c>
      <c r="AF4" s="27" t="s">
        <v>41</v>
      </c>
      <c r="AG4" s="35" t="s">
        <v>34</v>
      </c>
      <c r="AH4" s="31" t="s">
        <v>35</v>
      </c>
      <c r="AI4" s="35" t="s">
        <v>36</v>
      </c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22" customFormat="1" ht="18" customHeight="1">
      <c r="A5" s="117">
        <v>1</v>
      </c>
      <c r="B5" s="118" t="s">
        <v>350</v>
      </c>
      <c r="C5" s="118"/>
      <c r="D5" s="118"/>
      <c r="E5" s="43">
        <f>+Northern!H80</f>
        <v>8058988</v>
      </c>
      <c r="F5" s="43">
        <f>+Northern!I80</f>
        <v>34166</v>
      </c>
      <c r="G5" s="43">
        <f>+Northern!J80</f>
        <v>453087</v>
      </c>
      <c r="H5" s="43">
        <f>+Northern!K80</f>
        <v>784615</v>
      </c>
      <c r="I5" s="43">
        <f>+Northern!L80</f>
        <v>98524</v>
      </c>
      <c r="J5" s="43">
        <f>+Northern!M80</f>
        <v>183459</v>
      </c>
      <c r="K5" s="43">
        <f>+Northern!N80</f>
        <v>1914433</v>
      </c>
      <c r="L5" s="43">
        <f>+Northern!O80</f>
        <v>744283</v>
      </c>
      <c r="M5" s="43">
        <f>+Northern!P80</f>
        <v>446290</v>
      </c>
      <c r="N5" s="43">
        <f>+Northern!Q80</f>
        <v>332407</v>
      </c>
      <c r="O5" s="57">
        <f aca="true" t="shared" si="0" ref="O5:O13">SUM(E5:N5)</f>
        <v>13050252</v>
      </c>
      <c r="P5" s="64"/>
      <c r="Q5" s="43">
        <f>+Northern!T80</f>
        <v>3604006</v>
      </c>
      <c r="R5" s="43">
        <f>+Northern!U80</f>
        <v>639611</v>
      </c>
      <c r="S5" s="43">
        <f>+Northern!V80</f>
        <v>438265.06</v>
      </c>
      <c r="T5" s="43">
        <f>+Northern!W80</f>
        <v>1480974</v>
      </c>
      <c r="U5" s="43">
        <f>+Northern!X80</f>
        <v>2298428</v>
      </c>
      <c r="V5" s="43">
        <f>+Northern!Y80</f>
        <v>1807277</v>
      </c>
      <c r="W5" s="43">
        <f>+Northern!Z80</f>
        <v>541729</v>
      </c>
      <c r="X5" s="43">
        <f>+Northern!AA80</f>
        <v>226695</v>
      </c>
      <c r="Y5" s="43">
        <f>+Northern!AB80</f>
        <v>385398.45</v>
      </c>
      <c r="Z5" s="63">
        <f aca="true" t="shared" si="1" ref="Z5:Z13">SUM(Q5:Y5)</f>
        <v>11422383.510000002</v>
      </c>
      <c r="AA5" s="63">
        <f aca="true" t="shared" si="2" ref="AA5:AA13">+O5-Z5</f>
        <v>1627868.4899999984</v>
      </c>
      <c r="AC5" s="43">
        <f>+Northern!AF80</f>
        <v>120894158</v>
      </c>
      <c r="AD5" s="43">
        <f>+Northern!AG80</f>
        <v>5172433</v>
      </c>
      <c r="AE5" s="43">
        <f>+Northern!AH80</f>
        <v>20960391</v>
      </c>
      <c r="AF5" s="43">
        <f>+Northern!AI80</f>
        <v>224950</v>
      </c>
      <c r="AG5" s="63">
        <f>SUM(AC5:AF5)</f>
        <v>147251932</v>
      </c>
      <c r="AH5" s="43">
        <f>+Northern!AK80</f>
        <v>10043137</v>
      </c>
      <c r="AI5" s="63">
        <f>+AG5-AH5</f>
        <v>137208795</v>
      </c>
      <c r="AJ5" s="24"/>
      <c r="AL5" s="24"/>
      <c r="AM5" s="46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22" customFormat="1" ht="18" customHeight="1">
      <c r="A6" s="117">
        <f aca="true" t="shared" si="3" ref="A6:A11">+A5+1</f>
        <v>2</v>
      </c>
      <c r="B6" s="118" t="s">
        <v>351</v>
      </c>
      <c r="C6" s="118"/>
      <c r="D6" s="118"/>
      <c r="E6" s="43">
        <f>+Kaimai!H34</f>
        <v>3152156</v>
      </c>
      <c r="F6" s="43">
        <f>+Kaimai!I34</f>
        <v>64087</v>
      </c>
      <c r="G6" s="43">
        <f>+Kaimai!J34</f>
        <v>118767</v>
      </c>
      <c r="H6" s="43">
        <f>+Kaimai!K34</f>
        <v>112352</v>
      </c>
      <c r="I6" s="43">
        <f>+Kaimai!L34</f>
        <v>303686</v>
      </c>
      <c r="J6" s="43">
        <f>+Kaimai!M34</f>
        <v>354079</v>
      </c>
      <c r="K6" s="43">
        <f>+Kaimai!N34</f>
        <v>496481</v>
      </c>
      <c r="L6" s="43">
        <f>+Kaimai!O34</f>
        <v>202402</v>
      </c>
      <c r="M6" s="43">
        <f>+Kaimai!P34</f>
        <v>400441</v>
      </c>
      <c r="N6" s="43">
        <f>+Kaimai!Q34</f>
        <v>95307</v>
      </c>
      <c r="O6" s="57">
        <f t="shared" si="0"/>
        <v>5299758</v>
      </c>
      <c r="P6" s="64"/>
      <c r="Q6" s="43">
        <f>+Kaimai!T34</f>
        <v>1335813</v>
      </c>
      <c r="R6" s="43">
        <f>+Kaimai!U34</f>
        <v>253007</v>
      </c>
      <c r="S6" s="43">
        <f>+Kaimai!V34</f>
        <v>298607</v>
      </c>
      <c r="T6" s="43">
        <f>+Kaimai!W34</f>
        <v>597913</v>
      </c>
      <c r="U6" s="43">
        <f>+Kaimai!X34</f>
        <v>949634</v>
      </c>
      <c r="V6" s="43">
        <f>+Kaimai!Y34</f>
        <v>744183</v>
      </c>
      <c r="W6" s="43">
        <f>+Kaimai!Z34</f>
        <v>279400</v>
      </c>
      <c r="X6" s="43">
        <f>+Kaimai!AA34</f>
        <v>87765</v>
      </c>
      <c r="Y6" s="43">
        <f>+Kaimai!AB34</f>
        <v>157094</v>
      </c>
      <c r="Z6" s="63">
        <f t="shared" si="1"/>
        <v>4703416</v>
      </c>
      <c r="AA6" s="63">
        <f t="shared" si="2"/>
        <v>596342</v>
      </c>
      <c r="AC6" s="43">
        <f>+Kaimai!AF34</f>
        <v>55250764</v>
      </c>
      <c r="AD6" s="43">
        <f>+Kaimai!AG34</f>
        <v>2484980</v>
      </c>
      <c r="AE6" s="43">
        <f>+Kaimai!AH34</f>
        <v>4761953</v>
      </c>
      <c r="AF6" s="43">
        <f>+Kaimai!AI34</f>
        <v>37336</v>
      </c>
      <c r="AG6" s="63">
        <f aca="true" t="shared" si="4" ref="AG6:AG13">SUM(AC6:AF6)</f>
        <v>62535033</v>
      </c>
      <c r="AH6" s="43">
        <f>+Kaimai!AK34</f>
        <v>2084843</v>
      </c>
      <c r="AI6" s="63">
        <f aca="true" t="shared" si="5" ref="AI6:AI13">+AG6-AH6</f>
        <v>60450190</v>
      </c>
      <c r="AJ6" s="24"/>
      <c r="AL6" s="24"/>
      <c r="AM6" s="46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22" customFormat="1" ht="18" customHeight="1">
      <c r="A7" s="117">
        <f t="shared" si="3"/>
        <v>3</v>
      </c>
      <c r="B7" s="118" t="s">
        <v>100</v>
      </c>
      <c r="C7" s="118"/>
      <c r="D7" s="118"/>
      <c r="E7" s="43">
        <f>+Central!H54</f>
        <v>4448129</v>
      </c>
      <c r="F7" s="43">
        <f>+Central!I54</f>
        <v>52433</v>
      </c>
      <c r="G7" s="43">
        <f>+Central!J54</f>
        <v>203756</v>
      </c>
      <c r="H7" s="43">
        <f>+Central!K54</f>
        <v>1411725</v>
      </c>
      <c r="I7" s="43">
        <f>+Central!L54</f>
        <v>275630</v>
      </c>
      <c r="J7" s="43">
        <f>+Central!M54</f>
        <v>543638</v>
      </c>
      <c r="K7" s="43">
        <f>+Central!N54</f>
        <v>963317</v>
      </c>
      <c r="L7" s="43">
        <f>+Central!O54</f>
        <v>1604958</v>
      </c>
      <c r="M7" s="43">
        <f>+Central!P54</f>
        <v>553150</v>
      </c>
      <c r="N7" s="43">
        <f>+Central!Q54</f>
        <v>167827</v>
      </c>
      <c r="O7" s="57">
        <f t="shared" si="0"/>
        <v>10224563</v>
      </c>
      <c r="P7" s="64"/>
      <c r="Q7" s="43">
        <f>+Central!T54</f>
        <v>2255671</v>
      </c>
      <c r="R7" s="43">
        <f>+Central!U54</f>
        <v>342849</v>
      </c>
      <c r="S7" s="43">
        <f>+Central!V54</f>
        <v>319978</v>
      </c>
      <c r="T7" s="43">
        <f>+Central!W54</f>
        <v>1242737</v>
      </c>
      <c r="U7" s="43">
        <f>+Central!X54</f>
        <v>1785764</v>
      </c>
      <c r="V7" s="43">
        <f>+Central!Y54</f>
        <v>1247310</v>
      </c>
      <c r="W7" s="43">
        <f>+Central!Z54</f>
        <v>609363</v>
      </c>
      <c r="X7" s="43">
        <f>+Central!AA54</f>
        <v>220582.5</v>
      </c>
      <c r="Y7" s="43">
        <f>+Central!AB54</f>
        <v>281811</v>
      </c>
      <c r="Z7" s="63">
        <f t="shared" si="1"/>
        <v>8306065.5</v>
      </c>
      <c r="AA7" s="63">
        <f t="shared" si="2"/>
        <v>1918497.5</v>
      </c>
      <c r="AC7" s="43">
        <f>+Central!AF54</f>
        <v>88003108</v>
      </c>
      <c r="AD7" s="43">
        <f>+Central!AG54</f>
        <v>5318912</v>
      </c>
      <c r="AE7" s="43">
        <f>+Central!AH54</f>
        <v>35659917</v>
      </c>
      <c r="AF7" s="43">
        <f>+Central!AI54</f>
        <v>610408</v>
      </c>
      <c r="AG7" s="63">
        <f t="shared" si="4"/>
        <v>129592345</v>
      </c>
      <c r="AH7" s="43">
        <f>+Central!AK54</f>
        <v>2090824</v>
      </c>
      <c r="AI7" s="63">
        <f t="shared" si="5"/>
        <v>127501521</v>
      </c>
      <c r="AJ7" s="24"/>
      <c r="AL7" s="24"/>
      <c r="AM7" s="46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22" customFormat="1" ht="18" customHeight="1">
      <c r="A8" s="117">
        <f t="shared" si="3"/>
        <v>4</v>
      </c>
      <c r="B8" s="118" t="s">
        <v>55</v>
      </c>
      <c r="C8" s="118"/>
      <c r="D8" s="118"/>
      <c r="E8" s="43">
        <f>+Alpine!H47</f>
        <v>3689046</v>
      </c>
      <c r="F8" s="43">
        <f>+Alpine!I47</f>
        <v>82124</v>
      </c>
      <c r="G8" s="43">
        <f>+Alpine!J47</f>
        <v>201303</v>
      </c>
      <c r="H8" s="43">
        <f>+Alpine!K47</f>
        <v>5308337</v>
      </c>
      <c r="I8" s="43">
        <f>+Alpine!L47</f>
        <v>489514</v>
      </c>
      <c r="J8" s="43">
        <f>+Alpine!M47</f>
        <v>144808</v>
      </c>
      <c r="K8" s="43">
        <f>+Alpine!N47</f>
        <v>981102</v>
      </c>
      <c r="L8" s="43">
        <f>+Alpine!O47</f>
        <v>834699</v>
      </c>
      <c r="M8" s="43">
        <f>+Alpine!P47</f>
        <v>301288</v>
      </c>
      <c r="N8" s="43">
        <f>+Alpine!Q47</f>
        <v>136070</v>
      </c>
      <c r="O8" s="57">
        <f t="shared" si="0"/>
        <v>12168291</v>
      </c>
      <c r="P8" s="64"/>
      <c r="Q8" s="43">
        <f>+Alpine!T47</f>
        <v>2066402</v>
      </c>
      <c r="R8" s="43">
        <f>+Alpine!U47</f>
        <v>267968</v>
      </c>
      <c r="S8" s="43">
        <f>+Alpine!V47</f>
        <v>171049</v>
      </c>
      <c r="T8" s="43">
        <f>+Alpine!W47</f>
        <v>916448</v>
      </c>
      <c r="U8" s="43">
        <f>+Alpine!X47</f>
        <v>1625757</v>
      </c>
      <c r="V8" s="43">
        <f>+Alpine!Y47</f>
        <v>1025138</v>
      </c>
      <c r="W8" s="43">
        <f>+Alpine!Z47</f>
        <v>315502</v>
      </c>
      <c r="X8" s="43">
        <f>+Alpine!AA47</f>
        <v>120975</v>
      </c>
      <c r="Y8" s="43">
        <f>+Alpine!AB47</f>
        <v>375749</v>
      </c>
      <c r="Z8" s="63">
        <f t="shared" si="1"/>
        <v>6884988</v>
      </c>
      <c r="AA8" s="63">
        <f t="shared" si="2"/>
        <v>5283303</v>
      </c>
      <c r="AC8" s="43">
        <f>+Alpine!AF47</f>
        <v>61386583</v>
      </c>
      <c r="AD8" s="43">
        <f>+Alpine!AG47</f>
        <v>3180518</v>
      </c>
      <c r="AE8" s="43">
        <f>+Alpine!AH47</f>
        <v>27607082</v>
      </c>
      <c r="AF8" s="43">
        <f>+Alpine!AI47</f>
        <v>129229</v>
      </c>
      <c r="AG8" s="63">
        <f t="shared" si="4"/>
        <v>92303412</v>
      </c>
      <c r="AH8" s="43">
        <f>+Alpine!AK47</f>
        <v>10292832</v>
      </c>
      <c r="AI8" s="63">
        <f t="shared" si="5"/>
        <v>82010580</v>
      </c>
      <c r="AJ8" s="24"/>
      <c r="AL8" s="24"/>
      <c r="AM8" s="46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2" customFormat="1" ht="18" customHeight="1">
      <c r="A9" s="117">
        <f t="shared" si="3"/>
        <v>5</v>
      </c>
      <c r="B9" s="118" t="s">
        <v>352</v>
      </c>
      <c r="C9" s="118"/>
      <c r="D9" s="118"/>
      <c r="E9" s="43">
        <f>+'Southern Presbytery'!H86</f>
        <v>5271334</v>
      </c>
      <c r="F9" s="43">
        <f>+'Southern Presbytery'!I86</f>
        <v>113051</v>
      </c>
      <c r="G9" s="43">
        <f>+'Southern Presbytery'!J86</f>
        <v>374009</v>
      </c>
      <c r="H9" s="43">
        <f>+'Southern Presbytery'!K86</f>
        <v>660790</v>
      </c>
      <c r="I9" s="43">
        <f>+'Southern Presbytery'!L86</f>
        <v>178515</v>
      </c>
      <c r="J9" s="43">
        <f>+'Southern Presbytery'!M86</f>
        <v>378308</v>
      </c>
      <c r="K9" s="43">
        <f>+'Southern Presbytery'!N86</f>
        <v>728056</v>
      </c>
      <c r="L9" s="43">
        <f>+'Southern Presbytery'!O86</f>
        <v>591848</v>
      </c>
      <c r="M9" s="43">
        <f>+'Southern Presbytery'!P86</f>
        <v>319446</v>
      </c>
      <c r="N9" s="43">
        <f>+'Southern Presbytery'!Q86</f>
        <v>176632</v>
      </c>
      <c r="O9" s="57">
        <f t="shared" si="0"/>
        <v>8791989</v>
      </c>
      <c r="P9" s="64"/>
      <c r="Q9" s="43">
        <f>+'Southern Presbytery'!T86</f>
        <v>2643797</v>
      </c>
      <c r="R9" s="43">
        <f>+'Southern Presbytery'!U86</f>
        <v>263480</v>
      </c>
      <c r="S9" s="43">
        <f>+'Southern Presbytery'!V86</f>
        <v>455672</v>
      </c>
      <c r="T9" s="43">
        <f>+'Southern Presbytery'!W86</f>
        <v>955109</v>
      </c>
      <c r="U9" s="43">
        <f>+'Southern Presbytery'!X86</f>
        <v>1698683</v>
      </c>
      <c r="V9" s="43">
        <f>+'Southern Presbytery'!Y86</f>
        <v>1165597</v>
      </c>
      <c r="W9" s="43">
        <f>+'Southern Presbytery'!Z86</f>
        <v>381219</v>
      </c>
      <c r="X9" s="43">
        <f>+'Southern Presbytery'!AA86</f>
        <v>216988</v>
      </c>
      <c r="Y9" s="43">
        <f>+'Southern Presbytery'!AB86</f>
        <v>236529</v>
      </c>
      <c r="Z9" s="63">
        <f t="shared" si="1"/>
        <v>8017074</v>
      </c>
      <c r="AA9" s="63">
        <f t="shared" si="2"/>
        <v>774915</v>
      </c>
      <c r="AC9" s="43">
        <f>+'Southern Presbytery'!AF86</f>
        <v>56046662</v>
      </c>
      <c r="AD9" s="43">
        <f>+'Southern Presbytery'!AG86</f>
        <v>3373152</v>
      </c>
      <c r="AE9" s="43">
        <f>+'Southern Presbytery'!AH86</f>
        <v>16225441</v>
      </c>
      <c r="AF9" s="43">
        <f>+'Southern Presbytery'!AI86</f>
        <v>330773</v>
      </c>
      <c r="AG9" s="63">
        <f t="shared" si="4"/>
        <v>75976028</v>
      </c>
      <c r="AH9" s="43">
        <f>+'Southern Presbytery'!AK86</f>
        <v>1471912</v>
      </c>
      <c r="AI9" s="63">
        <f t="shared" si="5"/>
        <v>74504116</v>
      </c>
      <c r="AJ9" s="24"/>
      <c r="AL9" s="24"/>
      <c r="AM9" s="46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2" customFormat="1" ht="18" customHeight="1">
      <c r="A10" s="117">
        <f t="shared" si="3"/>
        <v>6</v>
      </c>
      <c r="B10" s="118" t="s">
        <v>353</v>
      </c>
      <c r="C10" s="118"/>
      <c r="D10" s="118"/>
      <c r="E10" s="43">
        <f>+'PI Synod'!H15</f>
        <v>927783</v>
      </c>
      <c r="F10" s="43">
        <f>+'PI Synod'!I15</f>
        <v>32497</v>
      </c>
      <c r="G10" s="43">
        <f>+'PI Synod'!J15</f>
        <v>103153</v>
      </c>
      <c r="H10" s="43">
        <f>+'PI Synod'!K15</f>
        <v>79366</v>
      </c>
      <c r="I10" s="43">
        <f>+'PI Synod'!L15</f>
        <v>12000</v>
      </c>
      <c r="J10" s="43">
        <f>+'PI Synod'!M15</f>
        <v>25900</v>
      </c>
      <c r="K10" s="43">
        <f>+'PI Synod'!N15</f>
        <v>107709</v>
      </c>
      <c r="L10" s="43">
        <f>+'PI Synod'!O15</f>
        <v>122050</v>
      </c>
      <c r="M10" s="43">
        <f>+'PI Synod'!P15</f>
        <v>15141</v>
      </c>
      <c r="N10" s="43">
        <f>+'PI Synod'!Q15</f>
        <v>67133</v>
      </c>
      <c r="O10" s="57">
        <f t="shared" si="0"/>
        <v>1492732</v>
      </c>
      <c r="P10" s="64"/>
      <c r="Q10" s="43">
        <f>+'PI Synod'!T15</f>
        <v>486303</v>
      </c>
      <c r="R10" s="43">
        <f>+'PI Synod'!U15</f>
        <v>17253</v>
      </c>
      <c r="S10" s="43">
        <f>+'PI Synod'!V15</f>
        <v>46193</v>
      </c>
      <c r="T10" s="43">
        <f>+'PI Synod'!W15</f>
        <v>25259</v>
      </c>
      <c r="U10" s="43">
        <f>+'PI Synod'!X15</f>
        <v>395161</v>
      </c>
      <c r="V10" s="43">
        <f>+'PI Synod'!Y15</f>
        <v>226495</v>
      </c>
      <c r="W10" s="43">
        <f>+'PI Synod'!Z15</f>
        <v>59712</v>
      </c>
      <c r="X10" s="43">
        <f>+'PI Synod'!AA15</f>
        <v>30100</v>
      </c>
      <c r="Y10" s="43">
        <f>+'PI Synod'!AB15</f>
        <v>13386</v>
      </c>
      <c r="Z10" s="63">
        <f t="shared" si="1"/>
        <v>1299862</v>
      </c>
      <c r="AA10" s="63">
        <f t="shared" si="2"/>
        <v>192870</v>
      </c>
      <c r="AC10" s="43">
        <f>+'PI Synod'!AF15</f>
        <v>16887132</v>
      </c>
      <c r="AD10" s="43">
        <f>+'PI Synod'!AG15</f>
        <v>687881</v>
      </c>
      <c r="AE10" s="43">
        <f>+'PI Synod'!AH15</f>
        <v>1183429</v>
      </c>
      <c r="AF10" s="43">
        <f>+'PI Synod'!AI15</f>
        <v>7500</v>
      </c>
      <c r="AG10" s="63">
        <f t="shared" si="4"/>
        <v>18765942</v>
      </c>
      <c r="AH10" s="43">
        <f>+'PI Synod'!AK15</f>
        <v>335362</v>
      </c>
      <c r="AI10" s="63">
        <f t="shared" si="5"/>
        <v>18430580</v>
      </c>
      <c r="AJ10" s="24"/>
      <c r="AL10" s="24"/>
      <c r="AM10" s="46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22" customFormat="1" ht="18" customHeight="1">
      <c r="A11" s="117">
        <f t="shared" si="3"/>
        <v>7</v>
      </c>
      <c r="B11" s="118" t="s">
        <v>354</v>
      </c>
      <c r="C11" s="118"/>
      <c r="D11" s="118"/>
      <c r="E11" s="43">
        <f>+'Te Aka Puaho'!I20</f>
        <v>0</v>
      </c>
      <c r="F11" s="43">
        <f>+'Te Aka Puaho'!J20</f>
        <v>0</v>
      </c>
      <c r="G11" s="43">
        <f>+'Te Aka Puaho'!K20</f>
        <v>0</v>
      </c>
      <c r="H11" s="43">
        <f>+'Te Aka Puaho'!L20</f>
        <v>0</v>
      </c>
      <c r="I11" s="43">
        <f>+'Te Aka Puaho'!M20</f>
        <v>0</v>
      </c>
      <c r="J11" s="43">
        <f>+'Te Aka Puaho'!N20</f>
        <v>0</v>
      </c>
      <c r="K11" s="43">
        <f>+'Te Aka Puaho'!O20</f>
        <v>0</v>
      </c>
      <c r="L11" s="43">
        <f>+'Te Aka Puaho'!P20</f>
        <v>0</v>
      </c>
      <c r="M11" s="43">
        <f>+'Te Aka Puaho'!Q20</f>
        <v>0</v>
      </c>
      <c r="N11" s="43">
        <f>+'Te Aka Puaho'!R20</f>
        <v>0</v>
      </c>
      <c r="O11" s="57">
        <f t="shared" si="0"/>
        <v>0</v>
      </c>
      <c r="P11" s="64"/>
      <c r="Q11" s="43">
        <f>+'Te Aka Puaho'!U20</f>
        <v>0</v>
      </c>
      <c r="R11" s="43">
        <f>+'Te Aka Puaho'!V20</f>
        <v>0</v>
      </c>
      <c r="S11" s="43">
        <f>+'Te Aka Puaho'!W20</f>
        <v>0</v>
      </c>
      <c r="T11" s="43">
        <f>+'Te Aka Puaho'!X20</f>
        <v>0</v>
      </c>
      <c r="U11" s="43">
        <f>+'Te Aka Puaho'!Y20</f>
        <v>0</v>
      </c>
      <c r="V11" s="43">
        <f>+'Te Aka Puaho'!Z20</f>
        <v>0</v>
      </c>
      <c r="W11" s="43">
        <f>+'Te Aka Puaho'!AA20</f>
        <v>0</v>
      </c>
      <c r="X11" s="43">
        <f>+'Te Aka Puaho'!AB20</f>
        <v>0</v>
      </c>
      <c r="Y11" s="43">
        <f>+'Te Aka Puaho'!AC20</f>
        <v>0</v>
      </c>
      <c r="Z11" s="63">
        <f t="shared" si="1"/>
        <v>0</v>
      </c>
      <c r="AA11" s="63">
        <f t="shared" si="2"/>
        <v>0</v>
      </c>
      <c r="AC11" s="43">
        <f>+'Te Aka Puaho'!AG20</f>
        <v>0</v>
      </c>
      <c r="AD11" s="43">
        <f>+'Te Aka Puaho'!AH20</f>
        <v>0</v>
      </c>
      <c r="AE11" s="43">
        <f>+'Te Aka Puaho'!AI20</f>
        <v>0</v>
      </c>
      <c r="AF11" s="43">
        <f>+'Te Aka Puaho'!AJ20</f>
        <v>0</v>
      </c>
      <c r="AG11" s="63">
        <f t="shared" si="4"/>
        <v>0</v>
      </c>
      <c r="AH11" s="43">
        <f>+'Te Aka Puaho'!AL20</f>
        <v>0</v>
      </c>
      <c r="AI11" s="63">
        <f t="shared" si="5"/>
        <v>0</v>
      </c>
      <c r="AJ11" s="24"/>
      <c r="AL11" s="24"/>
      <c r="AM11" s="46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39" s="24" customFormat="1" ht="18" customHeight="1">
      <c r="A12" s="54" t="s">
        <v>37</v>
      </c>
      <c r="B12" s="54"/>
      <c r="C12" s="54"/>
      <c r="D12" s="54"/>
      <c r="E12" s="119">
        <f aca="true" t="shared" si="6" ref="E12">SUM(E5:E11)</f>
        <v>25547436</v>
      </c>
      <c r="F12" s="119">
        <f aca="true" t="shared" si="7" ref="F12">SUM(F5:F11)</f>
        <v>378358</v>
      </c>
      <c r="G12" s="119">
        <f aca="true" t="shared" si="8" ref="G12">SUM(G5:G11)</f>
        <v>1454075</v>
      </c>
      <c r="H12" s="119">
        <f aca="true" t="shared" si="9" ref="H12">SUM(H5:H11)</f>
        <v>8357185</v>
      </c>
      <c r="I12" s="119">
        <f aca="true" t="shared" si="10" ref="I12">SUM(I5:I11)</f>
        <v>1357869</v>
      </c>
      <c r="J12" s="119">
        <f aca="true" t="shared" si="11" ref="J12">SUM(J5:J11)</f>
        <v>1630192</v>
      </c>
      <c r="K12" s="119">
        <f aca="true" t="shared" si="12" ref="K12">SUM(K5:K11)</f>
        <v>5191098</v>
      </c>
      <c r="L12" s="119">
        <f aca="true" t="shared" si="13" ref="L12">SUM(L5:L11)</f>
        <v>4100240</v>
      </c>
      <c r="M12" s="119">
        <f aca="true" t="shared" si="14" ref="M12">SUM(M5:M11)</f>
        <v>2035756</v>
      </c>
      <c r="N12" s="119">
        <f aca="true" t="shared" si="15" ref="N12">SUM(N5:N11)</f>
        <v>975376</v>
      </c>
      <c r="O12" s="57">
        <f t="shared" si="0"/>
        <v>51027585</v>
      </c>
      <c r="P12" s="64"/>
      <c r="Q12" s="119">
        <f aca="true" t="shared" si="16" ref="Q12">SUM(Q5:Q11)</f>
        <v>12391992</v>
      </c>
      <c r="R12" s="119">
        <f aca="true" t="shared" si="17" ref="R12">SUM(R5:R11)</f>
        <v>1784168</v>
      </c>
      <c r="S12" s="119">
        <f aca="true" t="shared" si="18" ref="S12">SUM(S5:S11)</f>
        <v>1729764.06</v>
      </c>
      <c r="T12" s="119">
        <f aca="true" t="shared" si="19" ref="T12">SUM(T5:T11)</f>
        <v>5218440</v>
      </c>
      <c r="U12" s="119">
        <f aca="true" t="shared" si="20" ref="U12">SUM(U5:U11)</f>
        <v>8753427</v>
      </c>
      <c r="V12" s="119">
        <f aca="true" t="shared" si="21" ref="V12">SUM(V5:V11)</f>
        <v>6216000</v>
      </c>
      <c r="W12" s="119">
        <f aca="true" t="shared" si="22" ref="W12">SUM(W5:W11)</f>
        <v>2186925</v>
      </c>
      <c r="X12" s="119">
        <f aca="true" t="shared" si="23" ref="X12">SUM(X5:X11)</f>
        <v>903105.5</v>
      </c>
      <c r="Y12" s="119">
        <f aca="true" t="shared" si="24" ref="Y12">SUM(Y5:Y11)</f>
        <v>1449967.45</v>
      </c>
      <c r="Z12" s="63">
        <f t="shared" si="1"/>
        <v>40633789.010000005</v>
      </c>
      <c r="AA12" s="63">
        <f t="shared" si="2"/>
        <v>10393795.989999995</v>
      </c>
      <c r="AB12" s="22"/>
      <c r="AC12" s="119">
        <f aca="true" t="shared" si="25" ref="AC12">SUM(AC5:AC11)</f>
        <v>398468407</v>
      </c>
      <c r="AD12" s="119">
        <f aca="true" t="shared" si="26" ref="AD12">SUM(AD5:AD11)</f>
        <v>20217876</v>
      </c>
      <c r="AE12" s="119">
        <f aca="true" t="shared" si="27" ref="AE12">SUM(AE5:AE11)</f>
        <v>106398213</v>
      </c>
      <c r="AF12" s="119">
        <f aca="true" t="shared" si="28" ref="AF12">SUM(AF5:AF11)</f>
        <v>1340196</v>
      </c>
      <c r="AG12" s="57">
        <f>SUM(AG5:AG11)</f>
        <v>526424692</v>
      </c>
      <c r="AH12" s="119">
        <f aca="true" t="shared" si="29" ref="AH12">SUM(AH5:AH11)</f>
        <v>26318910</v>
      </c>
      <c r="AI12" s="57">
        <f>SUM(AI5:AI11)</f>
        <v>500105782</v>
      </c>
      <c r="AK12" s="22"/>
      <c r="AM12" s="46"/>
    </row>
    <row r="13" spans="1:39" s="24" customFormat="1" ht="18" customHeight="1">
      <c r="A13" s="54" t="s">
        <v>38</v>
      </c>
      <c r="B13" s="54"/>
      <c r="C13" s="54"/>
      <c r="D13" s="54"/>
      <c r="E13" s="120">
        <f>+'All Parishes'!H292</f>
        <v>24461614</v>
      </c>
      <c r="F13" s="120">
        <f>+'All Parishes'!I292</f>
        <v>445951</v>
      </c>
      <c r="G13" s="120">
        <f>+'All Parishes'!J292</f>
        <v>1373469</v>
      </c>
      <c r="H13" s="120">
        <f>+'All Parishes'!K292</f>
        <v>3681602</v>
      </c>
      <c r="I13" s="120">
        <f>+'All Parishes'!L292</f>
        <v>1396338</v>
      </c>
      <c r="J13" s="120">
        <f>+'All Parishes'!M292</f>
        <v>1583066</v>
      </c>
      <c r="K13" s="120">
        <f>+'All Parishes'!N292</f>
        <v>5056477</v>
      </c>
      <c r="L13" s="120">
        <f>+'All Parishes'!O292</f>
        <v>3923322</v>
      </c>
      <c r="M13" s="120">
        <f>+'All Parishes'!P292</f>
        <v>2307280</v>
      </c>
      <c r="N13" s="120">
        <f>+'All Parishes'!Q292</f>
        <v>841488</v>
      </c>
      <c r="O13" s="57">
        <f t="shared" si="0"/>
        <v>45070607</v>
      </c>
      <c r="P13" s="64"/>
      <c r="Q13" s="120">
        <f>+'All Parishes'!T292</f>
        <v>12883747</v>
      </c>
      <c r="R13" s="120">
        <f>+'All Parishes'!U292</f>
        <v>1868902</v>
      </c>
      <c r="S13" s="120">
        <f>+'All Parishes'!V292</f>
        <v>0</v>
      </c>
      <c r="T13" s="120">
        <f>+'All Parishes'!W292</f>
        <v>6017933</v>
      </c>
      <c r="U13" s="120">
        <f>+'All Parishes'!X292</f>
        <v>8093442</v>
      </c>
      <c r="V13" s="120">
        <f>+'All Parishes'!Y292</f>
        <v>7702719</v>
      </c>
      <c r="W13" s="120">
        <f>+'All Parishes'!Z292</f>
        <v>2675941</v>
      </c>
      <c r="X13" s="120">
        <f>+'All Parishes'!AA292</f>
        <v>0</v>
      </c>
      <c r="Y13" s="120">
        <f>+'All Parishes'!AB292</f>
        <v>6262886</v>
      </c>
      <c r="Z13" s="63">
        <f t="shared" si="1"/>
        <v>45505570</v>
      </c>
      <c r="AA13" s="63">
        <f t="shared" si="2"/>
        <v>-434963</v>
      </c>
      <c r="AB13" s="22"/>
      <c r="AC13" s="120">
        <f>+'All Parishes'!AF292</f>
        <v>395584660</v>
      </c>
      <c r="AD13" s="120">
        <f>+'All Parishes'!AG292</f>
        <v>21538343</v>
      </c>
      <c r="AE13" s="120">
        <f>+'All Parishes'!AH292</f>
        <v>96962534</v>
      </c>
      <c r="AF13" s="120">
        <f>+'All Parishes'!AI292</f>
        <v>1369464</v>
      </c>
      <c r="AG13" s="63">
        <f t="shared" si="4"/>
        <v>515455001</v>
      </c>
      <c r="AH13" s="120">
        <f>+'All Parishes'!AK292</f>
        <v>24790059</v>
      </c>
      <c r="AI13" s="63">
        <f t="shared" si="5"/>
        <v>490664942</v>
      </c>
      <c r="AK13" s="22"/>
      <c r="AM13" s="46"/>
    </row>
    <row r="14" spans="1:39" s="24" customFormat="1" ht="18" customHeight="1">
      <c r="A14" s="66" t="s">
        <v>39</v>
      </c>
      <c r="B14" s="66"/>
      <c r="C14" s="66"/>
      <c r="D14" s="66"/>
      <c r="E14" s="121">
        <f aca="true" t="shared" si="30" ref="E14">+E12/E13</f>
        <v>1.0443888126106478</v>
      </c>
      <c r="F14" s="121">
        <f aca="true" t="shared" si="31" ref="F14">+F12/F13</f>
        <v>0.8484295359804104</v>
      </c>
      <c r="G14" s="121">
        <f aca="true" t="shared" si="32" ref="G14">+G12/G13</f>
        <v>1.0586878917543825</v>
      </c>
      <c r="H14" s="121">
        <f aca="true" t="shared" si="33" ref="H14">+H12/H13</f>
        <v>2.2699860006594954</v>
      </c>
      <c r="I14" s="121">
        <f aca="true" t="shared" si="34" ref="I14">+I12/I13</f>
        <v>0.97245008013819</v>
      </c>
      <c r="J14" s="121">
        <f aca="true" t="shared" si="35" ref="J14">+J12/J13</f>
        <v>1.0297688157031988</v>
      </c>
      <c r="K14" s="121">
        <f aca="true" t="shared" si="36" ref="K14">+K12/K13</f>
        <v>1.0266234771759073</v>
      </c>
      <c r="L14" s="121">
        <f aca="true" t="shared" si="37" ref="L14">+L12/L13</f>
        <v>1.0450939280538278</v>
      </c>
      <c r="M14" s="121">
        <f aca="true" t="shared" si="38" ref="M14">+M12/M13</f>
        <v>0.882318574251933</v>
      </c>
      <c r="N14" s="122">
        <f aca="true" t="shared" si="39" ref="N14">+N12/N13</f>
        <v>1.1591086266233148</v>
      </c>
      <c r="O14" s="69">
        <f>+O12/O13</f>
        <v>1.1321699084283467</v>
      </c>
      <c r="P14" s="64"/>
      <c r="Q14" s="121">
        <f aca="true" t="shared" si="40" ref="Q14">+Q12/Q13</f>
        <v>0.9618313678466366</v>
      </c>
      <c r="R14" s="121">
        <f aca="true" t="shared" si="41" ref="R14">+R12/R13</f>
        <v>0.9546610790720969</v>
      </c>
      <c r="S14" s="121"/>
      <c r="T14" s="121">
        <f aca="true" t="shared" si="42" ref="T14">+T12/T13</f>
        <v>0.8671482384400092</v>
      </c>
      <c r="U14" s="121">
        <f aca="true" t="shared" si="43" ref="U14">+U12/U13</f>
        <v>1.0815456514051747</v>
      </c>
      <c r="V14" s="121">
        <f aca="true" t="shared" si="44" ref="V14">+V12/V13</f>
        <v>0.8069877662679893</v>
      </c>
      <c r="W14" s="121">
        <f aca="true" t="shared" si="45" ref="W14">+W12/W13</f>
        <v>0.8172545657770481</v>
      </c>
      <c r="X14" s="121"/>
      <c r="Y14" s="122">
        <f aca="true" t="shared" si="46" ref="Y14">+Y12/Y13</f>
        <v>0.23151745856462977</v>
      </c>
      <c r="Z14" s="123">
        <f>+Z12/Z13</f>
        <v>0.8929409962340875</v>
      </c>
      <c r="AA14" s="69">
        <f>+AA12/AA13</f>
        <v>-23.895816402774475</v>
      </c>
      <c r="AB14" s="22"/>
      <c r="AC14" s="121">
        <f aca="true" t="shared" si="47" ref="AC14">+AC12/AC13</f>
        <v>1.0072898352529647</v>
      </c>
      <c r="AD14" s="121">
        <f aca="true" t="shared" si="48" ref="AD14">+AD12/AD13</f>
        <v>0.9386922661599363</v>
      </c>
      <c r="AE14" s="121">
        <f aca="true" t="shared" si="49" ref="AE14">+AE12/AE13</f>
        <v>1.0973126279888683</v>
      </c>
      <c r="AF14" s="122">
        <f aca="true" t="shared" si="50" ref="AF14">+AF12/AF13</f>
        <v>0.9786281348031054</v>
      </c>
      <c r="AG14" s="123">
        <f>+AG12/AG13</f>
        <v>1.0212815686698518</v>
      </c>
      <c r="AH14" s="122">
        <f aca="true" t="shared" si="51" ref="AH14">+AH12/AH13</f>
        <v>1.0616719387396376</v>
      </c>
      <c r="AI14" s="123">
        <f>+AI12/AI13</f>
        <v>1.0192409100220574</v>
      </c>
      <c r="AK14" s="22"/>
      <c r="AM14" s="46"/>
    </row>
    <row r="15" spans="1:39" s="24" customFormat="1" ht="18" customHeight="1">
      <c r="A15" s="77"/>
      <c r="B15" s="77"/>
      <c r="C15" s="124"/>
      <c r="D15" s="125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4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22"/>
      <c r="AC15" s="58"/>
      <c r="AD15" s="58"/>
      <c r="AE15" s="58"/>
      <c r="AF15" s="58"/>
      <c r="AG15" s="81"/>
      <c r="AH15" s="58"/>
      <c r="AI15" s="81"/>
      <c r="AK15" s="22"/>
      <c r="AM15" s="46"/>
    </row>
    <row r="16" spans="5:37" ht="15.75" customHeight="1"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6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22"/>
      <c r="AC16" s="74"/>
      <c r="AD16" s="74"/>
      <c r="AE16" s="74"/>
      <c r="AF16" s="74"/>
      <c r="AG16" s="126"/>
      <c r="AH16" s="74"/>
      <c r="AI16" s="126"/>
      <c r="AK16" s="22"/>
    </row>
    <row r="17" spans="5:37" ht="15.75" customHeight="1">
      <c r="E17" s="127">
        <f>+E12-'All Parishes'!H291</f>
        <v>0</v>
      </c>
      <c r="F17" s="127">
        <f>+F12-'All Parishes'!I291</f>
        <v>0</v>
      </c>
      <c r="G17" s="127">
        <f>+G12-'All Parishes'!J291</f>
        <v>0</v>
      </c>
      <c r="H17" s="127">
        <f>+H12-'All Parishes'!K291</f>
        <v>0</v>
      </c>
      <c r="I17" s="127">
        <f>+I12-'All Parishes'!L291</f>
        <v>0</v>
      </c>
      <c r="J17" s="127">
        <f>+J12-'All Parishes'!M291</f>
        <v>0</v>
      </c>
      <c r="K17" s="127">
        <f>+K12-'All Parishes'!N291</f>
        <v>0</v>
      </c>
      <c r="L17" s="127">
        <f>+L12-'All Parishes'!O291</f>
        <v>0</v>
      </c>
      <c r="M17" s="127">
        <f>+M12-'All Parishes'!P291</f>
        <v>0</v>
      </c>
      <c r="N17" s="127">
        <f>+N12-'All Parishes'!Q291</f>
        <v>0</v>
      </c>
      <c r="O17" s="127">
        <f>+O12-'All Parishes'!R291</f>
        <v>0</v>
      </c>
      <c r="P17" s="64"/>
      <c r="Q17" s="127">
        <f>+Q12-'All Parishes'!T291</f>
        <v>0</v>
      </c>
      <c r="R17" s="127">
        <f>+R12-'All Parishes'!U291</f>
        <v>0</v>
      </c>
      <c r="S17" s="127">
        <f>+S12-'All Parishes'!V291</f>
        <v>0</v>
      </c>
      <c r="T17" s="127">
        <f>+T12-'All Parishes'!W291</f>
        <v>0</v>
      </c>
      <c r="U17" s="127">
        <f>+U12-'All Parishes'!X291</f>
        <v>0</v>
      </c>
      <c r="V17" s="127">
        <f>+V12-'All Parishes'!Y291</f>
        <v>0</v>
      </c>
      <c r="W17" s="127">
        <f>+W12-'All Parishes'!Z291</f>
        <v>0</v>
      </c>
      <c r="X17" s="127">
        <f>+X12-'All Parishes'!AA291</f>
        <v>0</v>
      </c>
      <c r="Y17" s="127">
        <f>+Y12-'All Parishes'!AB291</f>
        <v>0</v>
      </c>
      <c r="Z17" s="127">
        <f>+Z12-'All Parishes'!AC291</f>
        <v>0</v>
      </c>
      <c r="AA17" s="127">
        <f>+AA12-'All Parishes'!AD291</f>
        <v>0</v>
      </c>
      <c r="AB17" s="22"/>
      <c r="AC17" s="127">
        <f>+AC12-'All Parishes'!AF291</f>
        <v>0</v>
      </c>
      <c r="AD17" s="127">
        <f>+AD12-'All Parishes'!AG291</f>
        <v>0</v>
      </c>
      <c r="AE17" s="127">
        <f>+AE12-'All Parishes'!AH291</f>
        <v>0</v>
      </c>
      <c r="AF17" s="127">
        <f>+AF12-'All Parishes'!AI291</f>
        <v>0</v>
      </c>
      <c r="AG17" s="127">
        <f>+AG12-'All Parishes'!AJ291</f>
        <v>0</v>
      </c>
      <c r="AH17" s="127">
        <f>+AH12-'All Parishes'!AK291</f>
        <v>0</v>
      </c>
      <c r="AI17" s="127">
        <f>+AI12-'All Parishes'!AL291</f>
        <v>0</v>
      </c>
      <c r="AK17" s="22"/>
    </row>
    <row r="18" spans="1:38" ht="18.75" customHeight="1">
      <c r="A18" s="7"/>
      <c r="C18" s="77"/>
      <c r="D18" s="78"/>
      <c r="E18" s="78"/>
      <c r="F18" s="78"/>
      <c r="G18" s="78"/>
      <c r="H18" s="73"/>
      <c r="I18" s="73"/>
      <c r="J18" s="72"/>
      <c r="K18" s="72"/>
      <c r="L18" s="74"/>
      <c r="P18" s="64"/>
      <c r="R18" s="61"/>
      <c r="W18" s="111"/>
      <c r="AB18" s="22"/>
      <c r="AJ18" s="61"/>
      <c r="AK18" s="22"/>
      <c r="AL18" s="61"/>
    </row>
    <row r="19" spans="16:28" ht="15.75" customHeight="1">
      <c r="P19" s="64"/>
      <c r="AB19" s="22"/>
    </row>
    <row r="20" spans="16:28" ht="15.75" customHeight="1">
      <c r="P20" s="64"/>
      <c r="AB20" s="22"/>
    </row>
  </sheetData>
  <sheetProtection selectLockedCells="1" selectUnlockedCells="1"/>
  <mergeCells count="17">
    <mergeCell ref="A1:C1"/>
    <mergeCell ref="D1:Z1"/>
    <mergeCell ref="A2:C2"/>
    <mergeCell ref="A3:D4"/>
    <mergeCell ref="E3:O3"/>
    <mergeCell ref="Q3:Z3"/>
    <mergeCell ref="AC3:AI3"/>
    <mergeCell ref="B5:D5"/>
    <mergeCell ref="B6:D6"/>
    <mergeCell ref="B7:D7"/>
    <mergeCell ref="B8:D8"/>
    <mergeCell ref="B9:D9"/>
    <mergeCell ref="B10:D10"/>
    <mergeCell ref="B11:D11"/>
    <mergeCell ref="A12:D12"/>
    <mergeCell ref="A13:D13"/>
    <mergeCell ref="A14:D14"/>
  </mergeCells>
  <printOptions/>
  <pageMargins left="0.75" right="0.75" top="0.5201388888888889" bottom="0.5201388888888889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workbookViewId="0" topLeftCell="A1">
      <selection activeCell="A1" sqref="A1"/>
    </sheetView>
  </sheetViews>
  <sheetFormatPr defaultColWidth="9.140625" defaultRowHeight="15.75" customHeight="1"/>
  <cols>
    <col min="1" max="1" width="8.7109375" style="1" customWidth="1"/>
    <col min="2" max="2" width="0" style="1" hidden="1" customWidth="1"/>
    <col min="3" max="3" width="8.7109375" style="1" customWidth="1"/>
    <col min="4" max="4" width="40.00390625" style="4" customWidth="1"/>
    <col min="5" max="5" width="0" style="4" hidden="1" customWidth="1"/>
    <col min="6" max="6" width="6.140625" style="5" customWidth="1"/>
    <col min="7" max="7" width="5.28125" style="5" customWidth="1"/>
    <col min="8" max="8" width="16.140625" style="1" customWidth="1"/>
    <col min="9" max="9" width="13.140625" style="1" customWidth="1"/>
    <col min="10" max="10" width="14.8515625" style="1" customWidth="1"/>
    <col min="11" max="11" width="15.421875" style="1" customWidth="1"/>
    <col min="12" max="12" width="14.8515625" style="1" customWidth="1"/>
    <col min="13" max="13" width="14.421875" style="1" customWidth="1"/>
    <col min="14" max="16" width="15.421875" style="1" customWidth="1"/>
    <col min="17" max="17" width="13.421875" style="1" customWidth="1"/>
    <col min="18" max="18" width="15.8515625" style="61" customWidth="1"/>
    <col min="19" max="19" width="4.140625" style="6" customWidth="1"/>
    <col min="20" max="20" width="16.57421875" style="1" customWidth="1"/>
    <col min="21" max="21" width="14.8515625" style="1" customWidth="1"/>
    <col min="22" max="28" width="14.8515625" style="7" customWidth="1"/>
    <col min="29" max="29" width="17.140625" style="1" customWidth="1"/>
    <col min="30" max="30" width="15.421875" style="1" customWidth="1"/>
    <col min="31" max="31" width="3.28125" style="1" customWidth="1"/>
    <col min="32" max="32" width="17.7109375" style="1" customWidth="1"/>
    <col min="33" max="35" width="16.140625" style="1" customWidth="1"/>
    <col min="36" max="36" width="17.140625" style="61" customWidth="1"/>
    <col min="37" max="37" width="16.140625" style="1" customWidth="1"/>
    <col min="38" max="38" width="17.8515625" style="61" customWidth="1"/>
    <col min="39" max="39" width="15.57421875" style="1" customWidth="1"/>
    <col min="40" max="16384" width="8.7109375" style="1" customWidth="1"/>
  </cols>
  <sheetData>
    <row r="1" spans="4:38" s="7" customFormat="1" ht="15.75" customHeight="1">
      <c r="D1" s="9"/>
      <c r="E1" s="9"/>
      <c r="F1" s="10"/>
      <c r="G1" s="10"/>
      <c r="R1" s="86"/>
      <c r="S1" s="6"/>
      <c r="AJ1" s="86"/>
      <c r="AL1" s="86"/>
    </row>
    <row r="2" spans="1:38" s="15" customFormat="1" ht="15.75" customHeight="1">
      <c r="A2" s="11"/>
      <c r="B2" s="11"/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J2" s="13"/>
      <c r="AL2" s="13"/>
    </row>
    <row r="3" spans="1:142" s="24" customFormat="1" ht="28.5" customHeight="1">
      <c r="A3" s="87" t="s">
        <v>355</v>
      </c>
      <c r="B3" s="87"/>
      <c r="C3" s="87"/>
      <c r="D3" s="87"/>
      <c r="E3" s="17"/>
      <c r="F3" s="18" t="s">
        <v>53</v>
      </c>
      <c r="G3" s="18"/>
      <c r="H3" s="1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 t="s">
        <v>6</v>
      </c>
      <c r="U3" s="19"/>
      <c r="V3" s="19"/>
      <c r="W3" s="19"/>
      <c r="X3" s="19"/>
      <c r="Y3" s="19"/>
      <c r="Z3" s="19"/>
      <c r="AA3" s="19"/>
      <c r="AB3" s="19"/>
      <c r="AC3" s="19"/>
      <c r="AD3" s="21"/>
      <c r="AE3" s="22"/>
      <c r="AF3" s="23" t="s">
        <v>7</v>
      </c>
      <c r="AG3" s="23"/>
      <c r="AH3" s="23"/>
      <c r="AI3" s="23"/>
      <c r="AJ3" s="23"/>
      <c r="AK3" s="23"/>
      <c r="AL3" s="2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</row>
    <row r="4" spans="1:142" s="24" customFormat="1" ht="85.5" customHeight="1">
      <c r="A4" s="87"/>
      <c r="B4" s="87"/>
      <c r="C4" s="87"/>
      <c r="D4" s="87"/>
      <c r="E4" s="25"/>
      <c r="F4" s="18"/>
      <c r="G4" s="18"/>
      <c r="H4" s="26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8" t="s">
        <v>17</v>
      </c>
      <c r="R4" s="29" t="s">
        <v>18</v>
      </c>
      <c r="S4" s="30"/>
      <c r="T4" s="27" t="s">
        <v>19</v>
      </c>
      <c r="U4" s="31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4" t="s">
        <v>28</v>
      </c>
      <c r="AD4" s="34" t="s">
        <v>29</v>
      </c>
      <c r="AE4" s="22"/>
      <c r="AF4" s="27" t="s">
        <v>30</v>
      </c>
      <c r="AG4" s="27" t="s">
        <v>31</v>
      </c>
      <c r="AH4" s="27" t="s">
        <v>32</v>
      </c>
      <c r="AI4" s="27" t="s">
        <v>41</v>
      </c>
      <c r="AJ4" s="29" t="s">
        <v>34</v>
      </c>
      <c r="AK4" s="31" t="s">
        <v>35</v>
      </c>
      <c r="AL4" s="29" t="s">
        <v>36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</row>
    <row r="5" spans="1:39" ht="15.75" customHeight="1">
      <c r="A5" s="72">
        <v>1</v>
      </c>
      <c r="B5" s="72" t="s">
        <v>179</v>
      </c>
      <c r="C5" s="72">
        <v>9971</v>
      </c>
      <c r="D5" s="73" t="s">
        <v>180</v>
      </c>
      <c r="E5" s="73"/>
      <c r="F5" s="128" t="s">
        <v>57</v>
      </c>
      <c r="G5" s="93"/>
      <c r="H5" s="90">
        <v>85488</v>
      </c>
      <c r="I5" s="40">
        <v>0</v>
      </c>
      <c r="J5" s="40">
        <v>843</v>
      </c>
      <c r="K5" s="40">
        <v>0</v>
      </c>
      <c r="L5" s="40">
        <v>0</v>
      </c>
      <c r="M5" s="40">
        <v>1360</v>
      </c>
      <c r="N5" s="40">
        <v>28223</v>
      </c>
      <c r="O5" s="40">
        <v>1213</v>
      </c>
      <c r="P5" s="40">
        <v>349</v>
      </c>
      <c r="Q5" s="40">
        <v>3375</v>
      </c>
      <c r="R5" s="57">
        <f aca="true" t="shared" si="0" ref="R5:R12">SUM(H5:Q5)</f>
        <v>120851</v>
      </c>
      <c r="S5" s="8"/>
      <c r="T5" s="40">
        <v>76628</v>
      </c>
      <c r="U5" s="40">
        <v>0</v>
      </c>
      <c r="V5" s="40">
        <v>596</v>
      </c>
      <c r="W5" s="40">
        <v>0</v>
      </c>
      <c r="X5" s="40">
        <v>13614</v>
      </c>
      <c r="Y5" s="40">
        <v>11965</v>
      </c>
      <c r="Z5" s="40">
        <v>5000</v>
      </c>
      <c r="AA5" s="40">
        <v>2500</v>
      </c>
      <c r="AB5" s="40">
        <v>418</v>
      </c>
      <c r="AC5" s="44">
        <f aca="true" t="shared" si="1" ref="AC5:AC12">SUM(T5:AB5)</f>
        <v>110721</v>
      </c>
      <c r="AD5" s="45">
        <f aca="true" t="shared" si="2" ref="AD5:AD12">+R5-AC5</f>
        <v>10130</v>
      </c>
      <c r="AE5" s="46"/>
      <c r="AF5" s="40">
        <v>1824000</v>
      </c>
      <c r="AG5" s="40">
        <v>0</v>
      </c>
      <c r="AH5" s="40">
        <v>33380</v>
      </c>
      <c r="AI5" s="40">
        <v>149</v>
      </c>
      <c r="AJ5" s="57">
        <f aca="true" t="shared" si="3" ref="AJ5:AJ12">SUM(AF5:AI5)</f>
        <v>1857529</v>
      </c>
      <c r="AK5" s="40">
        <v>211183</v>
      </c>
      <c r="AL5" s="57">
        <f aca="true" t="shared" si="4" ref="AL5:AL12">+AJ5-AK5</f>
        <v>1646346</v>
      </c>
      <c r="AM5" s="46"/>
    </row>
    <row r="6" spans="1:39" ht="15.75" customHeight="1">
      <c r="A6" s="72">
        <f aca="true" t="shared" si="5" ref="A6:A13">+A5+1</f>
        <v>2</v>
      </c>
      <c r="B6" s="72" t="s">
        <v>179</v>
      </c>
      <c r="C6" s="72">
        <v>9289</v>
      </c>
      <c r="D6" s="73" t="s">
        <v>181</v>
      </c>
      <c r="E6" s="73"/>
      <c r="F6" s="128" t="s">
        <v>57</v>
      </c>
      <c r="G6" s="93"/>
      <c r="H6" s="90">
        <v>66735</v>
      </c>
      <c r="I6" s="40">
        <v>0</v>
      </c>
      <c r="J6" s="40">
        <v>3184</v>
      </c>
      <c r="K6" s="40">
        <v>0</v>
      </c>
      <c r="L6" s="40">
        <v>0</v>
      </c>
      <c r="M6" s="40">
        <v>0</v>
      </c>
      <c r="N6" s="40">
        <v>141165</v>
      </c>
      <c r="O6" s="40">
        <v>53256</v>
      </c>
      <c r="P6" s="40">
        <v>6926</v>
      </c>
      <c r="Q6" s="40">
        <v>28600</v>
      </c>
      <c r="R6" s="57">
        <f t="shared" si="0"/>
        <v>299866</v>
      </c>
      <c r="S6" s="8"/>
      <c r="T6" s="40">
        <v>68096</v>
      </c>
      <c r="U6" s="40">
        <v>0</v>
      </c>
      <c r="V6" s="40">
        <v>0</v>
      </c>
      <c r="W6" s="40">
        <v>56109</v>
      </c>
      <c r="X6" s="40">
        <v>100348</v>
      </c>
      <c r="Y6" s="40">
        <v>47260</v>
      </c>
      <c r="Z6" s="40">
        <v>14404</v>
      </c>
      <c r="AA6" s="40">
        <v>0</v>
      </c>
      <c r="AB6" s="40">
        <v>2548</v>
      </c>
      <c r="AC6" s="44">
        <f t="shared" si="1"/>
        <v>288765</v>
      </c>
      <c r="AD6" s="45">
        <f t="shared" si="2"/>
        <v>11101</v>
      </c>
      <c r="AE6" s="46"/>
      <c r="AF6" s="40">
        <v>6293465</v>
      </c>
      <c r="AG6" s="40">
        <v>189568</v>
      </c>
      <c r="AH6" s="40">
        <v>1210101</v>
      </c>
      <c r="AI6" s="40">
        <v>0</v>
      </c>
      <c r="AJ6" s="57">
        <f t="shared" si="3"/>
        <v>7693134</v>
      </c>
      <c r="AK6" s="40">
        <v>7820</v>
      </c>
      <c r="AL6" s="57">
        <f t="shared" si="4"/>
        <v>7685314</v>
      </c>
      <c r="AM6" s="46"/>
    </row>
    <row r="7" spans="1:39" ht="15.75" customHeight="1">
      <c r="A7" s="72">
        <f t="shared" si="5"/>
        <v>3</v>
      </c>
      <c r="B7" s="72" t="s">
        <v>179</v>
      </c>
      <c r="C7" s="72">
        <v>9319</v>
      </c>
      <c r="D7" s="73" t="s">
        <v>182</v>
      </c>
      <c r="E7" s="73">
        <v>1</v>
      </c>
      <c r="F7" s="128"/>
      <c r="G7" s="93" t="s">
        <v>72</v>
      </c>
      <c r="H7" s="90">
        <v>217064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57">
        <f t="shared" si="0"/>
        <v>217064</v>
      </c>
      <c r="S7" s="8"/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4">
        <f t="shared" si="1"/>
        <v>0</v>
      </c>
      <c r="AD7" s="45">
        <f t="shared" si="2"/>
        <v>217064</v>
      </c>
      <c r="AE7" s="46"/>
      <c r="AF7" s="40">
        <v>0</v>
      </c>
      <c r="AG7" s="40">
        <v>0</v>
      </c>
      <c r="AH7" s="40">
        <v>0</v>
      </c>
      <c r="AI7" s="40">
        <v>0</v>
      </c>
      <c r="AJ7" s="57">
        <f t="shared" si="3"/>
        <v>0</v>
      </c>
      <c r="AK7" s="40">
        <v>0</v>
      </c>
      <c r="AL7" s="57">
        <f t="shared" si="4"/>
        <v>0</v>
      </c>
      <c r="AM7" s="46"/>
    </row>
    <row r="8" spans="1:39" ht="15.75" customHeight="1">
      <c r="A8" s="72">
        <f t="shared" si="5"/>
        <v>4</v>
      </c>
      <c r="B8" s="72" t="s">
        <v>179</v>
      </c>
      <c r="C8" s="72">
        <v>9288</v>
      </c>
      <c r="D8" s="73" t="s">
        <v>183</v>
      </c>
      <c r="E8" s="73"/>
      <c r="F8" s="128" t="s">
        <v>57</v>
      </c>
      <c r="G8" s="93"/>
      <c r="H8" s="90">
        <v>228904</v>
      </c>
      <c r="I8" s="40">
        <v>0</v>
      </c>
      <c r="J8" s="40">
        <v>3835</v>
      </c>
      <c r="K8" s="40">
        <v>0</v>
      </c>
      <c r="L8" s="40">
        <v>0</v>
      </c>
      <c r="M8" s="40">
        <v>0</v>
      </c>
      <c r="N8" s="40">
        <v>42640</v>
      </c>
      <c r="O8" s="40">
        <v>8470</v>
      </c>
      <c r="P8" s="40">
        <v>1342</v>
      </c>
      <c r="Q8" s="40">
        <v>8229</v>
      </c>
      <c r="R8" s="57">
        <f t="shared" si="0"/>
        <v>293420</v>
      </c>
      <c r="S8" s="97"/>
      <c r="T8" s="40">
        <v>168225</v>
      </c>
      <c r="U8" s="40">
        <v>0</v>
      </c>
      <c r="V8" s="40">
        <v>5566</v>
      </c>
      <c r="W8" s="40">
        <v>31200</v>
      </c>
      <c r="X8" s="40">
        <v>56503</v>
      </c>
      <c r="Y8" s="40">
        <v>5655</v>
      </c>
      <c r="Z8" s="40">
        <v>0</v>
      </c>
      <c r="AA8" s="40">
        <v>120</v>
      </c>
      <c r="AB8" s="40">
        <v>45214</v>
      </c>
      <c r="AC8" s="44">
        <f t="shared" si="1"/>
        <v>312483</v>
      </c>
      <c r="AD8" s="45">
        <f t="shared" si="2"/>
        <v>-19063</v>
      </c>
      <c r="AE8" s="46"/>
      <c r="AF8" s="40">
        <v>3330000</v>
      </c>
      <c r="AG8" s="40">
        <v>0</v>
      </c>
      <c r="AH8" s="40">
        <v>170369</v>
      </c>
      <c r="AI8" s="40">
        <v>0</v>
      </c>
      <c r="AJ8" s="57">
        <f t="shared" si="3"/>
        <v>3500369</v>
      </c>
      <c r="AK8" s="40">
        <v>5091</v>
      </c>
      <c r="AL8" s="57">
        <f t="shared" si="4"/>
        <v>3495278</v>
      </c>
      <c r="AM8" s="46"/>
    </row>
    <row r="9" spans="1:39" ht="15.75" customHeight="1">
      <c r="A9" s="72">
        <f t="shared" si="5"/>
        <v>5</v>
      </c>
      <c r="B9" s="72" t="s">
        <v>179</v>
      </c>
      <c r="C9" s="72">
        <v>9295</v>
      </c>
      <c r="D9" s="73" t="s">
        <v>184</v>
      </c>
      <c r="E9" s="73"/>
      <c r="F9" s="128" t="s">
        <v>57</v>
      </c>
      <c r="G9" s="93"/>
      <c r="H9" s="90">
        <v>123023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160</v>
      </c>
      <c r="O9" s="40">
        <v>30440</v>
      </c>
      <c r="P9" s="40">
        <v>0</v>
      </c>
      <c r="Q9" s="40">
        <v>0</v>
      </c>
      <c r="R9" s="57">
        <f t="shared" si="0"/>
        <v>153623</v>
      </c>
      <c r="S9" s="79"/>
      <c r="T9" s="40">
        <v>64423</v>
      </c>
      <c r="U9" s="40">
        <v>0</v>
      </c>
      <c r="V9" s="40">
        <v>0</v>
      </c>
      <c r="W9" s="40">
        <v>0</v>
      </c>
      <c r="X9" s="40">
        <v>17198</v>
      </c>
      <c r="Y9" s="40">
        <v>31616</v>
      </c>
      <c r="Z9" s="40">
        <v>1457</v>
      </c>
      <c r="AA9" s="40">
        <v>0</v>
      </c>
      <c r="AB9" s="40">
        <v>0</v>
      </c>
      <c r="AC9" s="44">
        <f t="shared" si="1"/>
        <v>114694</v>
      </c>
      <c r="AD9" s="45">
        <f t="shared" si="2"/>
        <v>38929</v>
      </c>
      <c r="AE9" s="46"/>
      <c r="AF9" s="40">
        <v>2475793</v>
      </c>
      <c r="AG9" s="40">
        <v>0</v>
      </c>
      <c r="AH9" s="40">
        <v>621388</v>
      </c>
      <c r="AI9" s="40">
        <v>0</v>
      </c>
      <c r="AJ9" s="57">
        <f t="shared" si="3"/>
        <v>3097181</v>
      </c>
      <c r="AK9" s="40">
        <v>32334</v>
      </c>
      <c r="AL9" s="57">
        <f t="shared" si="4"/>
        <v>3064847</v>
      </c>
      <c r="AM9" s="46"/>
    </row>
    <row r="10" spans="1:39" ht="15.75" customHeight="1">
      <c r="A10" s="72">
        <f t="shared" si="5"/>
        <v>6</v>
      </c>
      <c r="B10" s="72" t="s">
        <v>179</v>
      </c>
      <c r="C10" s="72">
        <v>9733</v>
      </c>
      <c r="D10" s="73" t="s">
        <v>185</v>
      </c>
      <c r="E10" s="73">
        <v>1</v>
      </c>
      <c r="F10" s="128"/>
      <c r="G10" s="93" t="s">
        <v>72</v>
      </c>
      <c r="H10" s="90">
        <v>156700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57">
        <f t="shared" si="0"/>
        <v>156700</v>
      </c>
      <c r="S10" s="97"/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4">
        <f t="shared" si="1"/>
        <v>0</v>
      </c>
      <c r="AD10" s="45">
        <f t="shared" si="2"/>
        <v>156700</v>
      </c>
      <c r="AE10" s="46"/>
      <c r="AF10" s="40">
        <v>0</v>
      </c>
      <c r="AG10" s="40">
        <v>0</v>
      </c>
      <c r="AH10" s="40">
        <v>0</v>
      </c>
      <c r="AI10" s="40">
        <v>0</v>
      </c>
      <c r="AJ10" s="57">
        <f t="shared" si="3"/>
        <v>0</v>
      </c>
      <c r="AK10" s="40">
        <v>0</v>
      </c>
      <c r="AL10" s="57">
        <f t="shared" si="4"/>
        <v>0</v>
      </c>
      <c r="AM10" s="46"/>
    </row>
    <row r="11" spans="1:39" ht="15.75" customHeight="1">
      <c r="A11" s="72">
        <f t="shared" si="5"/>
        <v>7</v>
      </c>
      <c r="B11" s="72" t="s">
        <v>179</v>
      </c>
      <c r="C11" s="72">
        <v>4995</v>
      </c>
      <c r="D11" s="73" t="s">
        <v>186</v>
      </c>
      <c r="E11" s="73"/>
      <c r="F11" s="128" t="s">
        <v>57</v>
      </c>
      <c r="G11" s="93"/>
      <c r="H11" s="90">
        <v>415483</v>
      </c>
      <c r="I11" s="40">
        <v>0</v>
      </c>
      <c r="J11" s="40">
        <v>5990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57">
        <f t="shared" si="0"/>
        <v>421473</v>
      </c>
      <c r="S11" s="8"/>
      <c r="T11" s="40">
        <v>98868</v>
      </c>
      <c r="U11" s="40">
        <v>27417</v>
      </c>
      <c r="V11" s="40">
        <v>15341</v>
      </c>
      <c r="W11" s="40">
        <v>35795</v>
      </c>
      <c r="X11" s="40">
        <v>83183</v>
      </c>
      <c r="Y11" s="40">
        <v>37603</v>
      </c>
      <c r="Z11" s="40">
        <v>2719</v>
      </c>
      <c r="AA11" s="40">
        <v>49831</v>
      </c>
      <c r="AB11" s="40">
        <v>6933</v>
      </c>
      <c r="AC11" s="44">
        <f t="shared" si="1"/>
        <v>357690</v>
      </c>
      <c r="AD11" s="45">
        <f t="shared" si="2"/>
        <v>63783</v>
      </c>
      <c r="AE11" s="46"/>
      <c r="AF11" s="40">
        <v>1300000</v>
      </c>
      <c r="AG11" s="40">
        <v>200000</v>
      </c>
      <c r="AH11" s="40">
        <v>10000</v>
      </c>
      <c r="AI11" s="40">
        <v>0</v>
      </c>
      <c r="AJ11" s="57">
        <f t="shared" si="3"/>
        <v>1510000</v>
      </c>
      <c r="AK11" s="40">
        <v>551050</v>
      </c>
      <c r="AL11" s="57">
        <f t="shared" si="4"/>
        <v>958950</v>
      </c>
      <c r="AM11" s="46"/>
    </row>
    <row r="12" spans="1:39" ht="15.75" customHeight="1">
      <c r="A12" s="72">
        <f t="shared" si="5"/>
        <v>8</v>
      </c>
      <c r="B12" s="72" t="s">
        <v>179</v>
      </c>
      <c r="C12" s="72">
        <v>9290</v>
      </c>
      <c r="D12" s="73" t="s">
        <v>187</v>
      </c>
      <c r="E12" s="73"/>
      <c r="F12" s="128" t="s">
        <v>57</v>
      </c>
      <c r="G12" s="93"/>
      <c r="H12" s="90">
        <v>3284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112687</v>
      </c>
      <c r="P12" s="40">
        <v>0</v>
      </c>
      <c r="Q12" s="40">
        <v>585</v>
      </c>
      <c r="R12" s="57">
        <f t="shared" si="0"/>
        <v>116556</v>
      </c>
      <c r="S12" s="97"/>
      <c r="T12" s="40">
        <v>17770</v>
      </c>
      <c r="U12" s="40">
        <v>7200</v>
      </c>
      <c r="V12" s="40">
        <v>3763</v>
      </c>
      <c r="W12" s="40">
        <v>24214</v>
      </c>
      <c r="X12" s="40">
        <v>6387</v>
      </c>
      <c r="Y12" s="40">
        <v>22673</v>
      </c>
      <c r="Z12" s="40">
        <v>18661</v>
      </c>
      <c r="AA12" s="40">
        <v>0</v>
      </c>
      <c r="AB12" s="40">
        <v>1861</v>
      </c>
      <c r="AC12" s="44">
        <f t="shared" si="1"/>
        <v>102529</v>
      </c>
      <c r="AD12" s="45">
        <f t="shared" si="2"/>
        <v>14027</v>
      </c>
      <c r="AE12" s="46"/>
      <c r="AF12" s="40">
        <v>0</v>
      </c>
      <c r="AG12" s="40">
        <v>8696</v>
      </c>
      <c r="AH12" s="40">
        <v>2880392</v>
      </c>
      <c r="AI12" s="40">
        <v>-2592</v>
      </c>
      <c r="AJ12" s="57">
        <f t="shared" si="3"/>
        <v>2886496</v>
      </c>
      <c r="AK12" s="40">
        <v>2643059</v>
      </c>
      <c r="AL12" s="57">
        <f t="shared" si="4"/>
        <v>243437</v>
      </c>
      <c r="AM12" s="46"/>
    </row>
    <row r="13" spans="1:39" ht="15.75" customHeight="1">
      <c r="A13" s="72">
        <f t="shared" si="5"/>
        <v>9</v>
      </c>
      <c r="B13" s="72" t="s">
        <v>179</v>
      </c>
      <c r="C13" s="72">
        <v>12722</v>
      </c>
      <c r="D13" s="73" t="s">
        <v>188</v>
      </c>
      <c r="E13" s="73"/>
      <c r="F13" s="128" t="s">
        <v>57</v>
      </c>
      <c r="G13" s="93"/>
      <c r="H13" s="90">
        <v>31967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49318</v>
      </c>
      <c r="O13" s="40">
        <v>4821</v>
      </c>
      <c r="P13" s="40">
        <v>6931</v>
      </c>
      <c r="Q13" s="40">
        <v>0</v>
      </c>
      <c r="R13" s="57">
        <f aca="true" t="shared" si="6" ref="R13:R76">SUM(H13:Q13)</f>
        <v>93037</v>
      </c>
      <c r="S13" s="97"/>
      <c r="T13" s="40">
        <v>62019</v>
      </c>
      <c r="U13" s="40">
        <v>28080</v>
      </c>
      <c r="V13" s="40">
        <v>4835</v>
      </c>
      <c r="W13" s="40">
        <v>631</v>
      </c>
      <c r="X13" s="40">
        <v>20363</v>
      </c>
      <c r="Y13" s="40">
        <v>15079</v>
      </c>
      <c r="Z13" s="40">
        <v>350</v>
      </c>
      <c r="AA13" s="40">
        <v>0</v>
      </c>
      <c r="AB13" s="40">
        <v>0</v>
      </c>
      <c r="AC13" s="44">
        <f aca="true" t="shared" si="7" ref="AC13:AC74">SUM(T13:AB13)</f>
        <v>131357</v>
      </c>
      <c r="AD13" s="45">
        <f aca="true" t="shared" si="8" ref="AD13:AD74">+R13-AC13</f>
        <v>-38320</v>
      </c>
      <c r="AE13" s="46"/>
      <c r="AF13" s="40">
        <v>2550000</v>
      </c>
      <c r="AG13" s="40">
        <v>128000</v>
      </c>
      <c r="AH13" s="40">
        <v>84089</v>
      </c>
      <c r="AI13" s="40">
        <v>2105</v>
      </c>
      <c r="AJ13" s="57">
        <f aca="true" t="shared" si="9" ref="AJ13:AJ76">SUM(AF13:AI13)</f>
        <v>2764194</v>
      </c>
      <c r="AK13" s="40">
        <v>1615</v>
      </c>
      <c r="AL13" s="57">
        <f aca="true" t="shared" si="10" ref="AL13:AL76">+AJ13-AK13</f>
        <v>2762579</v>
      </c>
      <c r="AM13" s="46"/>
    </row>
    <row r="14" spans="1:39" ht="15.75" customHeight="1">
      <c r="A14" s="72">
        <f aca="true" t="shared" si="11" ref="A14:A77">+A13+1</f>
        <v>10</v>
      </c>
      <c r="B14" s="72" t="s">
        <v>179</v>
      </c>
      <c r="C14" s="72">
        <v>9275</v>
      </c>
      <c r="D14" s="73" t="s">
        <v>189</v>
      </c>
      <c r="E14" s="73"/>
      <c r="F14" s="128" t="s">
        <v>57</v>
      </c>
      <c r="G14" s="93"/>
      <c r="H14" s="90">
        <v>30133</v>
      </c>
      <c r="I14" s="40">
        <v>269</v>
      </c>
      <c r="J14" s="40">
        <v>0</v>
      </c>
      <c r="K14" s="40">
        <v>0</v>
      </c>
      <c r="L14" s="40">
        <v>0</v>
      </c>
      <c r="M14" s="40">
        <v>0</v>
      </c>
      <c r="N14" s="40">
        <v>13138</v>
      </c>
      <c r="O14" s="40">
        <v>350</v>
      </c>
      <c r="P14" s="40">
        <v>41162</v>
      </c>
      <c r="Q14" s="40">
        <v>927</v>
      </c>
      <c r="R14" s="57">
        <f t="shared" si="6"/>
        <v>85979</v>
      </c>
      <c r="S14" s="97"/>
      <c r="T14" s="40">
        <v>56458</v>
      </c>
      <c r="U14" s="40">
        <v>5722</v>
      </c>
      <c r="V14" s="40">
        <v>0</v>
      </c>
      <c r="W14" s="40">
        <v>100</v>
      </c>
      <c r="X14" s="40">
        <v>11379</v>
      </c>
      <c r="Y14" s="40">
        <v>8016</v>
      </c>
      <c r="Z14" s="40">
        <v>4500</v>
      </c>
      <c r="AA14" s="40">
        <v>0</v>
      </c>
      <c r="AB14" s="40">
        <v>5725</v>
      </c>
      <c r="AC14" s="44">
        <f t="shared" si="7"/>
        <v>91900</v>
      </c>
      <c r="AD14" s="45">
        <f t="shared" si="8"/>
        <v>-5921</v>
      </c>
      <c r="AE14" s="46"/>
      <c r="AF14" s="40">
        <v>2035000</v>
      </c>
      <c r="AG14" s="40">
        <v>0</v>
      </c>
      <c r="AH14" s="40">
        <v>10803</v>
      </c>
      <c r="AI14" s="40">
        <v>0</v>
      </c>
      <c r="AJ14" s="57">
        <f t="shared" si="9"/>
        <v>2045803</v>
      </c>
      <c r="AK14" s="40">
        <v>0</v>
      </c>
      <c r="AL14" s="57">
        <f t="shared" si="10"/>
        <v>2045803</v>
      </c>
      <c r="AM14" s="46"/>
    </row>
    <row r="15" spans="1:39" ht="15.75" customHeight="1">
      <c r="A15" s="72">
        <f t="shared" si="11"/>
        <v>11</v>
      </c>
      <c r="B15" s="72" t="s">
        <v>179</v>
      </c>
      <c r="C15" s="72">
        <v>9277</v>
      </c>
      <c r="D15" s="73" t="s">
        <v>190</v>
      </c>
      <c r="E15" s="73"/>
      <c r="F15" s="128" t="s">
        <v>57</v>
      </c>
      <c r="G15" s="93"/>
      <c r="H15" s="90">
        <v>60831</v>
      </c>
      <c r="I15" s="40">
        <v>5207</v>
      </c>
      <c r="J15" s="40">
        <v>0</v>
      </c>
      <c r="K15" s="40">
        <v>0</v>
      </c>
      <c r="L15" s="40">
        <v>3000</v>
      </c>
      <c r="M15" s="40">
        <v>0</v>
      </c>
      <c r="N15" s="40">
        <v>7082</v>
      </c>
      <c r="O15" s="40">
        <v>1322</v>
      </c>
      <c r="P15" s="40">
        <v>7257</v>
      </c>
      <c r="Q15" s="40">
        <v>0</v>
      </c>
      <c r="R15" s="57">
        <f t="shared" si="6"/>
        <v>84699</v>
      </c>
      <c r="S15" s="97"/>
      <c r="T15" s="40">
        <v>52475</v>
      </c>
      <c r="U15" s="40">
        <v>5104</v>
      </c>
      <c r="V15" s="40">
        <v>0</v>
      </c>
      <c r="W15" s="40">
        <v>7302</v>
      </c>
      <c r="X15" s="40">
        <v>6472</v>
      </c>
      <c r="Y15" s="40">
        <v>17532</v>
      </c>
      <c r="Z15" s="40">
        <v>702</v>
      </c>
      <c r="AA15" s="40">
        <v>5690</v>
      </c>
      <c r="AB15" s="40">
        <v>3000</v>
      </c>
      <c r="AC15" s="44">
        <f t="shared" si="7"/>
        <v>98277</v>
      </c>
      <c r="AD15" s="45">
        <f t="shared" si="8"/>
        <v>-13578</v>
      </c>
      <c r="AE15" s="46"/>
      <c r="AF15" s="40">
        <v>2125000</v>
      </c>
      <c r="AG15" s="40">
        <v>134782</v>
      </c>
      <c r="AH15" s="40">
        <v>29392</v>
      </c>
      <c r="AI15" s="40">
        <v>0</v>
      </c>
      <c r="AJ15" s="57">
        <f t="shared" si="9"/>
        <v>2289174</v>
      </c>
      <c r="AK15" s="40">
        <v>0</v>
      </c>
      <c r="AL15" s="57">
        <f t="shared" si="10"/>
        <v>2289174</v>
      </c>
      <c r="AM15" s="46"/>
    </row>
    <row r="16" spans="1:39" ht="15.75" customHeight="1">
      <c r="A16" s="72">
        <f t="shared" si="11"/>
        <v>12</v>
      </c>
      <c r="B16" s="72" t="s">
        <v>179</v>
      </c>
      <c r="C16" s="72">
        <v>9293</v>
      </c>
      <c r="D16" s="73" t="s">
        <v>191</v>
      </c>
      <c r="E16" s="73"/>
      <c r="F16" s="128" t="s">
        <v>57</v>
      </c>
      <c r="G16" s="93"/>
      <c r="H16" s="90">
        <v>90419</v>
      </c>
      <c r="I16" s="40">
        <v>5440</v>
      </c>
      <c r="J16" s="40">
        <v>0</v>
      </c>
      <c r="K16" s="40">
        <v>0</v>
      </c>
      <c r="L16" s="40">
        <v>0</v>
      </c>
      <c r="M16" s="40">
        <v>0</v>
      </c>
      <c r="N16" s="40">
        <v>14818</v>
      </c>
      <c r="O16" s="40">
        <v>2549</v>
      </c>
      <c r="P16" s="40">
        <v>9184</v>
      </c>
      <c r="Q16" s="40">
        <v>0</v>
      </c>
      <c r="R16" s="57">
        <f t="shared" si="6"/>
        <v>122410</v>
      </c>
      <c r="S16" s="97"/>
      <c r="T16" s="40">
        <v>41165</v>
      </c>
      <c r="U16" s="40">
        <v>54181</v>
      </c>
      <c r="V16" s="40">
        <v>12264</v>
      </c>
      <c r="W16" s="40">
        <v>10646</v>
      </c>
      <c r="X16" s="40">
        <v>17459</v>
      </c>
      <c r="Y16" s="40">
        <v>11322</v>
      </c>
      <c r="Z16" s="40">
        <v>5586</v>
      </c>
      <c r="AA16" s="40">
        <v>5326</v>
      </c>
      <c r="AB16" s="40">
        <v>1292</v>
      </c>
      <c r="AC16" s="44">
        <f t="shared" si="7"/>
        <v>159241</v>
      </c>
      <c r="AD16" s="45">
        <f t="shared" si="8"/>
        <v>-36831</v>
      </c>
      <c r="AE16" s="46"/>
      <c r="AF16" s="40">
        <v>1860000</v>
      </c>
      <c r="AG16" s="40">
        <v>0</v>
      </c>
      <c r="AH16" s="40">
        <v>54888</v>
      </c>
      <c r="AI16" s="40">
        <v>0</v>
      </c>
      <c r="AJ16" s="57">
        <f t="shared" si="9"/>
        <v>1914888</v>
      </c>
      <c r="AK16" s="40">
        <v>0</v>
      </c>
      <c r="AL16" s="57">
        <f t="shared" si="10"/>
        <v>1914888</v>
      </c>
      <c r="AM16" s="46"/>
    </row>
    <row r="17" spans="1:48" ht="15.75" customHeight="1">
      <c r="A17" s="72">
        <f t="shared" si="11"/>
        <v>13</v>
      </c>
      <c r="B17" s="72" t="s">
        <v>179</v>
      </c>
      <c r="C17" s="72">
        <v>9279</v>
      </c>
      <c r="D17" s="73" t="s">
        <v>192</v>
      </c>
      <c r="E17" s="73"/>
      <c r="F17" s="128" t="s">
        <v>57</v>
      </c>
      <c r="G17" s="93"/>
      <c r="H17" s="90">
        <v>184390</v>
      </c>
      <c r="I17" s="40">
        <v>908</v>
      </c>
      <c r="J17" s="40">
        <v>788</v>
      </c>
      <c r="K17" s="40">
        <v>0</v>
      </c>
      <c r="L17" s="40">
        <v>0</v>
      </c>
      <c r="M17" s="40">
        <v>0</v>
      </c>
      <c r="N17" s="40">
        <v>20895</v>
      </c>
      <c r="O17" s="40">
        <v>14547</v>
      </c>
      <c r="P17" s="40">
        <v>0</v>
      </c>
      <c r="Q17" s="40">
        <v>0</v>
      </c>
      <c r="R17" s="57">
        <f t="shared" si="6"/>
        <v>221528</v>
      </c>
      <c r="S17" s="97"/>
      <c r="T17" s="40">
        <v>58025</v>
      </c>
      <c r="U17" s="40">
        <v>10788</v>
      </c>
      <c r="V17" s="40">
        <v>0</v>
      </c>
      <c r="W17" s="40">
        <v>59655</v>
      </c>
      <c r="X17" s="40">
        <v>24579</v>
      </c>
      <c r="Y17" s="40">
        <v>7208</v>
      </c>
      <c r="Z17" s="40">
        <v>29262</v>
      </c>
      <c r="AA17" s="40">
        <v>0</v>
      </c>
      <c r="AB17" s="40">
        <v>0</v>
      </c>
      <c r="AC17" s="44">
        <f t="shared" si="7"/>
        <v>189517</v>
      </c>
      <c r="AD17" s="45">
        <f t="shared" si="8"/>
        <v>32011</v>
      </c>
      <c r="AE17" s="46"/>
      <c r="AF17" s="40">
        <v>2560000</v>
      </c>
      <c r="AG17" s="40">
        <v>0</v>
      </c>
      <c r="AH17" s="40">
        <v>361843</v>
      </c>
      <c r="AI17" s="40">
        <v>709</v>
      </c>
      <c r="AJ17" s="57">
        <f t="shared" si="9"/>
        <v>2922552</v>
      </c>
      <c r="AK17" s="40">
        <v>0</v>
      </c>
      <c r="AL17" s="57">
        <f t="shared" si="10"/>
        <v>2922552</v>
      </c>
      <c r="AM17" s="46"/>
      <c r="AV17" s="24"/>
    </row>
    <row r="18" spans="1:48" ht="15.75" customHeight="1">
      <c r="A18" s="72">
        <f t="shared" si="11"/>
        <v>14</v>
      </c>
      <c r="B18" s="72" t="s">
        <v>179</v>
      </c>
      <c r="C18" s="72">
        <v>9340</v>
      </c>
      <c r="D18" s="73" t="s">
        <v>193</v>
      </c>
      <c r="E18" s="73">
        <v>1</v>
      </c>
      <c r="F18" s="128"/>
      <c r="G18" s="93" t="s">
        <v>72</v>
      </c>
      <c r="H18" s="90">
        <v>300067</v>
      </c>
      <c r="I18" s="40">
        <v>0</v>
      </c>
      <c r="J18" s="40">
        <v>55685</v>
      </c>
      <c r="K18" s="40">
        <v>0</v>
      </c>
      <c r="L18" s="40">
        <v>8600</v>
      </c>
      <c r="M18" s="40">
        <v>0</v>
      </c>
      <c r="N18" s="40">
        <v>1346</v>
      </c>
      <c r="O18" s="40">
        <v>5260</v>
      </c>
      <c r="P18" s="40">
        <v>426</v>
      </c>
      <c r="Q18" s="40">
        <v>9369</v>
      </c>
      <c r="R18" s="57">
        <f t="shared" si="6"/>
        <v>380753</v>
      </c>
      <c r="S18" s="79"/>
      <c r="T18" s="40">
        <v>76573</v>
      </c>
      <c r="U18" s="40">
        <v>19945</v>
      </c>
      <c r="V18" s="40">
        <v>0</v>
      </c>
      <c r="W18" s="40">
        <v>169037</v>
      </c>
      <c r="X18" s="40">
        <v>15123</v>
      </c>
      <c r="Y18" s="40">
        <v>87636</v>
      </c>
      <c r="Z18" s="40">
        <v>0</v>
      </c>
      <c r="AA18" s="40">
        <v>0</v>
      </c>
      <c r="AB18" s="40">
        <v>0</v>
      </c>
      <c r="AC18" s="44">
        <f t="shared" si="7"/>
        <v>368314</v>
      </c>
      <c r="AD18" s="45">
        <f t="shared" si="8"/>
        <v>12439</v>
      </c>
      <c r="AE18" s="46"/>
      <c r="AF18" s="40">
        <v>1865975</v>
      </c>
      <c r="AG18" s="40">
        <v>43848</v>
      </c>
      <c r="AH18" s="40">
        <v>68413</v>
      </c>
      <c r="AI18" s="40">
        <v>0</v>
      </c>
      <c r="AJ18" s="57">
        <f t="shared" si="9"/>
        <v>1978236</v>
      </c>
      <c r="AK18" s="40">
        <v>6120</v>
      </c>
      <c r="AL18" s="57">
        <f t="shared" si="10"/>
        <v>1972116</v>
      </c>
      <c r="AM18" s="46"/>
      <c r="AV18" s="98"/>
    </row>
    <row r="19" spans="1:48" ht="15.75" customHeight="1">
      <c r="A19" s="72">
        <f t="shared" si="11"/>
        <v>15</v>
      </c>
      <c r="B19" s="72" t="s">
        <v>179</v>
      </c>
      <c r="C19" s="72">
        <v>9343</v>
      </c>
      <c r="D19" s="73" t="s">
        <v>194</v>
      </c>
      <c r="E19" s="73"/>
      <c r="F19" s="128" t="s">
        <v>57</v>
      </c>
      <c r="G19" s="93"/>
      <c r="H19" s="90">
        <v>26186</v>
      </c>
      <c r="I19" s="40">
        <v>0</v>
      </c>
      <c r="J19" s="40">
        <v>714</v>
      </c>
      <c r="K19" s="40">
        <v>0</v>
      </c>
      <c r="L19" s="40">
        <v>0</v>
      </c>
      <c r="M19" s="40">
        <v>0</v>
      </c>
      <c r="N19" s="40">
        <v>25715</v>
      </c>
      <c r="O19" s="40">
        <v>90</v>
      </c>
      <c r="P19" s="40">
        <v>1765</v>
      </c>
      <c r="Q19" s="40">
        <v>1661</v>
      </c>
      <c r="R19" s="57">
        <f t="shared" si="6"/>
        <v>56131</v>
      </c>
      <c r="S19" s="97"/>
      <c r="T19" s="40">
        <v>21163</v>
      </c>
      <c r="U19" s="40">
        <v>4000</v>
      </c>
      <c r="V19" s="40">
        <v>1985</v>
      </c>
      <c r="W19" s="40">
        <v>0</v>
      </c>
      <c r="X19" s="40">
        <v>11543</v>
      </c>
      <c r="Y19" s="40">
        <v>15528</v>
      </c>
      <c r="Z19" s="40">
        <v>220</v>
      </c>
      <c r="AA19" s="40">
        <v>0</v>
      </c>
      <c r="AB19" s="40">
        <v>0</v>
      </c>
      <c r="AC19" s="44">
        <f t="shared" si="7"/>
        <v>54439</v>
      </c>
      <c r="AD19" s="45">
        <f t="shared" si="8"/>
        <v>1692</v>
      </c>
      <c r="AE19" s="46"/>
      <c r="AF19" s="40">
        <v>1500000</v>
      </c>
      <c r="AG19" s="40">
        <v>41500</v>
      </c>
      <c r="AH19" s="40">
        <v>13567</v>
      </c>
      <c r="AI19" s="40">
        <v>0</v>
      </c>
      <c r="AJ19" s="57">
        <f t="shared" si="9"/>
        <v>1555067</v>
      </c>
      <c r="AK19" s="40">
        <v>0</v>
      </c>
      <c r="AL19" s="57">
        <f t="shared" si="10"/>
        <v>1555067</v>
      </c>
      <c r="AM19" s="46"/>
      <c r="AV19" s="24"/>
    </row>
    <row r="20" spans="1:48" ht="15.75" customHeight="1">
      <c r="A20" s="72">
        <f t="shared" si="11"/>
        <v>16</v>
      </c>
      <c r="B20" s="72" t="s">
        <v>179</v>
      </c>
      <c r="C20" s="72">
        <v>9350</v>
      </c>
      <c r="D20" s="73" t="s">
        <v>195</v>
      </c>
      <c r="E20" s="73"/>
      <c r="F20" s="128" t="s">
        <v>57</v>
      </c>
      <c r="G20" s="93"/>
      <c r="H20" s="90">
        <v>118895</v>
      </c>
      <c r="I20" s="40">
        <v>0</v>
      </c>
      <c r="J20" s="40">
        <v>1500</v>
      </c>
      <c r="K20" s="40">
        <v>0</v>
      </c>
      <c r="L20" s="40">
        <v>4250</v>
      </c>
      <c r="M20" s="40">
        <v>0</v>
      </c>
      <c r="N20" s="40">
        <v>0</v>
      </c>
      <c r="O20" s="40">
        <v>8421</v>
      </c>
      <c r="P20" s="40">
        <v>20963</v>
      </c>
      <c r="Q20" s="40">
        <v>6607</v>
      </c>
      <c r="R20" s="57">
        <f t="shared" si="6"/>
        <v>160636</v>
      </c>
      <c r="S20" s="8"/>
      <c r="T20" s="40">
        <v>49798</v>
      </c>
      <c r="U20" s="40">
        <v>15600</v>
      </c>
      <c r="V20" s="40">
        <v>18439</v>
      </c>
      <c r="W20" s="40">
        <v>3351</v>
      </c>
      <c r="X20" s="40">
        <v>8772</v>
      </c>
      <c r="Y20" s="40">
        <v>6824</v>
      </c>
      <c r="Z20" s="40">
        <v>4993</v>
      </c>
      <c r="AA20" s="40">
        <v>480</v>
      </c>
      <c r="AB20" s="40">
        <v>739</v>
      </c>
      <c r="AC20" s="44">
        <f t="shared" si="7"/>
        <v>108996</v>
      </c>
      <c r="AD20" s="45">
        <f t="shared" si="8"/>
        <v>51640</v>
      </c>
      <c r="AE20" s="46"/>
      <c r="AF20" s="40">
        <v>2011718</v>
      </c>
      <c r="AG20" s="40">
        <v>35813</v>
      </c>
      <c r="AH20" s="40">
        <v>252979</v>
      </c>
      <c r="AI20" s="40">
        <v>0</v>
      </c>
      <c r="AJ20" s="57">
        <f t="shared" si="9"/>
        <v>2300510</v>
      </c>
      <c r="AK20" s="40">
        <v>214326</v>
      </c>
      <c r="AL20" s="57">
        <f t="shared" si="10"/>
        <v>2086184</v>
      </c>
      <c r="AM20" s="46"/>
      <c r="AV20" s="24"/>
    </row>
    <row r="21" spans="1:48" ht="15.75" customHeight="1">
      <c r="A21" s="72">
        <f t="shared" si="11"/>
        <v>17</v>
      </c>
      <c r="B21" s="72" t="s">
        <v>179</v>
      </c>
      <c r="C21" s="72">
        <v>9261</v>
      </c>
      <c r="D21" s="73" t="s">
        <v>196</v>
      </c>
      <c r="E21" s="73">
        <v>1</v>
      </c>
      <c r="F21" s="128"/>
      <c r="G21" s="93" t="s">
        <v>72</v>
      </c>
      <c r="H21" s="90">
        <v>37106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14933</v>
      </c>
      <c r="O21" s="40">
        <v>3780</v>
      </c>
      <c r="P21" s="40">
        <v>0</v>
      </c>
      <c r="Q21" s="40">
        <v>0</v>
      </c>
      <c r="R21" s="57">
        <f t="shared" si="6"/>
        <v>55819</v>
      </c>
      <c r="S21" s="97"/>
      <c r="T21" s="40">
        <v>0</v>
      </c>
      <c r="U21" s="40">
        <v>0</v>
      </c>
      <c r="V21" s="40">
        <v>0</v>
      </c>
      <c r="W21" s="40">
        <v>16921</v>
      </c>
      <c r="X21" s="40">
        <v>6905</v>
      </c>
      <c r="Y21" s="40">
        <v>14666</v>
      </c>
      <c r="Z21" s="40">
        <v>10254</v>
      </c>
      <c r="AA21" s="40">
        <v>0</v>
      </c>
      <c r="AB21" s="40">
        <v>0</v>
      </c>
      <c r="AC21" s="44">
        <f t="shared" si="7"/>
        <v>48746</v>
      </c>
      <c r="AD21" s="45">
        <f t="shared" si="8"/>
        <v>7073</v>
      </c>
      <c r="AE21" s="46"/>
      <c r="AF21" s="40">
        <v>446381</v>
      </c>
      <c r="AG21" s="40">
        <v>2700</v>
      </c>
      <c r="AH21" s="40">
        <v>209473</v>
      </c>
      <c r="AI21" s="40">
        <v>2400</v>
      </c>
      <c r="AJ21" s="57">
        <f t="shared" si="9"/>
        <v>660954</v>
      </c>
      <c r="AK21" s="40">
        <v>0</v>
      </c>
      <c r="AL21" s="57">
        <f t="shared" si="10"/>
        <v>660954</v>
      </c>
      <c r="AM21" s="46"/>
      <c r="AV21" s="24"/>
    </row>
    <row r="22" spans="1:39" ht="15.75" customHeight="1">
      <c r="A22" s="72">
        <f t="shared" si="11"/>
        <v>18</v>
      </c>
      <c r="B22" s="72" t="s">
        <v>179</v>
      </c>
      <c r="C22" s="72">
        <v>15266</v>
      </c>
      <c r="D22" s="73" t="s">
        <v>197</v>
      </c>
      <c r="E22" s="73">
        <v>1</v>
      </c>
      <c r="F22" s="128"/>
      <c r="G22" s="93" t="s">
        <v>72</v>
      </c>
      <c r="H22" s="90">
        <v>47279</v>
      </c>
      <c r="I22" s="40">
        <v>0</v>
      </c>
      <c r="J22" s="40">
        <v>371</v>
      </c>
      <c r="K22" s="40">
        <v>0</v>
      </c>
      <c r="L22" s="40">
        <v>500</v>
      </c>
      <c r="M22" s="40">
        <v>0</v>
      </c>
      <c r="N22" s="40">
        <v>15982</v>
      </c>
      <c r="O22" s="40">
        <v>1600</v>
      </c>
      <c r="P22" s="40">
        <v>3067</v>
      </c>
      <c r="Q22" s="40">
        <v>536</v>
      </c>
      <c r="R22" s="57">
        <f t="shared" si="6"/>
        <v>69335</v>
      </c>
      <c r="S22" s="97"/>
      <c r="T22" s="40">
        <v>0</v>
      </c>
      <c r="U22" s="40">
        <v>0</v>
      </c>
      <c r="V22" s="40">
        <v>0</v>
      </c>
      <c r="W22" s="40">
        <v>16004</v>
      </c>
      <c r="X22" s="40">
        <v>15826</v>
      </c>
      <c r="Y22" s="40">
        <v>10466</v>
      </c>
      <c r="Z22" s="40">
        <v>31993</v>
      </c>
      <c r="AA22" s="40">
        <v>0</v>
      </c>
      <c r="AB22" s="40">
        <v>0</v>
      </c>
      <c r="AC22" s="44">
        <f t="shared" si="7"/>
        <v>74289</v>
      </c>
      <c r="AD22" s="45">
        <f t="shared" si="8"/>
        <v>-4954</v>
      </c>
      <c r="AE22" s="46"/>
      <c r="AF22" s="40">
        <v>1145000</v>
      </c>
      <c r="AG22" s="40">
        <v>14533</v>
      </c>
      <c r="AH22" s="40">
        <v>42971</v>
      </c>
      <c r="AI22" s="40">
        <v>0</v>
      </c>
      <c r="AJ22" s="57">
        <f t="shared" si="9"/>
        <v>1202504</v>
      </c>
      <c r="AK22" s="40">
        <v>3625</v>
      </c>
      <c r="AL22" s="57">
        <f t="shared" si="10"/>
        <v>1198879</v>
      </c>
      <c r="AM22" s="46"/>
    </row>
    <row r="23" spans="1:39" ht="15.75" customHeight="1">
      <c r="A23" s="72">
        <f t="shared" si="11"/>
        <v>19</v>
      </c>
      <c r="B23" s="72" t="s">
        <v>179</v>
      </c>
      <c r="C23" s="72">
        <v>9296</v>
      </c>
      <c r="D23" s="73" t="s">
        <v>198</v>
      </c>
      <c r="E23" s="73"/>
      <c r="F23" s="128" t="s">
        <v>57</v>
      </c>
      <c r="G23" s="93"/>
      <c r="H23" s="90">
        <v>36395</v>
      </c>
      <c r="I23" s="40">
        <v>0</v>
      </c>
      <c r="J23" s="40">
        <v>3052</v>
      </c>
      <c r="K23" s="40">
        <v>0</v>
      </c>
      <c r="L23" s="40">
        <v>0</v>
      </c>
      <c r="M23" s="40">
        <v>0</v>
      </c>
      <c r="N23" s="40">
        <v>63689</v>
      </c>
      <c r="O23" s="40">
        <v>3312</v>
      </c>
      <c r="P23" s="40">
        <v>5025</v>
      </c>
      <c r="Q23" s="40">
        <v>0</v>
      </c>
      <c r="R23" s="57">
        <f t="shared" si="6"/>
        <v>111473</v>
      </c>
      <c r="S23" s="97"/>
      <c r="T23" s="40">
        <v>52514</v>
      </c>
      <c r="U23" s="40">
        <v>26000</v>
      </c>
      <c r="V23" s="40">
        <v>983</v>
      </c>
      <c r="W23" s="40">
        <v>0</v>
      </c>
      <c r="X23" s="40">
        <v>25158</v>
      </c>
      <c r="Y23" s="40">
        <v>11275</v>
      </c>
      <c r="Z23" s="40">
        <v>1957</v>
      </c>
      <c r="AA23" s="40">
        <v>600</v>
      </c>
      <c r="AB23" s="40">
        <v>6008</v>
      </c>
      <c r="AC23" s="44">
        <f t="shared" si="7"/>
        <v>124495</v>
      </c>
      <c r="AD23" s="45">
        <f t="shared" si="8"/>
        <v>-13022</v>
      </c>
      <c r="AE23" s="46"/>
      <c r="AF23" s="40">
        <v>0</v>
      </c>
      <c r="AG23" s="40">
        <v>0</v>
      </c>
      <c r="AH23" s="40">
        <v>72650</v>
      </c>
      <c r="AI23" s="40">
        <v>0</v>
      </c>
      <c r="AJ23" s="57">
        <f t="shared" si="9"/>
        <v>72650</v>
      </c>
      <c r="AK23" s="40">
        <v>13683</v>
      </c>
      <c r="AL23" s="57">
        <f t="shared" si="10"/>
        <v>58967</v>
      </c>
      <c r="AM23" s="46"/>
    </row>
    <row r="24" spans="1:39" ht="15.75" customHeight="1">
      <c r="A24" s="72">
        <f t="shared" si="11"/>
        <v>20</v>
      </c>
      <c r="B24" s="72" t="s">
        <v>179</v>
      </c>
      <c r="C24" s="72">
        <v>9280</v>
      </c>
      <c r="D24" s="73" t="s">
        <v>199</v>
      </c>
      <c r="E24" s="73"/>
      <c r="F24" s="128" t="s">
        <v>57</v>
      </c>
      <c r="G24" s="93"/>
      <c r="H24" s="90">
        <v>165576</v>
      </c>
      <c r="I24" s="40">
        <v>1105</v>
      </c>
      <c r="J24" s="40">
        <v>29339</v>
      </c>
      <c r="K24" s="40">
        <v>0</v>
      </c>
      <c r="L24" s="40">
        <v>0</v>
      </c>
      <c r="M24" s="40">
        <v>3000</v>
      </c>
      <c r="N24" s="40">
        <v>17571</v>
      </c>
      <c r="O24" s="40">
        <v>3026</v>
      </c>
      <c r="P24" s="40">
        <v>0</v>
      </c>
      <c r="Q24" s="40">
        <v>0</v>
      </c>
      <c r="R24" s="57">
        <f t="shared" si="6"/>
        <v>219617</v>
      </c>
      <c r="S24" s="97"/>
      <c r="T24" s="40">
        <v>55823</v>
      </c>
      <c r="U24" s="40">
        <v>0</v>
      </c>
      <c r="V24" s="40">
        <v>21814</v>
      </c>
      <c r="W24" s="40">
        <v>0</v>
      </c>
      <c r="X24" s="40">
        <v>53619</v>
      </c>
      <c r="Y24" s="40">
        <v>26864</v>
      </c>
      <c r="Z24" s="40">
        <v>805</v>
      </c>
      <c r="AA24" s="40">
        <v>30165</v>
      </c>
      <c r="AB24" s="40">
        <v>10600</v>
      </c>
      <c r="AC24" s="44">
        <f t="shared" si="7"/>
        <v>199690</v>
      </c>
      <c r="AD24" s="45">
        <f t="shared" si="8"/>
        <v>19927</v>
      </c>
      <c r="AE24" s="46"/>
      <c r="AF24" s="40">
        <v>2350000</v>
      </c>
      <c r="AG24" s="40">
        <v>84843</v>
      </c>
      <c r="AH24" s="40">
        <v>122499</v>
      </c>
      <c r="AI24" s="40">
        <v>0</v>
      </c>
      <c r="AJ24" s="57">
        <f t="shared" si="9"/>
        <v>2557342</v>
      </c>
      <c r="AK24" s="40">
        <v>3989</v>
      </c>
      <c r="AL24" s="57">
        <f t="shared" si="10"/>
        <v>2553353</v>
      </c>
      <c r="AM24" s="46"/>
    </row>
    <row r="25" spans="1:39" ht="15.75" customHeight="1">
      <c r="A25" s="72">
        <f t="shared" si="11"/>
        <v>21</v>
      </c>
      <c r="B25" s="72" t="s">
        <v>179</v>
      </c>
      <c r="C25" s="72">
        <v>15473</v>
      </c>
      <c r="D25" s="73" t="s">
        <v>200</v>
      </c>
      <c r="E25" s="73">
        <v>1</v>
      </c>
      <c r="F25" s="128"/>
      <c r="G25" s="93" t="s">
        <v>72</v>
      </c>
      <c r="H25" s="90">
        <v>89273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9081</v>
      </c>
      <c r="P25" s="40">
        <v>0</v>
      </c>
      <c r="Q25" s="40">
        <v>0</v>
      </c>
      <c r="R25" s="57">
        <f t="shared" si="6"/>
        <v>98354</v>
      </c>
      <c r="S25" s="97"/>
      <c r="T25" s="40">
        <v>46682</v>
      </c>
      <c r="U25" s="40">
        <v>0</v>
      </c>
      <c r="V25" s="40">
        <v>0</v>
      </c>
      <c r="W25" s="40">
        <v>0</v>
      </c>
      <c r="X25" s="40">
        <v>10200</v>
      </c>
      <c r="Y25" s="40">
        <v>19903</v>
      </c>
      <c r="Z25" s="40">
        <v>4300</v>
      </c>
      <c r="AA25" s="40">
        <v>0</v>
      </c>
      <c r="AB25" s="40">
        <v>3003</v>
      </c>
      <c r="AC25" s="44">
        <f t="shared" si="7"/>
        <v>84088</v>
      </c>
      <c r="AD25" s="45">
        <f t="shared" si="8"/>
        <v>14266</v>
      </c>
      <c r="AE25" s="46"/>
      <c r="AF25" s="40">
        <v>0</v>
      </c>
      <c r="AG25" s="40">
        <v>10133</v>
      </c>
      <c r="AH25" s="40">
        <v>106097</v>
      </c>
      <c r="AI25" s="40">
        <v>546</v>
      </c>
      <c r="AJ25" s="57">
        <f t="shared" si="9"/>
        <v>116776</v>
      </c>
      <c r="AK25" s="40">
        <v>106677</v>
      </c>
      <c r="AL25" s="57">
        <f t="shared" si="10"/>
        <v>10099</v>
      </c>
      <c r="AM25" s="46"/>
    </row>
    <row r="26" spans="1:39" ht="15.75" customHeight="1">
      <c r="A26" s="72">
        <f t="shared" si="11"/>
        <v>22</v>
      </c>
      <c r="B26" s="72" t="s">
        <v>179</v>
      </c>
      <c r="C26" s="72">
        <v>9299</v>
      </c>
      <c r="D26" s="73" t="s">
        <v>201</v>
      </c>
      <c r="E26" s="73"/>
      <c r="F26" s="128" t="s">
        <v>57</v>
      </c>
      <c r="G26" s="93"/>
      <c r="H26" s="90">
        <v>149867</v>
      </c>
      <c r="I26" s="40">
        <v>0</v>
      </c>
      <c r="J26" s="40">
        <v>6967</v>
      </c>
      <c r="K26" s="40">
        <v>0</v>
      </c>
      <c r="L26" s="40">
        <v>2500</v>
      </c>
      <c r="M26" s="40">
        <v>0</v>
      </c>
      <c r="N26" s="40">
        <v>34405</v>
      </c>
      <c r="O26" s="40">
        <v>4040</v>
      </c>
      <c r="P26" s="40">
        <v>348</v>
      </c>
      <c r="Q26" s="40">
        <v>0</v>
      </c>
      <c r="R26" s="57">
        <f t="shared" si="6"/>
        <v>198127</v>
      </c>
      <c r="S26" s="97"/>
      <c r="T26" s="40">
        <v>50947</v>
      </c>
      <c r="U26" s="40">
        <v>0</v>
      </c>
      <c r="V26" s="40">
        <v>5897</v>
      </c>
      <c r="W26" s="40">
        <v>20791</v>
      </c>
      <c r="X26" s="40">
        <v>32464</v>
      </c>
      <c r="Y26" s="40">
        <v>61001</v>
      </c>
      <c r="Z26" s="40">
        <v>10645</v>
      </c>
      <c r="AA26" s="40">
        <v>2981</v>
      </c>
      <c r="AB26" s="40">
        <v>9700</v>
      </c>
      <c r="AC26" s="44">
        <f t="shared" si="7"/>
        <v>194426</v>
      </c>
      <c r="AD26" s="45">
        <f t="shared" si="8"/>
        <v>3701</v>
      </c>
      <c r="AE26" s="46"/>
      <c r="AF26" s="40">
        <v>697882</v>
      </c>
      <c r="AG26" s="40">
        <v>45427</v>
      </c>
      <c r="AH26" s="40">
        <v>144117</v>
      </c>
      <c r="AI26" s="40">
        <v>3674</v>
      </c>
      <c r="AJ26" s="57">
        <f t="shared" si="9"/>
        <v>891100</v>
      </c>
      <c r="AK26" s="40">
        <v>7234</v>
      </c>
      <c r="AL26" s="57">
        <f t="shared" si="10"/>
        <v>883866</v>
      </c>
      <c r="AM26" s="46"/>
    </row>
    <row r="27" spans="1:39" ht="15.75" customHeight="1">
      <c r="A27" s="72">
        <f t="shared" si="11"/>
        <v>23</v>
      </c>
      <c r="B27" s="72" t="s">
        <v>179</v>
      </c>
      <c r="C27" s="72">
        <v>9281</v>
      </c>
      <c r="D27" s="73" t="s">
        <v>202</v>
      </c>
      <c r="E27" s="73"/>
      <c r="F27" s="128" t="s">
        <v>57</v>
      </c>
      <c r="G27" s="93"/>
      <c r="H27" s="90">
        <v>91361</v>
      </c>
      <c r="I27" s="40">
        <v>221</v>
      </c>
      <c r="J27" s="40">
        <v>9805</v>
      </c>
      <c r="K27" s="40">
        <v>0</v>
      </c>
      <c r="L27" s="40">
        <v>10883</v>
      </c>
      <c r="M27" s="40">
        <v>0</v>
      </c>
      <c r="N27" s="40">
        <v>57568</v>
      </c>
      <c r="O27" s="40">
        <v>3093</v>
      </c>
      <c r="P27" s="40">
        <v>13702</v>
      </c>
      <c r="Q27" s="40">
        <v>2709</v>
      </c>
      <c r="R27" s="57">
        <f t="shared" si="6"/>
        <v>189342</v>
      </c>
      <c r="S27" s="97"/>
      <c r="T27" s="40">
        <v>53948</v>
      </c>
      <c r="U27" s="40">
        <v>25643</v>
      </c>
      <c r="V27" s="40">
        <v>5436</v>
      </c>
      <c r="W27" s="40">
        <v>6306</v>
      </c>
      <c r="X27" s="40">
        <v>23666</v>
      </c>
      <c r="Y27" s="40">
        <v>22215</v>
      </c>
      <c r="Z27" s="40">
        <v>17913</v>
      </c>
      <c r="AA27" s="40">
        <v>11125</v>
      </c>
      <c r="AB27" s="40">
        <v>17502</v>
      </c>
      <c r="AC27" s="44">
        <f t="shared" si="7"/>
        <v>183754</v>
      </c>
      <c r="AD27" s="45">
        <f t="shared" si="8"/>
        <v>5588</v>
      </c>
      <c r="AE27" s="46"/>
      <c r="AF27" s="40">
        <v>1250000</v>
      </c>
      <c r="AG27" s="40">
        <v>16269</v>
      </c>
      <c r="AH27" s="40">
        <v>88530</v>
      </c>
      <c r="AI27" s="40">
        <v>104</v>
      </c>
      <c r="AJ27" s="57">
        <f t="shared" si="9"/>
        <v>1354903</v>
      </c>
      <c r="AK27" s="40">
        <v>53538</v>
      </c>
      <c r="AL27" s="57">
        <f t="shared" si="10"/>
        <v>1301365</v>
      </c>
      <c r="AM27" s="46"/>
    </row>
    <row r="28" spans="1:39" ht="15.75" customHeight="1">
      <c r="A28" s="72">
        <f t="shared" si="11"/>
        <v>24</v>
      </c>
      <c r="B28" s="72" t="s">
        <v>179</v>
      </c>
      <c r="C28" s="72">
        <v>18299</v>
      </c>
      <c r="D28" s="73" t="s">
        <v>203</v>
      </c>
      <c r="E28" s="73">
        <v>1</v>
      </c>
      <c r="F28" s="128"/>
      <c r="G28" s="93" t="s">
        <v>72</v>
      </c>
      <c r="H28" s="90">
        <v>64452</v>
      </c>
      <c r="I28" s="40">
        <v>0</v>
      </c>
      <c r="J28" s="40">
        <v>6625</v>
      </c>
      <c r="K28" s="40">
        <v>0</v>
      </c>
      <c r="L28" s="40">
        <v>4000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57">
        <f t="shared" si="6"/>
        <v>75077</v>
      </c>
      <c r="S28" s="79"/>
      <c r="T28" s="40">
        <v>40800</v>
      </c>
      <c r="U28" s="40">
        <v>0</v>
      </c>
      <c r="V28" s="40">
        <v>0</v>
      </c>
      <c r="W28" s="40">
        <v>6247</v>
      </c>
      <c r="X28" s="40">
        <v>9494</v>
      </c>
      <c r="Y28" s="40">
        <v>4881</v>
      </c>
      <c r="Z28" s="40">
        <v>17748</v>
      </c>
      <c r="AA28" s="40">
        <v>0</v>
      </c>
      <c r="AB28" s="40">
        <v>0</v>
      </c>
      <c r="AC28" s="44">
        <f t="shared" si="7"/>
        <v>79170</v>
      </c>
      <c r="AD28" s="45">
        <f t="shared" si="8"/>
        <v>-4093</v>
      </c>
      <c r="AE28" s="46"/>
      <c r="AF28" s="40">
        <v>0</v>
      </c>
      <c r="AG28" s="40">
        <v>0</v>
      </c>
      <c r="AH28" s="40">
        <v>0</v>
      </c>
      <c r="AI28" s="40">
        <v>0</v>
      </c>
      <c r="AJ28" s="57">
        <f t="shared" si="9"/>
        <v>0</v>
      </c>
      <c r="AK28" s="40">
        <v>0</v>
      </c>
      <c r="AL28" s="57">
        <f t="shared" si="10"/>
        <v>0</v>
      </c>
      <c r="AM28" s="46"/>
    </row>
    <row r="29" spans="1:39" ht="15.75" customHeight="1">
      <c r="A29" s="72">
        <f t="shared" si="11"/>
        <v>25</v>
      </c>
      <c r="B29" s="72" t="s">
        <v>179</v>
      </c>
      <c r="C29" s="72">
        <v>18304</v>
      </c>
      <c r="D29" s="73" t="s">
        <v>204</v>
      </c>
      <c r="E29" s="73"/>
      <c r="F29" s="128" t="s">
        <v>57</v>
      </c>
      <c r="G29" s="93"/>
      <c r="H29" s="90">
        <v>27425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57">
        <f t="shared" si="6"/>
        <v>27425</v>
      </c>
      <c r="S29" s="79"/>
      <c r="T29" s="40">
        <v>3083</v>
      </c>
      <c r="U29" s="40">
        <v>0</v>
      </c>
      <c r="V29" s="40">
        <v>0</v>
      </c>
      <c r="W29" s="40">
        <v>0</v>
      </c>
      <c r="X29" s="40">
        <v>0</v>
      </c>
      <c r="Y29" s="40">
        <v>18697</v>
      </c>
      <c r="Z29" s="40">
        <v>0</v>
      </c>
      <c r="AA29" s="40">
        <v>0</v>
      </c>
      <c r="AB29" s="40">
        <v>0</v>
      </c>
      <c r="AC29" s="44">
        <f t="shared" si="7"/>
        <v>21780</v>
      </c>
      <c r="AD29" s="45">
        <f t="shared" si="8"/>
        <v>5645</v>
      </c>
      <c r="AE29" s="46"/>
      <c r="AF29" s="40">
        <v>0</v>
      </c>
      <c r="AG29" s="40">
        <v>5376</v>
      </c>
      <c r="AH29" s="40">
        <v>0</v>
      </c>
      <c r="AI29" s="40">
        <v>0</v>
      </c>
      <c r="AJ29" s="57">
        <f t="shared" si="9"/>
        <v>5376</v>
      </c>
      <c r="AK29" s="40">
        <v>0</v>
      </c>
      <c r="AL29" s="57">
        <f t="shared" si="10"/>
        <v>5376</v>
      </c>
      <c r="AM29" s="46"/>
    </row>
    <row r="30" spans="1:39" ht="15.75" customHeight="1">
      <c r="A30" s="72">
        <f t="shared" si="11"/>
        <v>26</v>
      </c>
      <c r="B30" s="72" t="s">
        <v>179</v>
      </c>
      <c r="C30" s="72">
        <v>9300</v>
      </c>
      <c r="D30" s="73" t="s">
        <v>205</v>
      </c>
      <c r="E30" s="73"/>
      <c r="F30" s="128" t="s">
        <v>57</v>
      </c>
      <c r="G30" s="93"/>
      <c r="H30" s="90">
        <v>187957</v>
      </c>
      <c r="I30" s="40">
        <v>0</v>
      </c>
      <c r="J30" s="40">
        <v>15054</v>
      </c>
      <c r="K30" s="40">
        <v>0</v>
      </c>
      <c r="L30" s="40">
        <v>0</v>
      </c>
      <c r="M30" s="40">
        <v>0</v>
      </c>
      <c r="N30" s="40">
        <v>29366</v>
      </c>
      <c r="O30" s="40">
        <v>3084</v>
      </c>
      <c r="P30" s="40">
        <v>0</v>
      </c>
      <c r="Q30" s="40">
        <v>0</v>
      </c>
      <c r="R30" s="57">
        <f t="shared" si="6"/>
        <v>235461</v>
      </c>
      <c r="S30" s="79"/>
      <c r="T30" s="40">
        <v>57772</v>
      </c>
      <c r="U30" s="40">
        <v>3758</v>
      </c>
      <c r="V30" s="40">
        <v>10064</v>
      </c>
      <c r="W30" s="40">
        <v>30149</v>
      </c>
      <c r="X30" s="40">
        <v>36782</v>
      </c>
      <c r="Y30" s="40">
        <v>43692</v>
      </c>
      <c r="Z30" s="40">
        <v>22866</v>
      </c>
      <c r="AA30" s="40">
        <v>20823</v>
      </c>
      <c r="AB30" s="40">
        <v>1656</v>
      </c>
      <c r="AC30" s="44">
        <f t="shared" si="7"/>
        <v>227562</v>
      </c>
      <c r="AD30" s="45">
        <f t="shared" si="8"/>
        <v>7899</v>
      </c>
      <c r="AE30" s="46"/>
      <c r="AF30" s="40">
        <v>4338100</v>
      </c>
      <c r="AG30" s="40">
        <v>78143</v>
      </c>
      <c r="AH30" s="40">
        <v>89094</v>
      </c>
      <c r="AI30" s="40">
        <v>2018</v>
      </c>
      <c r="AJ30" s="57">
        <f t="shared" si="9"/>
        <v>4507355</v>
      </c>
      <c r="AK30" s="40">
        <v>29378</v>
      </c>
      <c r="AL30" s="57">
        <f t="shared" si="10"/>
        <v>4477977</v>
      </c>
      <c r="AM30" s="46"/>
    </row>
    <row r="31" spans="1:39" ht="15.75" customHeight="1">
      <c r="A31" s="72">
        <f t="shared" si="11"/>
        <v>27</v>
      </c>
      <c r="B31" s="72" t="s">
        <v>179</v>
      </c>
      <c r="C31" s="72">
        <v>9303</v>
      </c>
      <c r="D31" s="73" t="s">
        <v>206</v>
      </c>
      <c r="E31" s="73"/>
      <c r="F31" s="128" t="s">
        <v>57</v>
      </c>
      <c r="G31" s="93"/>
      <c r="H31" s="90">
        <v>35903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19799</v>
      </c>
      <c r="O31" s="40">
        <v>179</v>
      </c>
      <c r="P31" s="40">
        <v>23498</v>
      </c>
      <c r="Q31" s="40">
        <v>7641</v>
      </c>
      <c r="R31" s="57">
        <f t="shared" si="6"/>
        <v>87020</v>
      </c>
      <c r="S31" s="97"/>
      <c r="T31" s="40">
        <v>18082</v>
      </c>
      <c r="U31" s="40">
        <v>0</v>
      </c>
      <c r="V31" s="40">
        <v>2128</v>
      </c>
      <c r="W31" s="40">
        <v>5812</v>
      </c>
      <c r="X31" s="40">
        <v>45197</v>
      </c>
      <c r="Y31" s="40">
        <v>10999</v>
      </c>
      <c r="Z31" s="40">
        <v>0</v>
      </c>
      <c r="AA31" s="40">
        <v>0</v>
      </c>
      <c r="AB31" s="40">
        <v>851</v>
      </c>
      <c r="AC31" s="44">
        <f t="shared" si="7"/>
        <v>83069</v>
      </c>
      <c r="AD31" s="45">
        <f t="shared" si="8"/>
        <v>3951</v>
      </c>
      <c r="AE31" s="46"/>
      <c r="AF31" s="40">
        <v>2423800</v>
      </c>
      <c r="AG31" s="40">
        <v>75515</v>
      </c>
      <c r="AH31" s="40">
        <v>20783</v>
      </c>
      <c r="AI31" s="40">
        <v>0</v>
      </c>
      <c r="AJ31" s="57">
        <f t="shared" si="9"/>
        <v>2520098</v>
      </c>
      <c r="AK31" s="40">
        <v>0</v>
      </c>
      <c r="AL31" s="57">
        <f t="shared" si="10"/>
        <v>2520098</v>
      </c>
      <c r="AM31" s="46"/>
    </row>
    <row r="32" spans="1:39" ht="15.75" customHeight="1">
      <c r="A32" s="72">
        <f t="shared" si="11"/>
        <v>28</v>
      </c>
      <c r="B32" s="72" t="s">
        <v>179</v>
      </c>
      <c r="C32" s="72">
        <v>9285</v>
      </c>
      <c r="D32" s="73" t="s">
        <v>207</v>
      </c>
      <c r="E32" s="73"/>
      <c r="F32" s="128" t="s">
        <v>57</v>
      </c>
      <c r="G32" s="93"/>
      <c r="H32" s="90">
        <v>103980</v>
      </c>
      <c r="I32" s="40">
        <v>0</v>
      </c>
      <c r="J32" s="40">
        <v>2227</v>
      </c>
      <c r="K32" s="40">
        <v>0</v>
      </c>
      <c r="L32" s="40">
        <v>2417</v>
      </c>
      <c r="M32" s="40">
        <v>4050</v>
      </c>
      <c r="N32" s="40">
        <v>11445</v>
      </c>
      <c r="O32" s="40">
        <v>2794</v>
      </c>
      <c r="P32" s="40">
        <v>9410</v>
      </c>
      <c r="Q32" s="40">
        <v>47</v>
      </c>
      <c r="R32" s="57">
        <f t="shared" si="6"/>
        <v>136370</v>
      </c>
      <c r="S32" s="97"/>
      <c r="T32" s="40">
        <v>55105</v>
      </c>
      <c r="U32" s="40">
        <v>0</v>
      </c>
      <c r="V32" s="40">
        <v>26250</v>
      </c>
      <c r="W32" s="40">
        <v>0</v>
      </c>
      <c r="X32" s="40">
        <v>17629</v>
      </c>
      <c r="Y32" s="40">
        <v>36650</v>
      </c>
      <c r="Z32" s="40">
        <v>1007</v>
      </c>
      <c r="AA32" s="40">
        <v>2043</v>
      </c>
      <c r="AB32" s="40">
        <v>0</v>
      </c>
      <c r="AC32" s="44">
        <f t="shared" si="7"/>
        <v>138684</v>
      </c>
      <c r="AD32" s="45">
        <f t="shared" si="8"/>
        <v>-2314</v>
      </c>
      <c r="AE32" s="46"/>
      <c r="AF32" s="40">
        <v>1043052</v>
      </c>
      <c r="AG32" s="40">
        <v>10202</v>
      </c>
      <c r="AH32" s="40">
        <v>108344</v>
      </c>
      <c r="AI32" s="40">
        <v>0</v>
      </c>
      <c r="AJ32" s="57">
        <f t="shared" si="9"/>
        <v>1161598</v>
      </c>
      <c r="AK32" s="40">
        <v>9261</v>
      </c>
      <c r="AL32" s="57">
        <f t="shared" si="10"/>
        <v>1152337</v>
      </c>
      <c r="AM32" s="46"/>
    </row>
    <row r="33" spans="1:39" ht="15.75" customHeight="1">
      <c r="A33" s="72">
        <f t="shared" si="11"/>
        <v>29</v>
      </c>
      <c r="B33" s="72" t="s">
        <v>179</v>
      </c>
      <c r="C33" s="72">
        <v>9304</v>
      </c>
      <c r="D33" s="73" t="s">
        <v>208</v>
      </c>
      <c r="E33" s="73">
        <v>1</v>
      </c>
      <c r="F33" s="128"/>
      <c r="G33" s="93" t="s">
        <v>72</v>
      </c>
      <c r="H33" s="90">
        <v>87245</v>
      </c>
      <c r="I33" s="40">
        <v>0</v>
      </c>
      <c r="J33" s="40">
        <v>23927</v>
      </c>
      <c r="K33" s="40">
        <v>0</v>
      </c>
      <c r="L33" s="40">
        <v>0</v>
      </c>
      <c r="M33" s="40">
        <v>0</v>
      </c>
      <c r="N33" s="40">
        <v>20684</v>
      </c>
      <c r="O33" s="40">
        <v>8452</v>
      </c>
      <c r="P33" s="40">
        <v>1855</v>
      </c>
      <c r="Q33" s="40">
        <v>0</v>
      </c>
      <c r="R33" s="57">
        <f t="shared" si="6"/>
        <v>142163</v>
      </c>
      <c r="S33" s="97"/>
      <c r="T33" s="40">
        <v>52313</v>
      </c>
      <c r="U33" s="40">
        <v>0</v>
      </c>
      <c r="V33" s="40">
        <v>0</v>
      </c>
      <c r="W33" s="40">
        <v>13737</v>
      </c>
      <c r="X33" s="40">
        <v>15298</v>
      </c>
      <c r="Y33" s="40">
        <v>26228</v>
      </c>
      <c r="Z33" s="40">
        <v>25033</v>
      </c>
      <c r="AA33" s="40">
        <v>0</v>
      </c>
      <c r="AB33" s="40">
        <v>0</v>
      </c>
      <c r="AC33" s="44">
        <f t="shared" si="7"/>
        <v>132609</v>
      </c>
      <c r="AD33" s="45">
        <f t="shared" si="8"/>
        <v>9554</v>
      </c>
      <c r="AE33" s="46"/>
      <c r="AF33" s="40">
        <v>2143344</v>
      </c>
      <c r="AG33" s="40">
        <v>10454</v>
      </c>
      <c r="AH33" s="40">
        <v>870232</v>
      </c>
      <c r="AI33" s="40">
        <v>3904</v>
      </c>
      <c r="AJ33" s="57">
        <f t="shared" si="9"/>
        <v>3027934</v>
      </c>
      <c r="AK33" s="40">
        <v>49752</v>
      </c>
      <c r="AL33" s="57">
        <f t="shared" si="10"/>
        <v>2978182</v>
      </c>
      <c r="AM33" s="46"/>
    </row>
    <row r="34" spans="1:39" ht="15.75" customHeight="1">
      <c r="A34" s="72">
        <f t="shared" si="11"/>
        <v>30</v>
      </c>
      <c r="B34" s="72" t="s">
        <v>179</v>
      </c>
      <c r="C34" s="72">
        <v>9324</v>
      </c>
      <c r="D34" s="73" t="s">
        <v>209</v>
      </c>
      <c r="E34" s="73">
        <v>1</v>
      </c>
      <c r="F34" s="128"/>
      <c r="G34" s="93" t="s">
        <v>72</v>
      </c>
      <c r="H34" s="90">
        <v>17166</v>
      </c>
      <c r="I34" s="40">
        <v>1430</v>
      </c>
      <c r="J34" s="40">
        <v>0</v>
      </c>
      <c r="K34" s="40">
        <v>0</v>
      </c>
      <c r="L34" s="40">
        <v>0</v>
      </c>
      <c r="M34" s="40">
        <v>0</v>
      </c>
      <c r="N34" s="40">
        <v>15356</v>
      </c>
      <c r="O34" s="40">
        <v>40283</v>
      </c>
      <c r="P34" s="40">
        <v>26330</v>
      </c>
      <c r="Q34" s="40">
        <v>66194</v>
      </c>
      <c r="R34" s="57">
        <f t="shared" si="6"/>
        <v>166759</v>
      </c>
      <c r="S34" s="79"/>
      <c r="T34" s="40">
        <v>61929</v>
      </c>
      <c r="U34" s="40">
        <v>0</v>
      </c>
      <c r="V34" s="40">
        <v>0</v>
      </c>
      <c r="W34" s="40">
        <v>0</v>
      </c>
      <c r="X34" s="40">
        <v>22398</v>
      </c>
      <c r="Y34" s="40">
        <v>14882</v>
      </c>
      <c r="Z34" s="40">
        <v>0</v>
      </c>
      <c r="AA34" s="40">
        <v>0</v>
      </c>
      <c r="AB34" s="40">
        <v>68631</v>
      </c>
      <c r="AC34" s="44">
        <f t="shared" si="7"/>
        <v>167840</v>
      </c>
      <c r="AD34" s="45">
        <f t="shared" si="8"/>
        <v>-1081</v>
      </c>
      <c r="AE34" s="46"/>
      <c r="AF34" s="40">
        <v>930000</v>
      </c>
      <c r="AG34" s="40">
        <v>145000</v>
      </c>
      <c r="AH34" s="40">
        <v>1319046</v>
      </c>
      <c r="AI34" s="40">
        <v>0</v>
      </c>
      <c r="AJ34" s="57">
        <f t="shared" si="9"/>
        <v>2394046</v>
      </c>
      <c r="AK34" s="40">
        <v>0</v>
      </c>
      <c r="AL34" s="57">
        <f t="shared" si="10"/>
        <v>2394046</v>
      </c>
      <c r="AM34" s="46"/>
    </row>
    <row r="35" spans="1:39" ht="15.75" customHeight="1">
      <c r="A35" s="72">
        <f t="shared" si="11"/>
        <v>31</v>
      </c>
      <c r="B35" s="72" t="s">
        <v>179</v>
      </c>
      <c r="C35" s="72">
        <v>9305</v>
      </c>
      <c r="D35" s="73" t="s">
        <v>210</v>
      </c>
      <c r="E35" s="73"/>
      <c r="F35" s="128" t="s">
        <v>57</v>
      </c>
      <c r="G35" s="93"/>
      <c r="H35" s="90">
        <v>215287</v>
      </c>
      <c r="I35" s="40">
        <v>1003</v>
      </c>
      <c r="J35" s="40">
        <v>2643</v>
      </c>
      <c r="K35" s="40">
        <v>100000</v>
      </c>
      <c r="L35" s="40">
        <v>0</v>
      </c>
      <c r="M35" s="40">
        <v>1286</v>
      </c>
      <c r="N35" s="40">
        <v>97286</v>
      </c>
      <c r="O35" s="40">
        <v>11836</v>
      </c>
      <c r="P35" s="40">
        <v>43933</v>
      </c>
      <c r="Q35" s="40">
        <v>345</v>
      </c>
      <c r="R35" s="57">
        <f t="shared" si="6"/>
        <v>473619</v>
      </c>
      <c r="S35" s="97"/>
      <c r="T35" s="40">
        <v>62496</v>
      </c>
      <c r="U35" s="40">
        <v>29900</v>
      </c>
      <c r="V35" s="40">
        <v>32239</v>
      </c>
      <c r="W35" s="40">
        <v>65060</v>
      </c>
      <c r="X35" s="40">
        <v>92801</v>
      </c>
      <c r="Y35" s="40">
        <v>35423</v>
      </c>
      <c r="Z35" s="40">
        <v>17305</v>
      </c>
      <c r="AA35" s="40">
        <v>0</v>
      </c>
      <c r="AB35" s="40">
        <v>0</v>
      </c>
      <c r="AC35" s="44">
        <f t="shared" si="7"/>
        <v>335224</v>
      </c>
      <c r="AD35" s="45">
        <f t="shared" si="8"/>
        <v>138395</v>
      </c>
      <c r="AE35" s="46"/>
      <c r="AF35" s="40">
        <v>4136370</v>
      </c>
      <c r="AG35" s="40">
        <v>443941</v>
      </c>
      <c r="AH35" s="40">
        <v>318348</v>
      </c>
      <c r="AI35" s="40">
        <v>8308</v>
      </c>
      <c r="AJ35" s="57">
        <f t="shared" si="9"/>
        <v>4906967</v>
      </c>
      <c r="AK35" s="40">
        <v>56821</v>
      </c>
      <c r="AL35" s="57">
        <f t="shared" si="10"/>
        <v>4850146</v>
      </c>
      <c r="AM35" s="46"/>
    </row>
    <row r="36" spans="1:39" ht="15.75" customHeight="1">
      <c r="A36" s="72">
        <f t="shared" si="11"/>
        <v>32</v>
      </c>
      <c r="B36" s="72" t="s">
        <v>179</v>
      </c>
      <c r="C36" s="72">
        <v>9306</v>
      </c>
      <c r="D36" s="73" t="s">
        <v>211</v>
      </c>
      <c r="E36" s="73"/>
      <c r="F36" s="128" t="s">
        <v>57</v>
      </c>
      <c r="G36" s="93"/>
      <c r="H36" s="90">
        <v>180636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57">
        <f t="shared" si="6"/>
        <v>180636</v>
      </c>
      <c r="S36" s="97"/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4">
        <f t="shared" si="7"/>
        <v>0</v>
      </c>
      <c r="AD36" s="45">
        <f t="shared" si="8"/>
        <v>180636</v>
      </c>
      <c r="AE36" s="46"/>
      <c r="AF36" s="40">
        <v>0</v>
      </c>
      <c r="AG36" s="40">
        <v>0</v>
      </c>
      <c r="AH36" s="40">
        <v>31611</v>
      </c>
      <c r="AI36" s="40">
        <v>0</v>
      </c>
      <c r="AJ36" s="57">
        <f t="shared" si="9"/>
        <v>31611</v>
      </c>
      <c r="AK36" s="40">
        <v>0</v>
      </c>
      <c r="AL36" s="57">
        <f t="shared" si="10"/>
        <v>31611</v>
      </c>
      <c r="AM36" s="46"/>
    </row>
    <row r="37" spans="1:39" ht="15.75" customHeight="1">
      <c r="A37" s="72">
        <f t="shared" si="11"/>
        <v>33</v>
      </c>
      <c r="B37" s="72" t="s">
        <v>179</v>
      </c>
      <c r="C37" s="72">
        <v>9282</v>
      </c>
      <c r="D37" s="73" t="s">
        <v>212</v>
      </c>
      <c r="E37" s="73"/>
      <c r="F37" s="128" t="s">
        <v>57</v>
      </c>
      <c r="G37" s="93"/>
      <c r="H37" s="90">
        <v>265321</v>
      </c>
      <c r="I37" s="40">
        <v>1247</v>
      </c>
      <c r="J37" s="40">
        <v>44731</v>
      </c>
      <c r="K37" s="40">
        <v>266175</v>
      </c>
      <c r="L37" s="40">
        <v>0</v>
      </c>
      <c r="M37" s="40">
        <v>0</v>
      </c>
      <c r="N37" s="40">
        <v>4008</v>
      </c>
      <c r="O37" s="40">
        <v>20029</v>
      </c>
      <c r="P37" s="40">
        <v>1870</v>
      </c>
      <c r="Q37" s="40">
        <v>506</v>
      </c>
      <c r="R37" s="57">
        <f t="shared" si="6"/>
        <v>603887</v>
      </c>
      <c r="S37" s="97"/>
      <c r="T37" s="40">
        <v>59902</v>
      </c>
      <c r="U37" s="40">
        <v>15600</v>
      </c>
      <c r="V37" s="40">
        <v>124701</v>
      </c>
      <c r="W37" s="40">
        <v>13318</v>
      </c>
      <c r="X37" s="40">
        <v>27796</v>
      </c>
      <c r="Y37" s="40">
        <v>22144</v>
      </c>
      <c r="Z37" s="40">
        <v>19972</v>
      </c>
      <c r="AA37" s="40">
        <v>20610</v>
      </c>
      <c r="AB37" s="40">
        <v>6377.45</v>
      </c>
      <c r="AC37" s="44">
        <f t="shared" si="7"/>
        <v>310420.45</v>
      </c>
      <c r="AD37" s="45">
        <f t="shared" si="8"/>
        <v>293466.55</v>
      </c>
      <c r="AE37" s="46"/>
      <c r="AF37" s="40">
        <v>770000</v>
      </c>
      <c r="AG37" s="40">
        <v>17814</v>
      </c>
      <c r="AH37" s="40">
        <v>655287</v>
      </c>
      <c r="AI37" s="40">
        <v>5222</v>
      </c>
      <c r="AJ37" s="57">
        <f t="shared" si="9"/>
        <v>1448323</v>
      </c>
      <c r="AK37" s="40">
        <v>2340</v>
      </c>
      <c r="AL37" s="57">
        <f t="shared" si="10"/>
        <v>1445983</v>
      </c>
      <c r="AM37" s="46"/>
    </row>
    <row r="38" spans="1:39" ht="15.75" customHeight="1">
      <c r="A38" s="72">
        <f t="shared" si="11"/>
        <v>34</v>
      </c>
      <c r="B38" s="72" t="s">
        <v>179</v>
      </c>
      <c r="C38" s="72">
        <v>9283</v>
      </c>
      <c r="D38" s="73" t="s">
        <v>213</v>
      </c>
      <c r="E38" s="73"/>
      <c r="F38" s="128" t="s">
        <v>57</v>
      </c>
      <c r="G38" s="93"/>
      <c r="H38" s="90">
        <v>89985</v>
      </c>
      <c r="I38" s="40">
        <v>0</v>
      </c>
      <c r="J38" s="40">
        <v>1289</v>
      </c>
      <c r="K38" s="40">
        <v>0</v>
      </c>
      <c r="L38" s="40">
        <v>0</v>
      </c>
      <c r="M38" s="40">
        <v>4263</v>
      </c>
      <c r="N38" s="40">
        <v>28270</v>
      </c>
      <c r="O38" s="40">
        <v>24856</v>
      </c>
      <c r="P38" s="40">
        <v>6666</v>
      </c>
      <c r="Q38" s="40">
        <v>77437</v>
      </c>
      <c r="R38" s="57">
        <f t="shared" si="6"/>
        <v>232766</v>
      </c>
      <c r="S38" s="79"/>
      <c r="T38" s="40">
        <v>58440</v>
      </c>
      <c r="U38" s="40">
        <v>0</v>
      </c>
      <c r="V38" s="40">
        <v>3132</v>
      </c>
      <c r="W38" s="40">
        <v>22901</v>
      </c>
      <c r="X38" s="40">
        <v>16532</v>
      </c>
      <c r="Y38" s="40">
        <v>30145</v>
      </c>
      <c r="Z38" s="40">
        <v>1289</v>
      </c>
      <c r="AA38" s="40">
        <v>0</v>
      </c>
      <c r="AB38" s="40">
        <v>71531</v>
      </c>
      <c r="AC38" s="44">
        <f t="shared" si="7"/>
        <v>203970</v>
      </c>
      <c r="AD38" s="45">
        <f t="shared" si="8"/>
        <v>28796</v>
      </c>
      <c r="AE38" s="46"/>
      <c r="AF38" s="40">
        <v>2515000</v>
      </c>
      <c r="AG38" s="40">
        <v>0</v>
      </c>
      <c r="AH38" s="40">
        <v>1588314</v>
      </c>
      <c r="AI38" s="40">
        <v>6037</v>
      </c>
      <c r="AJ38" s="57">
        <f t="shared" si="9"/>
        <v>4109351</v>
      </c>
      <c r="AK38" s="40">
        <v>0</v>
      </c>
      <c r="AL38" s="57">
        <f t="shared" si="10"/>
        <v>4109351</v>
      </c>
      <c r="AM38" s="46"/>
    </row>
    <row r="39" spans="1:39" ht="15.75" customHeight="1">
      <c r="A39" s="72">
        <f t="shared" si="11"/>
        <v>35</v>
      </c>
      <c r="B39" s="72" t="s">
        <v>179</v>
      </c>
      <c r="C39" s="72">
        <v>9308</v>
      </c>
      <c r="D39" s="73" t="s">
        <v>214</v>
      </c>
      <c r="E39" s="73"/>
      <c r="F39" s="128" t="s">
        <v>57</v>
      </c>
      <c r="G39" s="93"/>
      <c r="H39" s="90">
        <v>59782</v>
      </c>
      <c r="I39" s="40">
        <v>1300</v>
      </c>
      <c r="J39" s="40">
        <v>0</v>
      </c>
      <c r="K39" s="40">
        <v>0</v>
      </c>
      <c r="L39" s="40">
        <v>0</v>
      </c>
      <c r="M39" s="40">
        <v>0</v>
      </c>
      <c r="N39" s="40">
        <v>9080</v>
      </c>
      <c r="O39" s="40">
        <v>9353</v>
      </c>
      <c r="P39" s="40">
        <v>0</v>
      </c>
      <c r="Q39" s="40">
        <v>900</v>
      </c>
      <c r="R39" s="57">
        <f t="shared" si="6"/>
        <v>80415</v>
      </c>
      <c r="S39" s="8"/>
      <c r="T39" s="40">
        <v>47399</v>
      </c>
      <c r="U39" s="40">
        <v>0</v>
      </c>
      <c r="V39" s="40">
        <v>1298</v>
      </c>
      <c r="W39" s="40">
        <v>216</v>
      </c>
      <c r="X39" s="40">
        <v>9263</v>
      </c>
      <c r="Y39" s="40">
        <v>15500</v>
      </c>
      <c r="Z39" s="40">
        <v>198</v>
      </c>
      <c r="AA39" s="40">
        <v>0</v>
      </c>
      <c r="AB39" s="40">
        <v>0</v>
      </c>
      <c r="AC39" s="44">
        <f t="shared" si="7"/>
        <v>73874</v>
      </c>
      <c r="AD39" s="45">
        <f t="shared" si="8"/>
        <v>6541</v>
      </c>
      <c r="AE39" s="46"/>
      <c r="AF39" s="40">
        <v>1120000</v>
      </c>
      <c r="AG39" s="40">
        <v>8332</v>
      </c>
      <c r="AH39" s="40">
        <v>199144</v>
      </c>
      <c r="AI39" s="40">
        <v>782</v>
      </c>
      <c r="AJ39" s="57">
        <f t="shared" si="9"/>
        <v>1328258</v>
      </c>
      <c r="AK39" s="40">
        <v>2643</v>
      </c>
      <c r="AL39" s="57">
        <f t="shared" si="10"/>
        <v>1325615</v>
      </c>
      <c r="AM39" s="46"/>
    </row>
    <row r="40" spans="1:39" ht="15.75" customHeight="1">
      <c r="A40" s="72">
        <f t="shared" si="11"/>
        <v>36</v>
      </c>
      <c r="B40" s="72" t="s">
        <v>179</v>
      </c>
      <c r="C40" s="72">
        <v>9320</v>
      </c>
      <c r="D40" s="73" t="s">
        <v>215</v>
      </c>
      <c r="E40" s="73">
        <v>1</v>
      </c>
      <c r="F40" s="128"/>
      <c r="G40" s="93" t="s">
        <v>72</v>
      </c>
      <c r="H40" s="90">
        <v>145460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35400</v>
      </c>
      <c r="O40" s="40">
        <v>3367</v>
      </c>
      <c r="P40" s="40">
        <v>64985</v>
      </c>
      <c r="Q40" s="40">
        <v>0</v>
      </c>
      <c r="R40" s="57">
        <f t="shared" si="6"/>
        <v>249212</v>
      </c>
      <c r="S40" s="97"/>
      <c r="T40" s="40">
        <v>121216</v>
      </c>
      <c r="U40" s="40">
        <v>0</v>
      </c>
      <c r="V40" s="40">
        <v>0</v>
      </c>
      <c r="W40" s="40">
        <v>0</v>
      </c>
      <c r="X40" s="40">
        <v>49520</v>
      </c>
      <c r="Y40" s="40">
        <v>78444</v>
      </c>
      <c r="Z40" s="40">
        <v>0</v>
      </c>
      <c r="AA40" s="40">
        <v>0</v>
      </c>
      <c r="AB40" s="40">
        <v>0</v>
      </c>
      <c r="AC40" s="44">
        <f t="shared" si="7"/>
        <v>249180</v>
      </c>
      <c r="AD40" s="45">
        <f t="shared" si="8"/>
        <v>32</v>
      </c>
      <c r="AE40" s="46"/>
      <c r="AF40" s="40">
        <v>2108331</v>
      </c>
      <c r="AG40" s="40">
        <v>188887</v>
      </c>
      <c r="AH40" s="40">
        <v>175517</v>
      </c>
      <c r="AI40" s="40">
        <v>2923</v>
      </c>
      <c r="AJ40" s="57">
        <f t="shared" si="9"/>
        <v>2475658</v>
      </c>
      <c r="AK40" s="40">
        <v>4557</v>
      </c>
      <c r="AL40" s="57">
        <f t="shared" si="10"/>
        <v>2471101</v>
      </c>
      <c r="AM40" s="46"/>
    </row>
    <row r="41" spans="1:39" ht="15.75" customHeight="1">
      <c r="A41" s="72">
        <f t="shared" si="11"/>
        <v>37</v>
      </c>
      <c r="B41" s="72" t="s">
        <v>179</v>
      </c>
      <c r="C41" s="72">
        <v>9307</v>
      </c>
      <c r="D41" s="73" t="s">
        <v>216</v>
      </c>
      <c r="E41" s="73"/>
      <c r="F41" s="128" t="s">
        <v>57</v>
      </c>
      <c r="G41" s="93"/>
      <c r="H41" s="90">
        <v>82278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13994</v>
      </c>
      <c r="O41" s="40">
        <v>1231</v>
      </c>
      <c r="P41" s="40">
        <v>1005</v>
      </c>
      <c r="Q41" s="40">
        <v>3557</v>
      </c>
      <c r="R41" s="57">
        <f t="shared" si="6"/>
        <v>102065</v>
      </c>
      <c r="S41" s="97"/>
      <c r="T41" s="40">
        <v>55072</v>
      </c>
      <c r="U41" s="40">
        <v>626</v>
      </c>
      <c r="V41" s="40">
        <v>4488</v>
      </c>
      <c r="W41" s="40">
        <v>293</v>
      </c>
      <c r="X41" s="40">
        <v>33651</v>
      </c>
      <c r="Y41" s="40">
        <v>14184</v>
      </c>
      <c r="Z41" s="40">
        <v>2202</v>
      </c>
      <c r="AA41" s="40">
        <v>0</v>
      </c>
      <c r="AB41" s="40">
        <v>0</v>
      </c>
      <c r="AC41" s="44">
        <f t="shared" si="7"/>
        <v>110516</v>
      </c>
      <c r="AD41" s="45">
        <f t="shared" si="8"/>
        <v>-8451</v>
      </c>
      <c r="AE41" s="46"/>
      <c r="AF41" s="40">
        <v>2075000</v>
      </c>
      <c r="AG41" s="40">
        <v>80000</v>
      </c>
      <c r="AH41" s="40">
        <v>93349</v>
      </c>
      <c r="AI41" s="40">
        <v>0</v>
      </c>
      <c r="AJ41" s="57">
        <f t="shared" si="9"/>
        <v>2248349</v>
      </c>
      <c r="AK41" s="40">
        <v>0</v>
      </c>
      <c r="AL41" s="57">
        <f t="shared" si="10"/>
        <v>2248349</v>
      </c>
      <c r="AM41" s="46"/>
    </row>
    <row r="42" spans="1:39" ht="15.75" customHeight="1">
      <c r="A42" s="72">
        <f t="shared" si="11"/>
        <v>38</v>
      </c>
      <c r="B42" s="72" t="s">
        <v>179</v>
      </c>
      <c r="C42" s="72">
        <v>9962</v>
      </c>
      <c r="D42" s="73" t="s">
        <v>217</v>
      </c>
      <c r="E42" s="73"/>
      <c r="F42" s="128" t="s">
        <v>57</v>
      </c>
      <c r="G42" s="93"/>
      <c r="H42" s="90">
        <v>23831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15968</v>
      </c>
      <c r="P42" s="40">
        <v>0</v>
      </c>
      <c r="Q42" s="40">
        <v>0</v>
      </c>
      <c r="R42" s="57">
        <f t="shared" si="6"/>
        <v>39799</v>
      </c>
      <c r="S42" s="97"/>
      <c r="T42" s="40">
        <v>10999</v>
      </c>
      <c r="U42" s="40">
        <v>0</v>
      </c>
      <c r="V42" s="40">
        <v>94.06</v>
      </c>
      <c r="W42" s="40">
        <v>2922</v>
      </c>
      <c r="X42" s="40">
        <v>2414</v>
      </c>
      <c r="Y42" s="40">
        <v>2400</v>
      </c>
      <c r="Z42" s="40">
        <v>0</v>
      </c>
      <c r="AA42" s="40">
        <v>0</v>
      </c>
      <c r="AB42" s="40">
        <v>640</v>
      </c>
      <c r="AC42" s="44">
        <f t="shared" si="7"/>
        <v>19469.059999999998</v>
      </c>
      <c r="AD42" s="45">
        <f t="shared" si="8"/>
        <v>20329.940000000002</v>
      </c>
      <c r="AE42" s="46"/>
      <c r="AF42" s="40">
        <v>0</v>
      </c>
      <c r="AG42" s="40">
        <v>0</v>
      </c>
      <c r="AH42" s="40">
        <v>39799</v>
      </c>
      <c r="AI42" s="40">
        <v>0</v>
      </c>
      <c r="AJ42" s="57">
        <f t="shared" si="9"/>
        <v>39799</v>
      </c>
      <c r="AK42" s="40">
        <v>19469</v>
      </c>
      <c r="AL42" s="57">
        <f t="shared" si="10"/>
        <v>20330</v>
      </c>
      <c r="AM42" s="46"/>
    </row>
    <row r="43" spans="1:39" ht="15.75" customHeight="1">
      <c r="A43" s="72">
        <f t="shared" si="11"/>
        <v>39</v>
      </c>
      <c r="B43" s="72" t="s">
        <v>179</v>
      </c>
      <c r="C43" s="72">
        <v>9341</v>
      </c>
      <c r="D43" s="73" t="s">
        <v>218</v>
      </c>
      <c r="E43" s="73"/>
      <c r="F43" s="128" t="s">
        <v>57</v>
      </c>
      <c r="G43" s="93"/>
      <c r="H43" s="90">
        <v>49732</v>
      </c>
      <c r="I43" s="40">
        <v>0</v>
      </c>
      <c r="J43" s="40">
        <v>2186</v>
      </c>
      <c r="K43" s="40">
        <v>0</v>
      </c>
      <c r="L43" s="40">
        <v>0</v>
      </c>
      <c r="M43" s="40">
        <v>0</v>
      </c>
      <c r="N43" s="40">
        <v>69921</v>
      </c>
      <c r="O43" s="40">
        <v>7009</v>
      </c>
      <c r="P43" s="40">
        <v>0</v>
      </c>
      <c r="Q43" s="40">
        <v>11628</v>
      </c>
      <c r="R43" s="57">
        <f t="shared" si="6"/>
        <v>140476</v>
      </c>
      <c r="S43" s="79"/>
      <c r="T43" s="40">
        <v>52224</v>
      </c>
      <c r="U43" s="40">
        <v>22100</v>
      </c>
      <c r="V43" s="40">
        <v>4483</v>
      </c>
      <c r="W43" s="40">
        <v>26783</v>
      </c>
      <c r="X43" s="40">
        <v>36147</v>
      </c>
      <c r="Y43" s="40">
        <v>24605</v>
      </c>
      <c r="Z43" s="40">
        <v>0</v>
      </c>
      <c r="AA43" s="40">
        <v>6794</v>
      </c>
      <c r="AB43" s="40">
        <v>0</v>
      </c>
      <c r="AC43" s="44">
        <f t="shared" si="7"/>
        <v>173136</v>
      </c>
      <c r="AD43" s="45">
        <f t="shared" si="8"/>
        <v>-32660</v>
      </c>
      <c r="AE43" s="46"/>
      <c r="AF43" s="40">
        <v>4074146</v>
      </c>
      <c r="AG43" s="40">
        <v>0</v>
      </c>
      <c r="AH43" s="40">
        <v>193074</v>
      </c>
      <c r="AI43" s="40">
        <v>6534</v>
      </c>
      <c r="AJ43" s="57">
        <f t="shared" si="9"/>
        <v>4273754</v>
      </c>
      <c r="AK43" s="40">
        <v>11441</v>
      </c>
      <c r="AL43" s="57">
        <f t="shared" si="10"/>
        <v>4262313</v>
      </c>
      <c r="AM43" s="46"/>
    </row>
    <row r="44" spans="1:39" ht="15.75" customHeight="1">
      <c r="A44" s="72">
        <f t="shared" si="11"/>
        <v>40</v>
      </c>
      <c r="B44" s="72" t="s">
        <v>179</v>
      </c>
      <c r="C44" s="72">
        <v>9342</v>
      </c>
      <c r="D44" s="73" t="s">
        <v>219</v>
      </c>
      <c r="E44" s="73"/>
      <c r="F44" s="128" t="s">
        <v>57</v>
      </c>
      <c r="G44" s="93"/>
      <c r="H44" s="90">
        <v>92350</v>
      </c>
      <c r="I44" s="40">
        <v>0</v>
      </c>
      <c r="J44" s="40">
        <v>0</v>
      </c>
      <c r="K44" s="40">
        <v>140000</v>
      </c>
      <c r="L44" s="40">
        <v>24527</v>
      </c>
      <c r="M44" s="40">
        <v>0</v>
      </c>
      <c r="N44" s="40">
        <v>42947</v>
      </c>
      <c r="O44" s="40">
        <v>320</v>
      </c>
      <c r="P44" s="40">
        <v>19552</v>
      </c>
      <c r="Q44" s="40">
        <v>0</v>
      </c>
      <c r="R44" s="57">
        <f t="shared" si="6"/>
        <v>319696</v>
      </c>
      <c r="S44" s="79"/>
      <c r="T44" s="40">
        <v>47512</v>
      </c>
      <c r="U44" s="40">
        <v>0</v>
      </c>
      <c r="V44" s="40">
        <v>0</v>
      </c>
      <c r="W44" s="40">
        <v>300</v>
      </c>
      <c r="X44" s="40">
        <v>150675</v>
      </c>
      <c r="Y44" s="40">
        <v>58340</v>
      </c>
      <c r="Z44" s="40">
        <v>0</v>
      </c>
      <c r="AA44" s="40">
        <v>0</v>
      </c>
      <c r="AB44" s="40">
        <v>39924</v>
      </c>
      <c r="AC44" s="44">
        <f t="shared" si="7"/>
        <v>296751</v>
      </c>
      <c r="AD44" s="45">
        <f t="shared" si="8"/>
        <v>22945</v>
      </c>
      <c r="AE44" s="46"/>
      <c r="AF44" s="40">
        <v>3595000</v>
      </c>
      <c r="AG44" s="40">
        <v>357000</v>
      </c>
      <c r="AH44" s="40">
        <v>172256</v>
      </c>
      <c r="AI44" s="40">
        <v>0</v>
      </c>
      <c r="AJ44" s="57">
        <f t="shared" si="9"/>
        <v>4124256</v>
      </c>
      <c r="AK44" s="40">
        <v>161259</v>
      </c>
      <c r="AL44" s="57">
        <f t="shared" si="10"/>
        <v>3962997</v>
      </c>
      <c r="AM44" s="46"/>
    </row>
    <row r="45" spans="1:39" ht="15.75" customHeight="1">
      <c r="A45" s="72">
        <f t="shared" si="11"/>
        <v>41</v>
      </c>
      <c r="B45" s="72" t="s">
        <v>179</v>
      </c>
      <c r="C45" s="72">
        <v>9309</v>
      </c>
      <c r="D45" s="73" t="s">
        <v>220</v>
      </c>
      <c r="E45" s="73">
        <v>1</v>
      </c>
      <c r="F45" s="128"/>
      <c r="G45" s="93" t="s">
        <v>72</v>
      </c>
      <c r="H45" s="90">
        <v>189921</v>
      </c>
      <c r="I45" s="40">
        <v>0</v>
      </c>
      <c r="J45" s="40">
        <v>11340</v>
      </c>
      <c r="K45" s="40">
        <v>1505</v>
      </c>
      <c r="L45" s="40">
        <v>2997</v>
      </c>
      <c r="M45" s="40">
        <v>0</v>
      </c>
      <c r="N45" s="40">
        <v>16325</v>
      </c>
      <c r="O45" s="40">
        <v>1610</v>
      </c>
      <c r="P45" s="40">
        <v>7017</v>
      </c>
      <c r="Q45" s="40">
        <v>0</v>
      </c>
      <c r="R45" s="57">
        <f t="shared" si="6"/>
        <v>230715</v>
      </c>
      <c r="S45" s="79"/>
      <c r="T45" s="40">
        <v>93740</v>
      </c>
      <c r="U45" s="40">
        <v>11192</v>
      </c>
      <c r="V45" s="40">
        <v>0</v>
      </c>
      <c r="W45" s="40">
        <v>2637</v>
      </c>
      <c r="X45" s="40">
        <v>72995</v>
      </c>
      <c r="Y45" s="40">
        <v>53389</v>
      </c>
      <c r="Z45" s="40">
        <v>32913</v>
      </c>
      <c r="AA45" s="40">
        <v>0</v>
      </c>
      <c r="AB45" s="40">
        <v>0</v>
      </c>
      <c r="AC45" s="44">
        <f t="shared" si="7"/>
        <v>266866</v>
      </c>
      <c r="AD45" s="45">
        <f t="shared" si="8"/>
        <v>-36151</v>
      </c>
      <c r="AE45" s="46"/>
      <c r="AF45" s="40">
        <v>927703</v>
      </c>
      <c r="AG45" s="40">
        <v>20685</v>
      </c>
      <c r="AH45" s="40">
        <v>43145</v>
      </c>
      <c r="AI45" s="40">
        <v>813</v>
      </c>
      <c r="AJ45" s="57">
        <f t="shared" si="9"/>
        <v>992346</v>
      </c>
      <c r="AK45" s="40">
        <v>177336</v>
      </c>
      <c r="AL45" s="57">
        <f t="shared" si="10"/>
        <v>815010</v>
      </c>
      <c r="AM45" s="46"/>
    </row>
    <row r="46" spans="1:39" ht="15.75" customHeight="1">
      <c r="A46" s="72">
        <f t="shared" si="11"/>
        <v>42</v>
      </c>
      <c r="B46" s="72" t="s">
        <v>179</v>
      </c>
      <c r="C46" s="72">
        <v>12724</v>
      </c>
      <c r="D46" s="73" t="s">
        <v>221</v>
      </c>
      <c r="E46" s="73"/>
      <c r="F46" s="128" t="s">
        <v>57</v>
      </c>
      <c r="G46" s="93"/>
      <c r="H46" s="90">
        <v>46541</v>
      </c>
      <c r="I46" s="40">
        <v>0</v>
      </c>
      <c r="J46" s="40">
        <v>287</v>
      </c>
      <c r="K46" s="40">
        <v>0</v>
      </c>
      <c r="L46" s="40">
        <v>1850</v>
      </c>
      <c r="M46" s="40">
        <v>9500</v>
      </c>
      <c r="N46" s="40">
        <v>17996</v>
      </c>
      <c r="O46" s="40">
        <v>31702</v>
      </c>
      <c r="P46" s="40">
        <v>13202</v>
      </c>
      <c r="Q46" s="40">
        <v>0</v>
      </c>
      <c r="R46" s="57">
        <f t="shared" si="6"/>
        <v>121078</v>
      </c>
      <c r="S46" s="79"/>
      <c r="T46" s="40">
        <v>33072</v>
      </c>
      <c r="U46" s="40">
        <v>13714</v>
      </c>
      <c r="V46" s="40">
        <v>5877</v>
      </c>
      <c r="W46" s="40">
        <v>1355</v>
      </c>
      <c r="X46" s="40">
        <v>35315</v>
      </c>
      <c r="Y46" s="40">
        <v>19137</v>
      </c>
      <c r="Z46" s="40">
        <v>287</v>
      </c>
      <c r="AA46" s="40">
        <v>0</v>
      </c>
      <c r="AB46" s="40">
        <v>0</v>
      </c>
      <c r="AC46" s="44">
        <f t="shared" si="7"/>
        <v>108757</v>
      </c>
      <c r="AD46" s="45">
        <f t="shared" si="8"/>
        <v>12321</v>
      </c>
      <c r="AE46" s="46"/>
      <c r="AF46" s="40">
        <v>1020000</v>
      </c>
      <c r="AG46" s="40">
        <v>0</v>
      </c>
      <c r="AH46" s="40">
        <v>671152</v>
      </c>
      <c r="AI46" s="40">
        <v>1407</v>
      </c>
      <c r="AJ46" s="57">
        <f t="shared" si="9"/>
        <v>1692559</v>
      </c>
      <c r="AK46" s="40">
        <v>3832</v>
      </c>
      <c r="AL46" s="57">
        <f t="shared" si="10"/>
        <v>1688727</v>
      </c>
      <c r="AM46" s="46"/>
    </row>
    <row r="47" spans="1:39" ht="15.75" customHeight="1">
      <c r="A47" s="72">
        <f t="shared" si="11"/>
        <v>43</v>
      </c>
      <c r="B47" s="72" t="s">
        <v>179</v>
      </c>
      <c r="C47" s="72">
        <v>9311</v>
      </c>
      <c r="D47" s="73" t="s">
        <v>222</v>
      </c>
      <c r="E47" s="73">
        <v>1</v>
      </c>
      <c r="F47" s="128"/>
      <c r="G47" s="93" t="s">
        <v>72</v>
      </c>
      <c r="H47" s="90">
        <v>285948</v>
      </c>
      <c r="I47" s="40">
        <v>0</v>
      </c>
      <c r="J47" s="40">
        <v>32492</v>
      </c>
      <c r="K47" s="40">
        <v>0</v>
      </c>
      <c r="L47" s="40">
        <v>4000</v>
      </c>
      <c r="M47" s="40">
        <v>0</v>
      </c>
      <c r="N47" s="40">
        <v>28323</v>
      </c>
      <c r="O47" s="40">
        <v>3373</v>
      </c>
      <c r="P47" s="40">
        <v>0</v>
      </c>
      <c r="Q47" s="40">
        <v>445</v>
      </c>
      <c r="R47" s="57">
        <f t="shared" si="6"/>
        <v>354581</v>
      </c>
      <c r="S47" s="97"/>
      <c r="T47" s="40">
        <v>164335</v>
      </c>
      <c r="U47" s="40">
        <v>37758</v>
      </c>
      <c r="V47" s="40">
        <v>0</v>
      </c>
      <c r="W47" s="40">
        <v>71355</v>
      </c>
      <c r="X47" s="40">
        <v>40705</v>
      </c>
      <c r="Y47" s="40">
        <v>40807</v>
      </c>
      <c r="Z47" s="40">
        <v>36000</v>
      </c>
      <c r="AA47" s="40">
        <v>0</v>
      </c>
      <c r="AB47" s="40">
        <v>0</v>
      </c>
      <c r="AC47" s="44">
        <f t="shared" si="7"/>
        <v>390960</v>
      </c>
      <c r="AD47" s="45">
        <f t="shared" si="8"/>
        <v>-36379</v>
      </c>
      <c r="AE47" s="46"/>
      <c r="AF47" s="40">
        <v>5836000</v>
      </c>
      <c r="AG47" s="40">
        <v>371459</v>
      </c>
      <c r="AH47" s="40">
        <v>88427</v>
      </c>
      <c r="AI47" s="40">
        <v>1900</v>
      </c>
      <c r="AJ47" s="57">
        <f t="shared" si="9"/>
        <v>6297786</v>
      </c>
      <c r="AK47" s="40">
        <v>23610</v>
      </c>
      <c r="AL47" s="57">
        <f t="shared" si="10"/>
        <v>6274176</v>
      </c>
      <c r="AM47" s="46"/>
    </row>
    <row r="48" spans="1:39" ht="15.75" customHeight="1">
      <c r="A48" s="72">
        <f t="shared" si="11"/>
        <v>44</v>
      </c>
      <c r="B48" s="72" t="s">
        <v>179</v>
      </c>
      <c r="C48" s="72">
        <v>9312</v>
      </c>
      <c r="D48" s="73" t="s">
        <v>223</v>
      </c>
      <c r="E48" s="73">
        <v>1</v>
      </c>
      <c r="F48" s="128"/>
      <c r="G48" s="93" t="s">
        <v>72</v>
      </c>
      <c r="H48" s="90">
        <v>58510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57">
        <f t="shared" si="6"/>
        <v>58510</v>
      </c>
      <c r="S48" s="97"/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4">
        <f t="shared" si="7"/>
        <v>0</v>
      </c>
      <c r="AD48" s="45">
        <f t="shared" si="8"/>
        <v>58510</v>
      </c>
      <c r="AE48" s="46"/>
      <c r="AF48" s="40">
        <v>0</v>
      </c>
      <c r="AG48" s="40">
        <v>0</v>
      </c>
      <c r="AH48" s="40">
        <v>0</v>
      </c>
      <c r="AI48" s="40">
        <v>0</v>
      </c>
      <c r="AJ48" s="57">
        <f t="shared" si="9"/>
        <v>0</v>
      </c>
      <c r="AK48" s="40">
        <v>0</v>
      </c>
      <c r="AL48" s="57">
        <f t="shared" si="10"/>
        <v>0</v>
      </c>
      <c r="AM48" s="46"/>
    </row>
    <row r="49" spans="1:39" ht="15.75" customHeight="1">
      <c r="A49" s="72">
        <f t="shared" si="11"/>
        <v>45</v>
      </c>
      <c r="B49" s="72" t="s">
        <v>179</v>
      </c>
      <c r="C49" s="72">
        <v>9313</v>
      </c>
      <c r="D49" s="73" t="s">
        <v>224</v>
      </c>
      <c r="E49" s="73">
        <v>1</v>
      </c>
      <c r="F49" s="128"/>
      <c r="G49" s="93" t="s">
        <v>72</v>
      </c>
      <c r="H49" s="90">
        <v>109232</v>
      </c>
      <c r="I49" s="40">
        <v>565</v>
      </c>
      <c r="J49" s="40">
        <v>6704</v>
      </c>
      <c r="K49" s="40">
        <v>0</v>
      </c>
      <c r="L49" s="40">
        <v>0</v>
      </c>
      <c r="M49" s="40">
        <v>0</v>
      </c>
      <c r="N49" s="40">
        <v>22160</v>
      </c>
      <c r="O49" s="40">
        <v>1912</v>
      </c>
      <c r="P49" s="40">
        <v>3685</v>
      </c>
      <c r="Q49" s="40">
        <v>5</v>
      </c>
      <c r="R49" s="57">
        <f t="shared" si="6"/>
        <v>144263</v>
      </c>
      <c r="S49" s="97"/>
      <c r="T49" s="40">
        <v>57642</v>
      </c>
      <c r="U49" s="40">
        <v>5254</v>
      </c>
      <c r="V49" s="40">
        <v>0</v>
      </c>
      <c r="W49" s="40">
        <v>45905</v>
      </c>
      <c r="X49" s="40">
        <v>12778</v>
      </c>
      <c r="Y49" s="40">
        <v>29197</v>
      </c>
      <c r="Z49" s="40">
        <v>6407</v>
      </c>
      <c r="AA49" s="40">
        <v>0</v>
      </c>
      <c r="AB49" s="40">
        <v>4</v>
      </c>
      <c r="AC49" s="44">
        <f t="shared" si="7"/>
        <v>157187</v>
      </c>
      <c r="AD49" s="45">
        <f t="shared" si="8"/>
        <v>-12924</v>
      </c>
      <c r="AE49" s="46"/>
      <c r="AF49" s="40">
        <v>3022618</v>
      </c>
      <c r="AG49" s="40">
        <v>222749</v>
      </c>
      <c r="AH49" s="40">
        <v>27649</v>
      </c>
      <c r="AI49" s="40">
        <v>0</v>
      </c>
      <c r="AJ49" s="57">
        <f t="shared" si="9"/>
        <v>3273016</v>
      </c>
      <c r="AK49" s="40">
        <v>43681</v>
      </c>
      <c r="AL49" s="57">
        <f t="shared" si="10"/>
        <v>3229335</v>
      </c>
      <c r="AM49" s="46"/>
    </row>
    <row r="50" spans="1:39" ht="15.75" customHeight="1">
      <c r="A50" s="72">
        <f t="shared" si="11"/>
        <v>46</v>
      </c>
      <c r="B50" s="72" t="s">
        <v>179</v>
      </c>
      <c r="C50" s="72">
        <v>9284</v>
      </c>
      <c r="D50" s="73" t="s">
        <v>225</v>
      </c>
      <c r="E50" s="73"/>
      <c r="F50" s="128" t="s">
        <v>57</v>
      </c>
      <c r="G50" s="93"/>
      <c r="H50" s="90">
        <v>49984</v>
      </c>
      <c r="I50" s="40">
        <v>0</v>
      </c>
      <c r="J50" s="40">
        <v>1853</v>
      </c>
      <c r="K50" s="40">
        <v>0</v>
      </c>
      <c r="L50" s="40">
        <v>0</v>
      </c>
      <c r="M50" s="40">
        <v>0</v>
      </c>
      <c r="N50" s="40">
        <v>22534</v>
      </c>
      <c r="O50" s="40">
        <v>26333</v>
      </c>
      <c r="P50" s="40">
        <v>5651</v>
      </c>
      <c r="Q50" s="40">
        <v>1175</v>
      </c>
      <c r="R50" s="57">
        <f t="shared" si="6"/>
        <v>107530</v>
      </c>
      <c r="S50" s="79"/>
      <c r="T50" s="40">
        <v>58890</v>
      </c>
      <c r="U50" s="40">
        <v>20280</v>
      </c>
      <c r="V50" s="40">
        <v>2065</v>
      </c>
      <c r="W50" s="40">
        <v>0</v>
      </c>
      <c r="X50" s="40">
        <v>14539</v>
      </c>
      <c r="Y50" s="40">
        <v>20061</v>
      </c>
      <c r="Z50" s="40">
        <v>2788</v>
      </c>
      <c r="AA50" s="40">
        <v>0</v>
      </c>
      <c r="AB50" s="40">
        <v>0</v>
      </c>
      <c r="AC50" s="44">
        <f t="shared" si="7"/>
        <v>118623</v>
      </c>
      <c r="AD50" s="45">
        <f t="shared" si="8"/>
        <v>-11093</v>
      </c>
      <c r="AE50" s="46"/>
      <c r="AF50" s="40">
        <v>930300</v>
      </c>
      <c r="AG50" s="40">
        <v>51503</v>
      </c>
      <c r="AH50" s="40">
        <v>529058</v>
      </c>
      <c r="AI50" s="40">
        <v>-70</v>
      </c>
      <c r="AJ50" s="57">
        <f t="shared" si="9"/>
        <v>1510791</v>
      </c>
      <c r="AK50" s="40">
        <v>11586</v>
      </c>
      <c r="AL50" s="57">
        <f t="shared" si="10"/>
        <v>1499205</v>
      </c>
      <c r="AM50" s="46"/>
    </row>
    <row r="51" spans="1:39" ht="15.75" customHeight="1">
      <c r="A51" s="72">
        <f t="shared" si="11"/>
        <v>47</v>
      </c>
      <c r="B51" s="72" t="s">
        <v>179</v>
      </c>
      <c r="C51" s="72">
        <v>13344</v>
      </c>
      <c r="D51" s="73" t="s">
        <v>226</v>
      </c>
      <c r="E51" s="73"/>
      <c r="F51" s="128" t="s">
        <v>57</v>
      </c>
      <c r="G51" s="93"/>
      <c r="H51" s="90">
        <v>51759</v>
      </c>
      <c r="I51" s="40">
        <v>0</v>
      </c>
      <c r="J51" s="40">
        <v>30465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57">
        <f t="shared" si="6"/>
        <v>82224</v>
      </c>
      <c r="S51" s="79"/>
      <c r="T51" s="40">
        <v>44605</v>
      </c>
      <c r="U51" s="40">
        <v>0</v>
      </c>
      <c r="V51" s="40">
        <v>0</v>
      </c>
      <c r="W51" s="40">
        <v>0</v>
      </c>
      <c r="X51" s="40">
        <v>0</v>
      </c>
      <c r="Y51" s="40">
        <v>19083</v>
      </c>
      <c r="Z51" s="40">
        <v>0</v>
      </c>
      <c r="AA51" s="40">
        <v>0</v>
      </c>
      <c r="AB51" s="40">
        <v>7578</v>
      </c>
      <c r="AC51" s="44">
        <f t="shared" si="7"/>
        <v>71266</v>
      </c>
      <c r="AD51" s="45">
        <f t="shared" si="8"/>
        <v>10958</v>
      </c>
      <c r="AE51" s="46"/>
      <c r="AF51" s="40">
        <v>0</v>
      </c>
      <c r="AG51" s="40">
        <v>0</v>
      </c>
      <c r="AH51" s="40">
        <v>30000</v>
      </c>
      <c r="AI51" s="40">
        <v>2465</v>
      </c>
      <c r="AJ51" s="57">
        <f t="shared" si="9"/>
        <v>32465</v>
      </c>
      <c r="AK51" s="40">
        <v>0</v>
      </c>
      <c r="AL51" s="57">
        <f t="shared" si="10"/>
        <v>32465</v>
      </c>
      <c r="AM51" s="46"/>
    </row>
    <row r="52" spans="1:39" ht="15.75" customHeight="1">
      <c r="A52" s="72">
        <f t="shared" si="11"/>
        <v>48</v>
      </c>
      <c r="B52" s="72" t="s">
        <v>179</v>
      </c>
      <c r="C52" s="72">
        <v>9272</v>
      </c>
      <c r="D52" s="73" t="s">
        <v>227</v>
      </c>
      <c r="E52" s="73"/>
      <c r="F52" s="128" t="s">
        <v>57</v>
      </c>
      <c r="G52" s="93"/>
      <c r="H52" s="90">
        <v>35993</v>
      </c>
      <c r="I52" s="40">
        <v>0</v>
      </c>
      <c r="J52" s="40">
        <v>321</v>
      </c>
      <c r="K52" s="40">
        <v>0</v>
      </c>
      <c r="L52" s="40">
        <v>0</v>
      </c>
      <c r="M52" s="40">
        <v>0</v>
      </c>
      <c r="N52" s="40">
        <v>3174</v>
      </c>
      <c r="O52" s="40">
        <v>21171</v>
      </c>
      <c r="P52" s="40">
        <v>1070</v>
      </c>
      <c r="Q52" s="40">
        <v>3363</v>
      </c>
      <c r="R52" s="57">
        <f t="shared" si="6"/>
        <v>65092</v>
      </c>
      <c r="S52" s="79"/>
      <c r="T52" s="40">
        <v>27057</v>
      </c>
      <c r="U52" s="40">
        <v>0</v>
      </c>
      <c r="V52" s="40">
        <v>0</v>
      </c>
      <c r="W52" s="40">
        <v>2731</v>
      </c>
      <c r="X52" s="40">
        <v>4720</v>
      </c>
      <c r="Y52" s="40">
        <v>8855</v>
      </c>
      <c r="Z52" s="40">
        <v>604</v>
      </c>
      <c r="AA52" s="40">
        <v>1200</v>
      </c>
      <c r="AB52" s="40">
        <v>3953</v>
      </c>
      <c r="AC52" s="44">
        <f t="shared" si="7"/>
        <v>49120</v>
      </c>
      <c r="AD52" s="45">
        <f t="shared" si="8"/>
        <v>15972</v>
      </c>
      <c r="AE52" s="46"/>
      <c r="AF52" s="40">
        <v>0</v>
      </c>
      <c r="AG52" s="40">
        <v>16073</v>
      </c>
      <c r="AH52" s="40">
        <v>494226</v>
      </c>
      <c r="AI52" s="40">
        <v>0</v>
      </c>
      <c r="AJ52" s="57">
        <f t="shared" si="9"/>
        <v>510299</v>
      </c>
      <c r="AK52" s="40">
        <v>1045</v>
      </c>
      <c r="AL52" s="57">
        <f t="shared" si="10"/>
        <v>509254</v>
      </c>
      <c r="AM52" s="46"/>
    </row>
    <row r="53" spans="1:39" ht="15.75" customHeight="1">
      <c r="A53" s="72">
        <f t="shared" si="11"/>
        <v>49</v>
      </c>
      <c r="B53" s="72" t="s">
        <v>179</v>
      </c>
      <c r="C53" s="72">
        <v>9316</v>
      </c>
      <c r="D53" s="73" t="s">
        <v>228</v>
      </c>
      <c r="E53" s="73">
        <v>1</v>
      </c>
      <c r="F53" s="128"/>
      <c r="G53" s="93" t="s">
        <v>72</v>
      </c>
      <c r="H53" s="90">
        <v>6546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5983</v>
      </c>
      <c r="O53" s="40">
        <v>5267</v>
      </c>
      <c r="P53" s="40">
        <v>9345</v>
      </c>
      <c r="Q53" s="40">
        <v>1800</v>
      </c>
      <c r="R53" s="57">
        <f t="shared" si="6"/>
        <v>28941</v>
      </c>
      <c r="S53" s="79"/>
      <c r="T53" s="40">
        <v>6230</v>
      </c>
      <c r="U53" s="40">
        <v>0</v>
      </c>
      <c r="V53" s="40">
        <v>0</v>
      </c>
      <c r="W53" s="40">
        <v>173</v>
      </c>
      <c r="X53" s="40">
        <v>15256</v>
      </c>
      <c r="Y53" s="40">
        <v>5089</v>
      </c>
      <c r="Z53" s="40">
        <v>0</v>
      </c>
      <c r="AA53" s="40">
        <v>0</v>
      </c>
      <c r="AB53" s="40">
        <v>-2523</v>
      </c>
      <c r="AC53" s="44">
        <f t="shared" si="7"/>
        <v>24225</v>
      </c>
      <c r="AD53" s="45">
        <f t="shared" si="8"/>
        <v>4716</v>
      </c>
      <c r="AE53" s="46"/>
      <c r="AF53" s="40">
        <v>0</v>
      </c>
      <c r="AG53" s="40">
        <v>0</v>
      </c>
      <c r="AH53" s="40">
        <v>109319</v>
      </c>
      <c r="AI53" s="40">
        <v>0</v>
      </c>
      <c r="AJ53" s="57">
        <f t="shared" si="9"/>
        <v>109319</v>
      </c>
      <c r="AK53" s="40">
        <v>0</v>
      </c>
      <c r="AL53" s="57">
        <f t="shared" si="10"/>
        <v>109319</v>
      </c>
      <c r="AM53" s="46"/>
    </row>
    <row r="54" spans="1:39" ht="15.75" customHeight="1">
      <c r="A54" s="72">
        <f t="shared" si="11"/>
        <v>50</v>
      </c>
      <c r="B54" s="72" t="s">
        <v>179</v>
      </c>
      <c r="C54" s="72">
        <v>9317</v>
      </c>
      <c r="D54" s="73" t="s">
        <v>229</v>
      </c>
      <c r="E54" s="73"/>
      <c r="F54" s="128" t="s">
        <v>57</v>
      </c>
      <c r="G54" s="93"/>
      <c r="H54" s="90">
        <v>64584</v>
      </c>
      <c r="I54" s="40">
        <v>0</v>
      </c>
      <c r="J54" s="40">
        <v>15473</v>
      </c>
      <c r="K54" s="40">
        <v>0</v>
      </c>
      <c r="L54" s="40">
        <v>0</v>
      </c>
      <c r="M54" s="40">
        <v>140000</v>
      </c>
      <c r="N54" s="40">
        <v>23637</v>
      </c>
      <c r="O54" s="40">
        <v>5135</v>
      </c>
      <c r="P54" s="40">
        <v>31003</v>
      </c>
      <c r="Q54" s="40">
        <v>0</v>
      </c>
      <c r="R54" s="57">
        <f t="shared" si="6"/>
        <v>279832</v>
      </c>
      <c r="S54" s="79"/>
      <c r="T54" s="40">
        <v>44422</v>
      </c>
      <c r="U54" s="40">
        <v>25480</v>
      </c>
      <c r="V54" s="40">
        <v>13386</v>
      </c>
      <c r="W54" s="40">
        <v>43593</v>
      </c>
      <c r="X54" s="40">
        <v>14651</v>
      </c>
      <c r="Y54" s="40">
        <v>14173</v>
      </c>
      <c r="Z54" s="40">
        <v>1200</v>
      </c>
      <c r="AA54" s="40">
        <v>16689</v>
      </c>
      <c r="AB54" s="40">
        <v>0</v>
      </c>
      <c r="AC54" s="44">
        <f t="shared" si="7"/>
        <v>173594</v>
      </c>
      <c r="AD54" s="45">
        <f t="shared" si="8"/>
        <v>106238</v>
      </c>
      <c r="AE54" s="46"/>
      <c r="AF54" s="40">
        <v>660000</v>
      </c>
      <c r="AG54" s="40">
        <v>0</v>
      </c>
      <c r="AH54" s="40">
        <v>256955</v>
      </c>
      <c r="AI54" s="40">
        <v>5016</v>
      </c>
      <c r="AJ54" s="57">
        <f t="shared" si="9"/>
        <v>921971</v>
      </c>
      <c r="AK54" s="40">
        <v>0</v>
      </c>
      <c r="AL54" s="57">
        <f t="shared" si="10"/>
        <v>921971</v>
      </c>
      <c r="AM54" s="46"/>
    </row>
    <row r="55" spans="1:39" ht="15.75" customHeight="1">
      <c r="A55" s="72">
        <f t="shared" si="11"/>
        <v>51</v>
      </c>
      <c r="B55" s="72" t="s">
        <v>179</v>
      </c>
      <c r="C55" s="72">
        <v>9871</v>
      </c>
      <c r="D55" s="73" t="s">
        <v>230</v>
      </c>
      <c r="E55" s="73">
        <v>1</v>
      </c>
      <c r="F55" s="128"/>
      <c r="G55" s="93" t="s">
        <v>72</v>
      </c>
      <c r="H55" s="90">
        <v>18619</v>
      </c>
      <c r="I55" s="40">
        <v>2584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7700</v>
      </c>
      <c r="R55" s="57">
        <f t="shared" si="6"/>
        <v>28903</v>
      </c>
      <c r="S55" s="79"/>
      <c r="T55" s="40">
        <v>89000</v>
      </c>
      <c r="U55" s="40"/>
      <c r="V55" s="40">
        <v>0</v>
      </c>
      <c r="W55" s="40">
        <v>0</v>
      </c>
      <c r="X55" s="40">
        <v>0</v>
      </c>
      <c r="Y55" s="40">
        <v>13579</v>
      </c>
      <c r="Z55" s="40">
        <v>0</v>
      </c>
      <c r="AA55" s="40">
        <v>0</v>
      </c>
      <c r="AB55" s="40">
        <v>6705</v>
      </c>
      <c r="AC55" s="44">
        <f t="shared" si="7"/>
        <v>109284</v>
      </c>
      <c r="AD55" s="45">
        <f t="shared" si="8"/>
        <v>-80381</v>
      </c>
      <c r="AE55" s="46"/>
      <c r="AF55" s="40">
        <v>1100000</v>
      </c>
      <c r="AG55" s="40">
        <v>0</v>
      </c>
      <c r="AH55" s="40">
        <v>70000</v>
      </c>
      <c r="AI55" s="40">
        <v>2900</v>
      </c>
      <c r="AJ55" s="57">
        <f t="shared" si="9"/>
        <v>1172900</v>
      </c>
      <c r="AK55" s="40">
        <v>0</v>
      </c>
      <c r="AL55" s="57">
        <f t="shared" si="10"/>
        <v>1172900</v>
      </c>
      <c r="AM55" s="46"/>
    </row>
    <row r="56" spans="1:39" ht="15.75" customHeight="1">
      <c r="A56" s="72">
        <f t="shared" si="11"/>
        <v>52</v>
      </c>
      <c r="B56" s="72" t="s">
        <v>179</v>
      </c>
      <c r="C56" s="72">
        <v>9347</v>
      </c>
      <c r="D56" s="73" t="s">
        <v>231</v>
      </c>
      <c r="E56" s="73"/>
      <c r="F56" s="128" t="s">
        <v>57</v>
      </c>
      <c r="G56" s="93"/>
      <c r="H56" s="90">
        <v>239585</v>
      </c>
      <c r="I56" s="40">
        <v>0</v>
      </c>
      <c r="J56" s="40">
        <v>25545</v>
      </c>
      <c r="K56" s="40">
        <v>0</v>
      </c>
      <c r="L56" s="40">
        <v>0</v>
      </c>
      <c r="M56" s="40">
        <v>0</v>
      </c>
      <c r="N56" s="40">
        <v>982</v>
      </c>
      <c r="O56" s="40">
        <v>0</v>
      </c>
      <c r="P56" s="40">
        <v>0</v>
      </c>
      <c r="Q56" s="40">
        <v>1935</v>
      </c>
      <c r="R56" s="57">
        <f t="shared" si="6"/>
        <v>268047</v>
      </c>
      <c r="S56" s="79"/>
      <c r="T56" s="40">
        <v>75275</v>
      </c>
      <c r="U56" s="40">
        <v>15600</v>
      </c>
      <c r="V56" s="40">
        <v>3426</v>
      </c>
      <c r="W56" s="40">
        <v>75816</v>
      </c>
      <c r="X56" s="40">
        <v>32626</v>
      </c>
      <c r="Y56" s="40">
        <v>58343</v>
      </c>
      <c r="Z56" s="40">
        <v>4853</v>
      </c>
      <c r="AA56" s="40">
        <v>17612</v>
      </c>
      <c r="AB56" s="40">
        <v>3781</v>
      </c>
      <c r="AC56" s="44">
        <f t="shared" si="7"/>
        <v>287332</v>
      </c>
      <c r="AD56" s="45">
        <f t="shared" si="8"/>
        <v>-19285</v>
      </c>
      <c r="AE56" s="46"/>
      <c r="AF56" s="40">
        <v>0</v>
      </c>
      <c r="AG56" s="40">
        <v>0</v>
      </c>
      <c r="AH56" s="40">
        <v>0</v>
      </c>
      <c r="AI56" s="40">
        <v>0</v>
      </c>
      <c r="AJ56" s="57">
        <f t="shared" si="9"/>
        <v>0</v>
      </c>
      <c r="AK56" s="40">
        <v>0</v>
      </c>
      <c r="AL56" s="57">
        <f t="shared" si="10"/>
        <v>0</v>
      </c>
      <c r="AM56" s="46"/>
    </row>
    <row r="57" spans="1:39" ht="15.75" customHeight="1">
      <c r="A57" s="72">
        <f t="shared" si="11"/>
        <v>53</v>
      </c>
      <c r="B57" s="72" t="s">
        <v>179</v>
      </c>
      <c r="C57" s="72">
        <v>9346</v>
      </c>
      <c r="D57" s="73" t="s">
        <v>232</v>
      </c>
      <c r="E57" s="73">
        <v>1</v>
      </c>
      <c r="F57" s="128"/>
      <c r="G57" s="93" t="s">
        <v>72</v>
      </c>
      <c r="H57" s="90">
        <v>238299</v>
      </c>
      <c r="I57" s="40">
        <v>0</v>
      </c>
      <c r="J57" s="40">
        <v>28843</v>
      </c>
      <c r="K57" s="40">
        <v>52065</v>
      </c>
      <c r="L57" s="40">
        <v>0</v>
      </c>
      <c r="M57" s="40">
        <v>0</v>
      </c>
      <c r="N57" s="40">
        <v>10104</v>
      </c>
      <c r="O57" s="40">
        <v>680</v>
      </c>
      <c r="P57" s="40">
        <v>0</v>
      </c>
      <c r="Q57" s="40">
        <v>3303</v>
      </c>
      <c r="R57" s="57">
        <f t="shared" si="6"/>
        <v>333294</v>
      </c>
      <c r="S57" s="99"/>
      <c r="T57" s="40">
        <v>62806</v>
      </c>
      <c r="U57" s="40">
        <v>20800</v>
      </c>
      <c r="V57" s="40">
        <v>0</v>
      </c>
      <c r="W57" s="40">
        <v>81168</v>
      </c>
      <c r="X57" s="40">
        <v>16918</v>
      </c>
      <c r="Y57" s="40">
        <v>41513</v>
      </c>
      <c r="Z57" s="40">
        <v>45974</v>
      </c>
      <c r="AA57" s="40">
        <v>0</v>
      </c>
      <c r="AB57" s="40">
        <v>2208</v>
      </c>
      <c r="AC57" s="44">
        <f t="shared" si="7"/>
        <v>271387</v>
      </c>
      <c r="AD57" s="45">
        <f t="shared" si="8"/>
        <v>61907</v>
      </c>
      <c r="AE57" s="46"/>
      <c r="AF57" s="40">
        <v>3804300</v>
      </c>
      <c r="AG57" s="40">
        <v>184999</v>
      </c>
      <c r="AH57" s="40">
        <v>425570</v>
      </c>
      <c r="AI57" s="40">
        <v>0</v>
      </c>
      <c r="AJ57" s="57">
        <f t="shared" si="9"/>
        <v>4414869</v>
      </c>
      <c r="AK57" s="40">
        <v>0</v>
      </c>
      <c r="AL57" s="57">
        <f t="shared" si="10"/>
        <v>4414869</v>
      </c>
      <c r="AM57" s="46"/>
    </row>
    <row r="58" spans="1:39" ht="15.75" customHeight="1">
      <c r="A58" s="72">
        <f t="shared" si="11"/>
        <v>54</v>
      </c>
      <c r="B58" s="72" t="s">
        <v>179</v>
      </c>
      <c r="C58" s="72">
        <v>9356</v>
      </c>
      <c r="D58" s="73" t="s">
        <v>233</v>
      </c>
      <c r="E58" s="73">
        <v>1</v>
      </c>
      <c r="F58" s="128"/>
      <c r="G58" s="93" t="s">
        <v>72</v>
      </c>
      <c r="H58" s="90">
        <v>95583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57">
        <f t="shared" si="6"/>
        <v>95583</v>
      </c>
      <c r="S58" s="99"/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4">
        <f t="shared" si="7"/>
        <v>0</v>
      </c>
      <c r="AD58" s="45">
        <f t="shared" si="8"/>
        <v>95583</v>
      </c>
      <c r="AE58" s="46"/>
      <c r="AF58" s="40">
        <v>0</v>
      </c>
      <c r="AG58" s="40">
        <v>0</v>
      </c>
      <c r="AH58" s="40">
        <v>0</v>
      </c>
      <c r="AI58" s="40">
        <v>0</v>
      </c>
      <c r="AJ58" s="57">
        <f t="shared" si="9"/>
        <v>0</v>
      </c>
      <c r="AK58" s="40">
        <v>0</v>
      </c>
      <c r="AL58" s="57">
        <f t="shared" si="10"/>
        <v>0</v>
      </c>
      <c r="AM58" s="46"/>
    </row>
    <row r="59" spans="1:39" ht="15.75" customHeight="1">
      <c r="A59" s="72">
        <f t="shared" si="11"/>
        <v>55</v>
      </c>
      <c r="B59" s="72" t="s">
        <v>179</v>
      </c>
      <c r="C59" s="72">
        <v>9348</v>
      </c>
      <c r="D59" s="73" t="s">
        <v>234</v>
      </c>
      <c r="E59" s="73"/>
      <c r="F59" s="128" t="s">
        <v>57</v>
      </c>
      <c r="G59" s="93"/>
      <c r="H59" s="90">
        <v>58397</v>
      </c>
      <c r="I59" s="40">
        <v>807</v>
      </c>
      <c r="J59" s="40">
        <v>7285</v>
      </c>
      <c r="K59" s="40">
        <v>0</v>
      </c>
      <c r="L59" s="40">
        <v>0</v>
      </c>
      <c r="M59" s="40">
        <v>0</v>
      </c>
      <c r="N59" s="40">
        <v>92635</v>
      </c>
      <c r="O59" s="40">
        <v>13499</v>
      </c>
      <c r="P59" s="40">
        <v>0</v>
      </c>
      <c r="Q59" s="40">
        <v>0</v>
      </c>
      <c r="R59" s="57">
        <f t="shared" si="6"/>
        <v>172623</v>
      </c>
      <c r="S59" s="79"/>
      <c r="T59" s="40">
        <v>66251</v>
      </c>
      <c r="U59" s="40">
        <v>0</v>
      </c>
      <c r="V59" s="40">
        <v>5262</v>
      </c>
      <c r="W59" s="40">
        <v>6461</v>
      </c>
      <c r="X59" s="40">
        <v>60815</v>
      </c>
      <c r="Y59" s="40">
        <v>27186</v>
      </c>
      <c r="Z59" s="40">
        <v>0</v>
      </c>
      <c r="AA59" s="40">
        <v>781</v>
      </c>
      <c r="AB59" s="40">
        <v>0</v>
      </c>
      <c r="AC59" s="44">
        <f t="shared" si="7"/>
        <v>166756</v>
      </c>
      <c r="AD59" s="45">
        <f t="shared" si="8"/>
        <v>5867</v>
      </c>
      <c r="AE59" s="46"/>
      <c r="AF59" s="40">
        <v>4292946</v>
      </c>
      <c r="AG59" s="40">
        <v>88507</v>
      </c>
      <c r="AH59" s="40">
        <v>270241</v>
      </c>
      <c r="AI59" s="40">
        <v>0</v>
      </c>
      <c r="AJ59" s="57">
        <f t="shared" si="9"/>
        <v>4651694</v>
      </c>
      <c r="AK59" s="40">
        <v>1304</v>
      </c>
      <c r="AL59" s="57">
        <f t="shared" si="10"/>
        <v>4650390</v>
      </c>
      <c r="AM59" s="46"/>
    </row>
    <row r="60" spans="1:39" ht="15.75" customHeight="1">
      <c r="A60" s="72">
        <f t="shared" si="11"/>
        <v>56</v>
      </c>
      <c r="B60" s="72" t="s">
        <v>179</v>
      </c>
      <c r="C60" s="72">
        <v>9349</v>
      </c>
      <c r="D60" s="73" t="s">
        <v>235</v>
      </c>
      <c r="E60" s="73"/>
      <c r="F60" s="128" t="s">
        <v>57</v>
      </c>
      <c r="G60" s="93"/>
      <c r="H60" s="90">
        <v>75909</v>
      </c>
      <c r="I60" s="40">
        <v>775</v>
      </c>
      <c r="J60" s="40">
        <v>4223</v>
      </c>
      <c r="K60" s="40">
        <v>0</v>
      </c>
      <c r="L60" s="40">
        <v>0</v>
      </c>
      <c r="M60" s="40">
        <v>0</v>
      </c>
      <c r="N60" s="40">
        <v>18200</v>
      </c>
      <c r="O60" s="40">
        <v>8413</v>
      </c>
      <c r="P60" s="40">
        <v>3621</v>
      </c>
      <c r="Q60" s="40">
        <v>5784</v>
      </c>
      <c r="R60" s="57">
        <f t="shared" si="6"/>
        <v>116925</v>
      </c>
      <c r="S60" s="79"/>
      <c r="T60" s="40">
        <v>51523</v>
      </c>
      <c r="U60" s="40">
        <v>18200</v>
      </c>
      <c r="V60" s="40">
        <v>0</v>
      </c>
      <c r="W60" s="40">
        <v>0</v>
      </c>
      <c r="X60" s="40">
        <v>14582</v>
      </c>
      <c r="Y60" s="40">
        <v>27843</v>
      </c>
      <c r="Z60" s="40">
        <v>3954</v>
      </c>
      <c r="AA60" s="40">
        <v>0</v>
      </c>
      <c r="AB60" s="40">
        <v>1026</v>
      </c>
      <c r="AC60" s="44">
        <f t="shared" si="7"/>
        <v>117128</v>
      </c>
      <c r="AD60" s="45">
        <f t="shared" si="8"/>
        <v>-203</v>
      </c>
      <c r="AE60" s="46"/>
      <c r="AF60" s="40">
        <v>400000</v>
      </c>
      <c r="AG60" s="40">
        <v>500000</v>
      </c>
      <c r="AH60" s="40">
        <v>148564</v>
      </c>
      <c r="AI60" s="40">
        <v>0</v>
      </c>
      <c r="AJ60" s="57">
        <f t="shared" si="9"/>
        <v>1048564</v>
      </c>
      <c r="AK60" s="40">
        <v>0</v>
      </c>
      <c r="AL60" s="57">
        <f t="shared" si="10"/>
        <v>1048564</v>
      </c>
      <c r="AM60" s="46"/>
    </row>
    <row r="61" spans="1:39" ht="15.75" customHeight="1">
      <c r="A61" s="72">
        <f t="shared" si="11"/>
        <v>57</v>
      </c>
      <c r="B61" s="72" t="s">
        <v>179</v>
      </c>
      <c r="C61" s="72">
        <v>9355</v>
      </c>
      <c r="D61" s="73" t="s">
        <v>236</v>
      </c>
      <c r="E61" s="73"/>
      <c r="F61" s="128" t="s">
        <v>57</v>
      </c>
      <c r="G61" s="93"/>
      <c r="H61" s="90">
        <v>74196</v>
      </c>
      <c r="I61" s="40">
        <v>0</v>
      </c>
      <c r="J61" s="40">
        <v>1940</v>
      </c>
      <c r="K61" s="40">
        <v>16597</v>
      </c>
      <c r="L61" s="40">
        <v>0</v>
      </c>
      <c r="M61" s="40">
        <v>0</v>
      </c>
      <c r="N61" s="40">
        <v>31200</v>
      </c>
      <c r="O61" s="40">
        <v>27745</v>
      </c>
      <c r="P61" s="40">
        <v>8149</v>
      </c>
      <c r="Q61" s="40">
        <v>320</v>
      </c>
      <c r="R61" s="57">
        <f t="shared" si="6"/>
        <v>160147</v>
      </c>
      <c r="S61" s="79"/>
      <c r="T61" s="40">
        <v>57435</v>
      </c>
      <c r="U61" s="40">
        <v>18720</v>
      </c>
      <c r="V61" s="40">
        <v>0</v>
      </c>
      <c r="W61" s="40">
        <v>5021</v>
      </c>
      <c r="X61" s="40">
        <v>9927</v>
      </c>
      <c r="Y61" s="40">
        <v>16351</v>
      </c>
      <c r="Z61" s="40">
        <v>4963</v>
      </c>
      <c r="AA61" s="40">
        <v>2910</v>
      </c>
      <c r="AB61" s="40">
        <v>36202</v>
      </c>
      <c r="AC61" s="44">
        <f t="shared" si="7"/>
        <v>151529</v>
      </c>
      <c r="AD61" s="45">
        <f t="shared" si="8"/>
        <v>8618</v>
      </c>
      <c r="AE61" s="46"/>
      <c r="AF61" s="40">
        <v>2114404</v>
      </c>
      <c r="AG61" s="40">
        <v>15000</v>
      </c>
      <c r="AH61" s="40">
        <v>819120</v>
      </c>
      <c r="AI61" s="40">
        <v>3496</v>
      </c>
      <c r="AJ61" s="57">
        <f t="shared" si="9"/>
        <v>2952020</v>
      </c>
      <c r="AK61" s="40">
        <v>10812</v>
      </c>
      <c r="AL61" s="57">
        <f t="shared" si="10"/>
        <v>2941208</v>
      </c>
      <c r="AM61" s="46"/>
    </row>
    <row r="62" spans="1:39" ht="15.75" customHeight="1">
      <c r="A62" s="72">
        <f t="shared" si="11"/>
        <v>58</v>
      </c>
      <c r="B62" s="72" t="s">
        <v>179</v>
      </c>
      <c r="C62" s="72">
        <v>9323</v>
      </c>
      <c r="D62" s="73" t="s">
        <v>237</v>
      </c>
      <c r="E62" s="73"/>
      <c r="F62" s="128" t="s">
        <v>57</v>
      </c>
      <c r="G62" s="93"/>
      <c r="H62" s="90">
        <v>57478</v>
      </c>
      <c r="I62" s="40">
        <v>0</v>
      </c>
      <c r="J62" s="40">
        <v>95</v>
      </c>
      <c r="K62" s="40">
        <v>0</v>
      </c>
      <c r="L62" s="40">
        <v>0</v>
      </c>
      <c r="M62" s="40">
        <v>0</v>
      </c>
      <c r="N62" s="40">
        <v>30883</v>
      </c>
      <c r="O62" s="40">
        <v>16512</v>
      </c>
      <c r="P62" s="40">
        <v>0</v>
      </c>
      <c r="Q62" s="40">
        <v>1790</v>
      </c>
      <c r="R62" s="57">
        <f t="shared" si="6"/>
        <v>106758</v>
      </c>
      <c r="S62" s="79"/>
      <c r="T62" s="40">
        <v>18261</v>
      </c>
      <c r="U62" s="40">
        <v>0</v>
      </c>
      <c r="V62" s="40">
        <v>100</v>
      </c>
      <c r="W62" s="40">
        <v>250</v>
      </c>
      <c r="X62" s="40">
        <v>143817</v>
      </c>
      <c r="Y62" s="40">
        <v>8562</v>
      </c>
      <c r="Z62" s="40">
        <v>345</v>
      </c>
      <c r="AA62" s="40">
        <v>0</v>
      </c>
      <c r="AB62" s="40">
        <v>15580</v>
      </c>
      <c r="AC62" s="44">
        <f t="shared" si="7"/>
        <v>186915</v>
      </c>
      <c r="AD62" s="45">
        <f t="shared" si="8"/>
        <v>-80157</v>
      </c>
      <c r="AE62" s="46"/>
      <c r="AF62" s="40">
        <v>0</v>
      </c>
      <c r="AG62" s="40">
        <v>0</v>
      </c>
      <c r="AH62" s="40">
        <v>300657</v>
      </c>
      <c r="AI62" s="40">
        <v>30</v>
      </c>
      <c r="AJ62" s="57">
        <f t="shared" si="9"/>
        <v>300687</v>
      </c>
      <c r="AK62" s="40">
        <v>0</v>
      </c>
      <c r="AL62" s="57">
        <f t="shared" si="10"/>
        <v>300687</v>
      </c>
      <c r="AM62" s="46"/>
    </row>
    <row r="63" spans="1:39" ht="15.75" customHeight="1">
      <c r="A63" s="72">
        <f t="shared" si="11"/>
        <v>59</v>
      </c>
      <c r="B63" s="72" t="s">
        <v>179</v>
      </c>
      <c r="C63" s="72">
        <v>9351</v>
      </c>
      <c r="D63" s="73" t="s">
        <v>238</v>
      </c>
      <c r="E63" s="73"/>
      <c r="F63" s="128" t="s">
        <v>57</v>
      </c>
      <c r="G63" s="93"/>
      <c r="H63" s="90">
        <v>104501</v>
      </c>
      <c r="I63" s="40">
        <v>4344</v>
      </c>
      <c r="J63" s="40">
        <v>12362</v>
      </c>
      <c r="K63" s="40">
        <v>0</v>
      </c>
      <c r="L63" s="40">
        <v>0</v>
      </c>
      <c r="M63" s="40">
        <v>0</v>
      </c>
      <c r="N63" s="40">
        <v>3590</v>
      </c>
      <c r="O63" s="40">
        <v>33226</v>
      </c>
      <c r="P63" s="40">
        <v>632</v>
      </c>
      <c r="Q63" s="40">
        <v>0</v>
      </c>
      <c r="R63" s="57">
        <f t="shared" si="6"/>
        <v>158655</v>
      </c>
      <c r="S63" s="79"/>
      <c r="T63" s="40">
        <v>59314</v>
      </c>
      <c r="U63" s="40">
        <v>0</v>
      </c>
      <c r="V63" s="40">
        <v>4860</v>
      </c>
      <c r="W63" s="40">
        <v>7050</v>
      </c>
      <c r="X63" s="40">
        <v>54943</v>
      </c>
      <c r="Y63" s="40">
        <v>16069</v>
      </c>
      <c r="Z63" s="40">
        <v>13114</v>
      </c>
      <c r="AA63" s="40">
        <v>11790</v>
      </c>
      <c r="AB63" s="40">
        <v>0</v>
      </c>
      <c r="AC63" s="44">
        <f t="shared" si="7"/>
        <v>167140</v>
      </c>
      <c r="AD63" s="45">
        <f t="shared" si="8"/>
        <v>-8485</v>
      </c>
      <c r="AE63" s="46"/>
      <c r="AF63" s="40">
        <v>1170880</v>
      </c>
      <c r="AG63" s="40">
        <v>37707</v>
      </c>
      <c r="AH63" s="40">
        <v>678888</v>
      </c>
      <c r="AI63" s="40">
        <v>0</v>
      </c>
      <c r="AJ63" s="57">
        <f t="shared" si="9"/>
        <v>1887475</v>
      </c>
      <c r="AK63" s="40">
        <v>0</v>
      </c>
      <c r="AL63" s="57">
        <f t="shared" si="10"/>
        <v>1887475</v>
      </c>
      <c r="AM63" s="46"/>
    </row>
    <row r="64" spans="1:39" ht="15.75" customHeight="1">
      <c r="A64" s="72">
        <f t="shared" si="11"/>
        <v>60</v>
      </c>
      <c r="B64" s="72" t="s">
        <v>179</v>
      </c>
      <c r="C64" s="72">
        <v>9326</v>
      </c>
      <c r="D64" s="73" t="s">
        <v>239</v>
      </c>
      <c r="E64" s="73"/>
      <c r="F64" s="128" t="s">
        <v>57</v>
      </c>
      <c r="G64" s="93"/>
      <c r="H64" s="90">
        <v>110756</v>
      </c>
      <c r="I64" s="40">
        <v>1285</v>
      </c>
      <c r="J64" s="40">
        <v>30594</v>
      </c>
      <c r="K64" s="40">
        <v>0</v>
      </c>
      <c r="L64" s="40">
        <v>6000</v>
      </c>
      <c r="M64" s="40">
        <v>0</v>
      </c>
      <c r="N64" s="40">
        <v>76483</v>
      </c>
      <c r="O64" s="40">
        <v>9780</v>
      </c>
      <c r="P64" s="40">
        <v>0</v>
      </c>
      <c r="Q64" s="40">
        <v>42753</v>
      </c>
      <c r="R64" s="57">
        <f t="shared" si="6"/>
        <v>277651</v>
      </c>
      <c r="S64" s="79"/>
      <c r="T64" s="40">
        <v>54908</v>
      </c>
      <c r="U64" s="40">
        <v>6194</v>
      </c>
      <c r="V64" s="40">
        <v>34838</v>
      </c>
      <c r="W64" s="40">
        <v>61030</v>
      </c>
      <c r="X64" s="40">
        <v>97007</v>
      </c>
      <c r="Y64" s="40">
        <v>39969</v>
      </c>
      <c r="Z64" s="40">
        <v>9839</v>
      </c>
      <c r="AA64" s="40">
        <v>0</v>
      </c>
      <c r="AB64" s="40">
        <v>0</v>
      </c>
      <c r="AC64" s="44">
        <f t="shared" si="7"/>
        <v>303785</v>
      </c>
      <c r="AD64" s="45">
        <f t="shared" si="8"/>
        <v>-26134</v>
      </c>
      <c r="AE64" s="46"/>
      <c r="AF64" s="40">
        <v>3057101</v>
      </c>
      <c r="AG64" s="40">
        <v>78929</v>
      </c>
      <c r="AH64" s="40">
        <v>284322</v>
      </c>
      <c r="AI64" s="40">
        <v>36748</v>
      </c>
      <c r="AJ64" s="57">
        <f t="shared" si="9"/>
        <v>3457100</v>
      </c>
      <c r="AK64" s="40">
        <v>34739</v>
      </c>
      <c r="AL64" s="57">
        <f t="shared" si="10"/>
        <v>3422361</v>
      </c>
      <c r="AM64" s="46"/>
    </row>
    <row r="65" spans="1:39" ht="15.75" customHeight="1">
      <c r="A65" s="72">
        <f t="shared" si="11"/>
        <v>61</v>
      </c>
      <c r="B65" s="72" t="s">
        <v>179</v>
      </c>
      <c r="C65" s="72">
        <v>9325</v>
      </c>
      <c r="D65" s="73" t="s">
        <v>240</v>
      </c>
      <c r="E65" s="73">
        <v>1</v>
      </c>
      <c r="F65" s="128"/>
      <c r="G65" s="93" t="s">
        <v>72</v>
      </c>
      <c r="H65" s="90">
        <v>149530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188852</v>
      </c>
      <c r="O65" s="40">
        <v>5151</v>
      </c>
      <c r="P65" s="40">
        <v>0</v>
      </c>
      <c r="Q65" s="40">
        <v>0</v>
      </c>
      <c r="R65" s="57">
        <f t="shared" si="6"/>
        <v>343533</v>
      </c>
      <c r="S65" s="79"/>
      <c r="T65" s="40">
        <v>42823</v>
      </c>
      <c r="U65" s="40">
        <v>0</v>
      </c>
      <c r="V65" s="40">
        <v>0</v>
      </c>
      <c r="W65" s="40">
        <v>126019</v>
      </c>
      <c r="X65" s="40">
        <v>110650</v>
      </c>
      <c r="Y65" s="40">
        <v>63740</v>
      </c>
      <c r="Z65" s="40">
        <v>5000</v>
      </c>
      <c r="AA65" s="40">
        <v>0</v>
      </c>
      <c r="AB65" s="40">
        <v>0</v>
      </c>
      <c r="AC65" s="44">
        <f t="shared" si="7"/>
        <v>348232</v>
      </c>
      <c r="AD65" s="45">
        <f t="shared" si="8"/>
        <v>-4699</v>
      </c>
      <c r="AE65" s="46"/>
      <c r="AF65" s="40">
        <v>6084000</v>
      </c>
      <c r="AG65" s="40">
        <v>937000</v>
      </c>
      <c r="AH65" s="40">
        <v>147006</v>
      </c>
      <c r="AI65" s="40">
        <v>10660</v>
      </c>
      <c r="AJ65" s="57">
        <f t="shared" si="9"/>
        <v>7178666</v>
      </c>
      <c r="AK65" s="40">
        <v>44202</v>
      </c>
      <c r="AL65" s="57">
        <f t="shared" si="10"/>
        <v>7134464</v>
      </c>
      <c r="AM65" s="46"/>
    </row>
    <row r="66" spans="1:39" ht="15.75" customHeight="1">
      <c r="A66" s="72">
        <f t="shared" si="11"/>
        <v>62</v>
      </c>
      <c r="B66" s="72" t="s">
        <v>179</v>
      </c>
      <c r="C66" s="72">
        <v>9302</v>
      </c>
      <c r="D66" s="73" t="s">
        <v>241</v>
      </c>
      <c r="E66" s="73"/>
      <c r="F66" s="128" t="s">
        <v>57</v>
      </c>
      <c r="G66" s="93"/>
      <c r="H66" s="90">
        <v>58588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34186</v>
      </c>
      <c r="O66" s="40">
        <v>49</v>
      </c>
      <c r="P66" s="40">
        <v>0</v>
      </c>
      <c r="Q66" s="40">
        <v>0</v>
      </c>
      <c r="R66" s="57">
        <f t="shared" si="6"/>
        <v>92823</v>
      </c>
      <c r="S66" s="79"/>
      <c r="T66" s="40">
        <v>27293</v>
      </c>
      <c r="U66" s="40">
        <v>19809</v>
      </c>
      <c r="V66" s="40">
        <v>550</v>
      </c>
      <c r="W66" s="40">
        <v>27488</v>
      </c>
      <c r="X66" s="40">
        <v>8617</v>
      </c>
      <c r="Y66" s="40">
        <v>5802</v>
      </c>
      <c r="Z66" s="40">
        <v>750</v>
      </c>
      <c r="AA66" s="40">
        <v>500</v>
      </c>
      <c r="AB66" s="40">
        <v>1829</v>
      </c>
      <c r="AC66" s="44">
        <f t="shared" si="7"/>
        <v>92638</v>
      </c>
      <c r="AD66" s="45">
        <f t="shared" si="8"/>
        <v>185</v>
      </c>
      <c r="AE66" s="46"/>
      <c r="AF66" s="40">
        <v>839363</v>
      </c>
      <c r="AG66" s="40">
        <v>6870</v>
      </c>
      <c r="AH66" s="40">
        <v>1845</v>
      </c>
      <c r="AI66" s="40">
        <v>0</v>
      </c>
      <c r="AJ66" s="57">
        <f t="shared" si="9"/>
        <v>848078</v>
      </c>
      <c r="AK66" s="40">
        <v>385</v>
      </c>
      <c r="AL66" s="57">
        <f t="shared" si="10"/>
        <v>847693</v>
      </c>
      <c r="AM66" s="46"/>
    </row>
    <row r="67" spans="1:39" ht="15.75" customHeight="1">
      <c r="A67" s="72">
        <f t="shared" si="11"/>
        <v>63</v>
      </c>
      <c r="B67" s="72" t="s">
        <v>179</v>
      </c>
      <c r="C67" s="72">
        <v>9321</v>
      </c>
      <c r="D67" s="73" t="s">
        <v>242</v>
      </c>
      <c r="E67" s="73"/>
      <c r="F67" s="128" t="s">
        <v>57</v>
      </c>
      <c r="G67" s="93"/>
      <c r="H67" s="90">
        <v>627668</v>
      </c>
      <c r="I67" s="40">
        <v>0</v>
      </c>
      <c r="J67" s="40">
        <v>10055</v>
      </c>
      <c r="K67" s="40">
        <v>0</v>
      </c>
      <c r="L67" s="40">
        <v>10000</v>
      </c>
      <c r="M67" s="40">
        <v>0</v>
      </c>
      <c r="N67" s="40">
        <v>53628</v>
      </c>
      <c r="O67" s="40">
        <v>948</v>
      </c>
      <c r="P67" s="40">
        <v>1282</v>
      </c>
      <c r="Q67" s="40">
        <v>0</v>
      </c>
      <c r="R67" s="57">
        <f t="shared" si="6"/>
        <v>703581</v>
      </c>
      <c r="S67" s="79"/>
      <c r="T67" s="40">
        <v>128706</v>
      </c>
      <c r="U67" s="40">
        <v>57600</v>
      </c>
      <c r="V67" s="40">
        <v>3345</v>
      </c>
      <c r="W67" s="40">
        <v>186617</v>
      </c>
      <c r="X67" s="40">
        <v>112018</v>
      </c>
      <c r="Y67" s="40">
        <v>99297</v>
      </c>
      <c r="Z67" s="40">
        <v>29532</v>
      </c>
      <c r="AA67" s="40">
        <v>0</v>
      </c>
      <c r="AB67" s="40">
        <v>0</v>
      </c>
      <c r="AC67" s="44">
        <f t="shared" si="7"/>
        <v>617115</v>
      </c>
      <c r="AD67" s="45">
        <f t="shared" si="8"/>
        <v>86466</v>
      </c>
      <c r="AE67" s="46"/>
      <c r="AF67" s="40">
        <v>4111057</v>
      </c>
      <c r="AG67" s="40">
        <v>99904</v>
      </c>
      <c r="AH67" s="40">
        <v>151315</v>
      </c>
      <c r="AI67" s="40">
        <v>2594</v>
      </c>
      <c r="AJ67" s="57">
        <f t="shared" si="9"/>
        <v>4364870</v>
      </c>
      <c r="AK67" s="40">
        <v>345084</v>
      </c>
      <c r="AL67" s="57">
        <f t="shared" si="10"/>
        <v>4019786</v>
      </c>
      <c r="AM67" s="46"/>
    </row>
    <row r="68" spans="1:39" ht="15.75" customHeight="1">
      <c r="A68" s="72">
        <f t="shared" si="11"/>
        <v>64</v>
      </c>
      <c r="B68" s="72" t="s">
        <v>179</v>
      </c>
      <c r="C68" s="72">
        <v>9327</v>
      </c>
      <c r="D68" s="73" t="s">
        <v>243</v>
      </c>
      <c r="E68" s="73"/>
      <c r="F68" s="128" t="s">
        <v>57</v>
      </c>
      <c r="G68" s="93"/>
      <c r="H68" s="90">
        <v>223653</v>
      </c>
      <c r="I68" s="40">
        <v>1610</v>
      </c>
      <c r="J68" s="40">
        <v>0</v>
      </c>
      <c r="K68" s="40">
        <v>0</v>
      </c>
      <c r="L68" s="40">
        <v>0</v>
      </c>
      <c r="M68" s="40">
        <v>10000</v>
      </c>
      <c r="N68" s="40">
        <v>62888</v>
      </c>
      <c r="O68" s="40">
        <v>43564</v>
      </c>
      <c r="P68" s="40">
        <v>8212</v>
      </c>
      <c r="Q68" s="40">
        <v>17386</v>
      </c>
      <c r="R68" s="57">
        <f t="shared" si="6"/>
        <v>367313</v>
      </c>
      <c r="S68" s="79"/>
      <c r="T68" s="40">
        <v>107567</v>
      </c>
      <c r="U68" s="40">
        <v>4334</v>
      </c>
      <c r="V68" s="40">
        <v>31769</v>
      </c>
      <c r="W68" s="40">
        <v>30026</v>
      </c>
      <c r="X68" s="40">
        <v>42839</v>
      </c>
      <c r="Y68" s="40">
        <v>102829</v>
      </c>
      <c r="Z68" s="40">
        <v>25541</v>
      </c>
      <c r="AA68" s="40">
        <v>0</v>
      </c>
      <c r="AB68" s="40">
        <v>390</v>
      </c>
      <c r="AC68" s="44">
        <f t="shared" si="7"/>
        <v>345295</v>
      </c>
      <c r="AD68" s="45">
        <f t="shared" si="8"/>
        <v>22018</v>
      </c>
      <c r="AE68" s="46"/>
      <c r="AF68" s="40">
        <v>270483</v>
      </c>
      <c r="AG68" s="40">
        <v>41038</v>
      </c>
      <c r="AH68" s="40">
        <v>1144363</v>
      </c>
      <c r="AI68" s="40">
        <v>19847</v>
      </c>
      <c r="AJ68" s="57">
        <f t="shared" si="9"/>
        <v>1475731</v>
      </c>
      <c r="AK68" s="40">
        <v>475263</v>
      </c>
      <c r="AL68" s="57">
        <f t="shared" si="10"/>
        <v>1000468</v>
      </c>
      <c r="AM68" s="46"/>
    </row>
    <row r="69" spans="1:39" ht="15.75" customHeight="1">
      <c r="A69" s="72">
        <f t="shared" si="11"/>
        <v>65</v>
      </c>
      <c r="B69" s="72" t="s">
        <v>179</v>
      </c>
      <c r="C69" s="72">
        <v>10004</v>
      </c>
      <c r="D69" s="73" t="s">
        <v>244</v>
      </c>
      <c r="E69" s="73"/>
      <c r="F69" s="128" t="s">
        <v>57</v>
      </c>
      <c r="G69" s="93"/>
      <c r="H69" s="90">
        <v>120633</v>
      </c>
      <c r="I69" s="40">
        <v>2733</v>
      </c>
      <c r="J69" s="40">
        <v>800</v>
      </c>
      <c r="K69" s="40">
        <v>208273</v>
      </c>
      <c r="L69" s="40">
        <v>3000</v>
      </c>
      <c r="M69" s="40">
        <v>0</v>
      </c>
      <c r="N69" s="40">
        <v>28511</v>
      </c>
      <c r="O69" s="40">
        <v>18488</v>
      </c>
      <c r="P69" s="40">
        <v>0</v>
      </c>
      <c r="Q69" s="40">
        <v>4031</v>
      </c>
      <c r="R69" s="57">
        <f t="shared" si="6"/>
        <v>386469</v>
      </c>
      <c r="S69" s="79"/>
      <c r="T69" s="40">
        <v>46840</v>
      </c>
      <c r="U69" s="40">
        <v>27157</v>
      </c>
      <c r="V69" s="40">
        <v>4260</v>
      </c>
      <c r="W69" s="40">
        <v>8907</v>
      </c>
      <c r="X69" s="40">
        <v>102660</v>
      </c>
      <c r="Y69" s="40">
        <v>22605</v>
      </c>
      <c r="Z69" s="40">
        <v>4466</v>
      </c>
      <c r="AA69" s="40">
        <v>5087</v>
      </c>
      <c r="AB69" s="40">
        <v>240</v>
      </c>
      <c r="AC69" s="44">
        <f t="shared" si="7"/>
        <v>222222</v>
      </c>
      <c r="AD69" s="45">
        <f t="shared" si="8"/>
        <v>164247</v>
      </c>
      <c r="AE69" s="46"/>
      <c r="AF69" s="40">
        <v>1425000</v>
      </c>
      <c r="AG69" s="40">
        <v>0</v>
      </c>
      <c r="AH69" s="40">
        <v>622903</v>
      </c>
      <c r="AI69" s="40">
        <v>9500</v>
      </c>
      <c r="AJ69" s="57">
        <f t="shared" si="9"/>
        <v>2057403</v>
      </c>
      <c r="AK69" s="40">
        <v>11147</v>
      </c>
      <c r="AL69" s="57">
        <f t="shared" si="10"/>
        <v>2046256</v>
      </c>
      <c r="AM69" s="46"/>
    </row>
    <row r="70" spans="1:39" ht="15.75" customHeight="1">
      <c r="A70" s="72">
        <f t="shared" si="11"/>
        <v>66</v>
      </c>
      <c r="B70" s="72" t="s">
        <v>179</v>
      </c>
      <c r="C70" s="72">
        <v>9286</v>
      </c>
      <c r="D70" s="73" t="s">
        <v>245</v>
      </c>
      <c r="E70" s="73"/>
      <c r="F70" s="128" t="s">
        <v>57</v>
      </c>
      <c r="G70" s="93"/>
      <c r="H70" s="90">
        <v>106559</v>
      </c>
      <c r="I70" s="40">
        <v>1003</v>
      </c>
      <c r="J70" s="40">
        <v>9526</v>
      </c>
      <c r="K70" s="40">
        <v>0</v>
      </c>
      <c r="L70" s="40">
        <v>0</v>
      </c>
      <c r="M70" s="40">
        <v>10000</v>
      </c>
      <c r="N70" s="40">
        <v>98874</v>
      </c>
      <c r="O70" s="40">
        <v>5784</v>
      </c>
      <c r="P70" s="40">
        <v>17501</v>
      </c>
      <c r="Q70" s="40">
        <v>-3</v>
      </c>
      <c r="R70" s="57">
        <f t="shared" si="6"/>
        <v>249244</v>
      </c>
      <c r="S70" s="99"/>
      <c r="T70" s="40">
        <v>55552</v>
      </c>
      <c r="U70" s="40">
        <v>28600</v>
      </c>
      <c r="V70" s="40">
        <v>10428</v>
      </c>
      <c r="W70" s="40">
        <v>17512</v>
      </c>
      <c r="X70" s="40">
        <v>36269</v>
      </c>
      <c r="Y70" s="40">
        <v>52110</v>
      </c>
      <c r="Z70" s="40">
        <v>12118</v>
      </c>
      <c r="AA70" s="40">
        <v>1003</v>
      </c>
      <c r="AB70" s="40">
        <v>0</v>
      </c>
      <c r="AC70" s="44">
        <f t="shared" si="7"/>
        <v>213592</v>
      </c>
      <c r="AD70" s="45">
        <f t="shared" si="8"/>
        <v>35652</v>
      </c>
      <c r="AE70" s="46"/>
      <c r="AF70" s="40">
        <v>4375000</v>
      </c>
      <c r="AG70" s="40">
        <v>0</v>
      </c>
      <c r="AH70" s="40">
        <v>207633</v>
      </c>
      <c r="AI70" s="40">
        <v>2538</v>
      </c>
      <c r="AJ70" s="57">
        <f t="shared" si="9"/>
        <v>4585171</v>
      </c>
      <c r="AK70" s="40">
        <v>4573268</v>
      </c>
      <c r="AL70" s="57">
        <f t="shared" si="10"/>
        <v>11903</v>
      </c>
      <c r="AM70" s="46"/>
    </row>
    <row r="71" spans="1:39" ht="15.75" customHeight="1">
      <c r="A71" s="72">
        <f t="shared" si="11"/>
        <v>67</v>
      </c>
      <c r="B71" s="72" t="s">
        <v>179</v>
      </c>
      <c r="C71" s="72">
        <v>9337</v>
      </c>
      <c r="D71" s="73" t="s">
        <v>246</v>
      </c>
      <c r="E71" s="73"/>
      <c r="F71" s="128" t="s">
        <v>57</v>
      </c>
      <c r="G71" s="93"/>
      <c r="H71" s="90">
        <v>59731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57129</v>
      </c>
      <c r="O71" s="40">
        <v>0</v>
      </c>
      <c r="P71" s="40">
        <v>0</v>
      </c>
      <c r="Q71" s="40">
        <v>50</v>
      </c>
      <c r="R71" s="57">
        <f t="shared" si="6"/>
        <v>116910</v>
      </c>
      <c r="S71" s="79"/>
      <c r="T71" s="40">
        <v>55156</v>
      </c>
      <c r="U71" s="40">
        <v>2395</v>
      </c>
      <c r="V71" s="40">
        <v>3912</v>
      </c>
      <c r="W71" s="40">
        <v>16237</v>
      </c>
      <c r="X71" s="40">
        <v>8131</v>
      </c>
      <c r="Y71" s="40">
        <v>12803</v>
      </c>
      <c r="Z71" s="40">
        <v>10268</v>
      </c>
      <c r="AA71" s="40">
        <v>0</v>
      </c>
      <c r="AB71" s="40">
        <v>0</v>
      </c>
      <c r="AC71" s="44">
        <f t="shared" si="7"/>
        <v>108902</v>
      </c>
      <c r="AD71" s="45">
        <f t="shared" si="8"/>
        <v>8008</v>
      </c>
      <c r="AE71" s="46"/>
      <c r="AF71" s="40">
        <v>1817153</v>
      </c>
      <c r="AG71" s="40">
        <v>8057</v>
      </c>
      <c r="AH71" s="40">
        <v>1667</v>
      </c>
      <c r="AI71" s="40">
        <v>1237</v>
      </c>
      <c r="AJ71" s="57">
        <f t="shared" si="9"/>
        <v>1828114</v>
      </c>
      <c r="AK71" s="40">
        <v>62942</v>
      </c>
      <c r="AL71" s="57">
        <f t="shared" si="10"/>
        <v>1765172</v>
      </c>
      <c r="AM71" s="46"/>
    </row>
    <row r="72" spans="1:39" ht="15.75" customHeight="1">
      <c r="A72" s="72">
        <f t="shared" si="11"/>
        <v>68</v>
      </c>
      <c r="B72" s="72" t="s">
        <v>179</v>
      </c>
      <c r="C72" s="72">
        <v>9352</v>
      </c>
      <c r="D72" s="73" t="s">
        <v>247</v>
      </c>
      <c r="E72" s="73"/>
      <c r="F72" s="128" t="s">
        <v>57</v>
      </c>
      <c r="G72" s="93"/>
      <c r="H72" s="90">
        <v>33308</v>
      </c>
      <c r="I72" s="40">
        <v>330</v>
      </c>
      <c r="J72" s="40">
        <v>475</v>
      </c>
      <c r="K72" s="40">
        <v>0</v>
      </c>
      <c r="L72" s="40">
        <v>0</v>
      </c>
      <c r="M72" s="40">
        <v>0</v>
      </c>
      <c r="N72" s="40">
        <v>9050</v>
      </c>
      <c r="O72" s="40">
        <v>1301</v>
      </c>
      <c r="P72" s="40">
        <v>14095</v>
      </c>
      <c r="Q72" s="40">
        <v>1087</v>
      </c>
      <c r="R72" s="57">
        <f t="shared" si="6"/>
        <v>59646</v>
      </c>
      <c r="S72" s="79"/>
      <c r="T72" s="40">
        <v>28249</v>
      </c>
      <c r="U72" s="40">
        <v>0</v>
      </c>
      <c r="V72" s="40">
        <v>767</v>
      </c>
      <c r="W72" s="40">
        <v>5354</v>
      </c>
      <c r="X72" s="40">
        <v>21753</v>
      </c>
      <c r="Y72" s="40">
        <v>7515</v>
      </c>
      <c r="Z72" s="40">
        <v>986</v>
      </c>
      <c r="AA72" s="40">
        <v>0</v>
      </c>
      <c r="AB72" s="40">
        <v>2133</v>
      </c>
      <c r="AC72" s="44">
        <f t="shared" si="7"/>
        <v>66757</v>
      </c>
      <c r="AD72" s="45">
        <f t="shared" si="8"/>
        <v>-7111</v>
      </c>
      <c r="AE72" s="46"/>
      <c r="AF72" s="40">
        <v>1260000</v>
      </c>
      <c r="AG72" s="40">
        <v>87690</v>
      </c>
      <c r="AH72" s="40">
        <v>38487</v>
      </c>
      <c r="AI72" s="40">
        <v>0</v>
      </c>
      <c r="AJ72" s="57">
        <f t="shared" si="9"/>
        <v>1386177</v>
      </c>
      <c r="AK72" s="40">
        <v>0</v>
      </c>
      <c r="AL72" s="57">
        <f t="shared" si="10"/>
        <v>1386177</v>
      </c>
      <c r="AM72" s="46"/>
    </row>
    <row r="73" spans="1:39" ht="15.75" customHeight="1">
      <c r="A73" s="72">
        <f t="shared" si="11"/>
        <v>69</v>
      </c>
      <c r="B73" s="72" t="s">
        <v>179</v>
      </c>
      <c r="C73" s="72">
        <v>9538</v>
      </c>
      <c r="D73" s="73" t="s">
        <v>248</v>
      </c>
      <c r="E73" s="73"/>
      <c r="F73" s="128" t="s">
        <v>57</v>
      </c>
      <c r="G73" s="93"/>
      <c r="H73" s="90">
        <v>47503</v>
      </c>
      <c r="I73" s="40">
        <v>0</v>
      </c>
      <c r="J73" s="40">
        <v>1250</v>
      </c>
      <c r="K73" s="40">
        <v>0</v>
      </c>
      <c r="L73" s="40">
        <v>0</v>
      </c>
      <c r="M73" s="40">
        <v>0</v>
      </c>
      <c r="N73" s="40">
        <v>8994</v>
      </c>
      <c r="O73" s="40">
        <v>4381</v>
      </c>
      <c r="P73" s="40">
        <v>0</v>
      </c>
      <c r="Q73" s="40">
        <v>300</v>
      </c>
      <c r="R73" s="57">
        <f t="shared" si="6"/>
        <v>62428</v>
      </c>
      <c r="S73" s="79"/>
      <c r="T73" s="40">
        <v>43478</v>
      </c>
      <c r="U73" s="40">
        <v>0</v>
      </c>
      <c r="V73" s="40">
        <v>15</v>
      </c>
      <c r="W73" s="40">
        <v>0</v>
      </c>
      <c r="X73" s="40">
        <v>17716</v>
      </c>
      <c r="Y73" s="40">
        <v>3045</v>
      </c>
      <c r="Z73" s="40">
        <v>3160</v>
      </c>
      <c r="AA73" s="40">
        <v>1920</v>
      </c>
      <c r="AB73" s="40">
        <v>1939</v>
      </c>
      <c r="AC73" s="44">
        <f t="shared" si="7"/>
        <v>71273</v>
      </c>
      <c r="AD73" s="45">
        <f t="shared" si="8"/>
        <v>-8845</v>
      </c>
      <c r="AE73" s="46"/>
      <c r="AF73" s="40">
        <v>620000</v>
      </c>
      <c r="AG73" s="40">
        <v>8486</v>
      </c>
      <c r="AH73" s="40">
        <v>119908</v>
      </c>
      <c r="AI73" s="40">
        <v>77005</v>
      </c>
      <c r="AJ73" s="57">
        <f t="shared" si="9"/>
        <v>825399</v>
      </c>
      <c r="AK73" s="40">
        <v>-220</v>
      </c>
      <c r="AL73" s="57">
        <f t="shared" si="10"/>
        <v>825619</v>
      </c>
      <c r="AM73" s="46"/>
    </row>
    <row r="74" spans="1:39" ht="15.75" customHeight="1">
      <c r="A74" s="72">
        <f t="shared" si="11"/>
        <v>70</v>
      </c>
      <c r="B74" s="72" t="s">
        <v>179</v>
      </c>
      <c r="C74" s="72">
        <v>9331</v>
      </c>
      <c r="D74" s="73" t="s">
        <v>249</v>
      </c>
      <c r="E74" s="73"/>
      <c r="F74" s="128" t="s">
        <v>57</v>
      </c>
      <c r="G74" s="93"/>
      <c r="H74" s="90">
        <v>45992</v>
      </c>
      <c r="I74" s="40">
        <v>0</v>
      </c>
      <c r="J74" s="40">
        <v>0</v>
      </c>
      <c r="K74" s="40">
        <v>0</v>
      </c>
      <c r="L74" s="40">
        <v>10000</v>
      </c>
      <c r="M74" s="40">
        <v>0</v>
      </c>
      <c r="N74" s="40">
        <v>1296</v>
      </c>
      <c r="O74" s="40">
        <v>11614</v>
      </c>
      <c r="P74" s="40">
        <v>2443</v>
      </c>
      <c r="Q74" s="40">
        <v>0</v>
      </c>
      <c r="R74" s="57">
        <f t="shared" si="6"/>
        <v>71345</v>
      </c>
      <c r="S74" s="79"/>
      <c r="T74" s="40">
        <v>0</v>
      </c>
      <c r="U74" s="40">
        <v>0</v>
      </c>
      <c r="V74" s="40">
        <v>0</v>
      </c>
      <c r="W74" s="40">
        <v>1391</v>
      </c>
      <c r="X74" s="40">
        <v>26779</v>
      </c>
      <c r="Y74" s="40">
        <v>7826</v>
      </c>
      <c r="Z74" s="40">
        <v>1336</v>
      </c>
      <c r="AA74" s="40">
        <v>0</v>
      </c>
      <c r="AB74" s="40">
        <v>0</v>
      </c>
      <c r="AC74" s="44">
        <f t="shared" si="7"/>
        <v>37332</v>
      </c>
      <c r="AD74" s="45">
        <f t="shared" si="8"/>
        <v>34013</v>
      </c>
      <c r="AE74" s="46"/>
      <c r="AF74" s="40">
        <v>1031181</v>
      </c>
      <c r="AG74" s="40">
        <v>0</v>
      </c>
      <c r="AH74" s="40">
        <v>259846</v>
      </c>
      <c r="AI74" s="40">
        <v>3721</v>
      </c>
      <c r="AJ74" s="57">
        <f t="shared" si="9"/>
        <v>1294748</v>
      </c>
      <c r="AK74" s="40">
        <v>566</v>
      </c>
      <c r="AL74" s="57">
        <f t="shared" si="10"/>
        <v>1294182</v>
      </c>
      <c r="AM74" s="46"/>
    </row>
    <row r="75" spans="1:39" s="7" customFormat="1" ht="15.75" customHeight="1">
      <c r="A75" s="77">
        <f t="shared" si="11"/>
        <v>71</v>
      </c>
      <c r="B75" s="77" t="s">
        <v>179</v>
      </c>
      <c r="C75" s="77">
        <v>13657</v>
      </c>
      <c r="D75" s="78" t="s">
        <v>250</v>
      </c>
      <c r="E75" s="78"/>
      <c r="F75" s="92" t="s">
        <v>57</v>
      </c>
      <c r="G75" s="93"/>
      <c r="H75" s="9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57">
        <f t="shared" si="6"/>
        <v>0</v>
      </c>
      <c r="S75" s="79"/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4">
        <f aca="true" t="shared" si="12" ref="AC75:AC79">SUM(T75:AB75)</f>
        <v>0</v>
      </c>
      <c r="AD75" s="45">
        <f aca="true" t="shared" si="13" ref="AD75:AD79">+R75-AC75</f>
        <v>0</v>
      </c>
      <c r="AE75" s="82"/>
      <c r="AF75" s="40">
        <v>0</v>
      </c>
      <c r="AG75" s="40">
        <v>0</v>
      </c>
      <c r="AH75" s="40">
        <v>0</v>
      </c>
      <c r="AI75" s="40">
        <v>0</v>
      </c>
      <c r="AJ75" s="57">
        <f t="shared" si="9"/>
        <v>0</v>
      </c>
      <c r="AK75" s="40">
        <v>0</v>
      </c>
      <c r="AL75" s="119">
        <f t="shared" si="10"/>
        <v>0</v>
      </c>
      <c r="AM75" s="82"/>
    </row>
    <row r="76" spans="1:39" s="7" customFormat="1" ht="15.75" customHeight="1">
      <c r="A76" s="77">
        <f t="shared" si="11"/>
        <v>72</v>
      </c>
      <c r="B76" s="77" t="s">
        <v>179</v>
      </c>
      <c r="C76" s="77">
        <v>9332</v>
      </c>
      <c r="D76" s="78" t="s">
        <v>251</v>
      </c>
      <c r="E76" s="78"/>
      <c r="F76" s="92" t="s">
        <v>57</v>
      </c>
      <c r="G76" s="93"/>
      <c r="H76" s="90">
        <v>23134</v>
      </c>
      <c r="I76" s="40">
        <v>0</v>
      </c>
      <c r="J76" s="40">
        <v>404</v>
      </c>
      <c r="K76" s="40">
        <v>0</v>
      </c>
      <c r="L76" s="40">
        <v>0</v>
      </c>
      <c r="M76" s="40">
        <v>0</v>
      </c>
      <c r="N76" s="40">
        <v>0</v>
      </c>
      <c r="O76" s="40">
        <v>4435</v>
      </c>
      <c r="P76" s="40">
        <v>752</v>
      </c>
      <c r="Q76" s="40">
        <v>1127</v>
      </c>
      <c r="R76" s="57">
        <f t="shared" si="6"/>
        <v>29852</v>
      </c>
      <c r="S76" s="99"/>
      <c r="T76" s="40">
        <v>0</v>
      </c>
      <c r="U76" s="40">
        <v>0</v>
      </c>
      <c r="V76" s="40">
        <v>875</v>
      </c>
      <c r="W76" s="40">
        <v>0</v>
      </c>
      <c r="X76" s="40">
        <v>10064</v>
      </c>
      <c r="Y76" s="40">
        <v>11824</v>
      </c>
      <c r="Z76" s="40">
        <v>2749</v>
      </c>
      <c r="AA76" s="40">
        <v>0</v>
      </c>
      <c r="AB76" s="40">
        <v>0</v>
      </c>
      <c r="AC76" s="44">
        <f t="shared" si="12"/>
        <v>25512</v>
      </c>
      <c r="AD76" s="45">
        <f t="shared" si="13"/>
        <v>4340</v>
      </c>
      <c r="AE76" s="82"/>
      <c r="AF76" s="40">
        <v>334000</v>
      </c>
      <c r="AG76" s="40">
        <v>13211</v>
      </c>
      <c r="AH76" s="40">
        <v>180843</v>
      </c>
      <c r="AI76" s="40">
        <v>262</v>
      </c>
      <c r="AJ76" s="57">
        <f t="shared" si="9"/>
        <v>528316</v>
      </c>
      <c r="AK76" s="40">
        <v>0</v>
      </c>
      <c r="AL76" s="119">
        <f t="shared" si="10"/>
        <v>528316</v>
      </c>
      <c r="AM76" s="82"/>
    </row>
    <row r="77" spans="1:39" s="7" customFormat="1" ht="15.75" customHeight="1">
      <c r="A77" s="77">
        <f t="shared" si="11"/>
        <v>73</v>
      </c>
      <c r="B77" s="77" t="s">
        <v>179</v>
      </c>
      <c r="C77" s="77">
        <v>9985</v>
      </c>
      <c r="D77" s="78" t="s">
        <v>252</v>
      </c>
      <c r="E77" s="78">
        <v>1</v>
      </c>
      <c r="F77" s="92"/>
      <c r="G77" s="93" t="s">
        <v>72</v>
      </c>
      <c r="H77" s="90">
        <v>4264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56</v>
      </c>
      <c r="P77" s="40">
        <v>0</v>
      </c>
      <c r="Q77" s="40">
        <v>3500</v>
      </c>
      <c r="R77" s="57">
        <f aca="true" t="shared" si="14" ref="R77:R79">SUM(H77:Q77)</f>
        <v>7820</v>
      </c>
      <c r="S77" s="79"/>
      <c r="T77" s="40">
        <v>0</v>
      </c>
      <c r="U77" s="40">
        <v>0</v>
      </c>
      <c r="V77" s="40">
        <v>0</v>
      </c>
      <c r="W77" s="40">
        <v>0</v>
      </c>
      <c r="X77" s="40">
        <v>4630</v>
      </c>
      <c r="Y77" s="40">
        <v>2480</v>
      </c>
      <c r="Z77" s="40">
        <v>0</v>
      </c>
      <c r="AA77" s="40">
        <v>0</v>
      </c>
      <c r="AB77" s="40">
        <v>200</v>
      </c>
      <c r="AC77" s="44">
        <f t="shared" si="12"/>
        <v>7310</v>
      </c>
      <c r="AD77" s="45">
        <f t="shared" si="13"/>
        <v>510</v>
      </c>
      <c r="AE77" s="82"/>
      <c r="AF77" s="40">
        <v>0</v>
      </c>
      <c r="AG77" s="40">
        <v>5790</v>
      </c>
      <c r="AH77" s="40">
        <v>6356</v>
      </c>
      <c r="AI77" s="40">
        <v>0</v>
      </c>
      <c r="AJ77" s="57">
        <f aca="true" t="shared" si="15" ref="AJ77:AJ79">SUM(AF77:AI77)</f>
        <v>12146</v>
      </c>
      <c r="AK77" s="40">
        <v>12146</v>
      </c>
      <c r="AL77" s="119">
        <f aca="true" t="shared" si="16" ref="AL77:AL79">+AJ77-AK77</f>
        <v>0</v>
      </c>
      <c r="AM77" s="82"/>
    </row>
    <row r="78" spans="1:39" s="7" customFormat="1" ht="15.75" customHeight="1">
      <c r="A78" s="77">
        <f aca="true" t="shared" si="17" ref="A78:A79">+A77+1</f>
        <v>74</v>
      </c>
      <c r="B78" s="77" t="s">
        <v>179</v>
      </c>
      <c r="C78" s="77">
        <v>9268</v>
      </c>
      <c r="D78" s="78" t="s">
        <v>253</v>
      </c>
      <c r="E78" s="78"/>
      <c r="F78" s="92" t="s">
        <v>57</v>
      </c>
      <c r="G78" s="93"/>
      <c r="H78" s="90">
        <v>100868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20612</v>
      </c>
      <c r="O78" s="40">
        <v>22035</v>
      </c>
      <c r="P78" s="40">
        <v>1079</v>
      </c>
      <c r="Q78" s="40">
        <v>3703</v>
      </c>
      <c r="R78" s="57">
        <f t="shared" si="14"/>
        <v>148297</v>
      </c>
      <c r="S78" s="79"/>
      <c r="T78" s="40">
        <v>27632</v>
      </c>
      <c r="U78" s="40">
        <v>4860</v>
      </c>
      <c r="V78" s="40">
        <v>6734</v>
      </c>
      <c r="W78" s="40">
        <v>11078</v>
      </c>
      <c r="X78" s="40">
        <v>28350</v>
      </c>
      <c r="Y78" s="40">
        <v>26674</v>
      </c>
      <c r="Z78" s="40">
        <v>9241</v>
      </c>
      <c r="AA78" s="40">
        <v>8115</v>
      </c>
      <c r="AB78" s="40">
        <v>0</v>
      </c>
      <c r="AC78" s="44">
        <f t="shared" si="12"/>
        <v>122684</v>
      </c>
      <c r="AD78" s="45">
        <f t="shared" si="13"/>
        <v>25613</v>
      </c>
      <c r="AE78" s="82"/>
      <c r="AF78" s="40">
        <v>1498312</v>
      </c>
      <c r="AG78" s="40">
        <v>0</v>
      </c>
      <c r="AH78" s="40">
        <v>368787</v>
      </c>
      <c r="AI78" s="40">
        <v>58</v>
      </c>
      <c r="AJ78" s="57">
        <f t="shared" si="15"/>
        <v>1867157</v>
      </c>
      <c r="AK78" s="40">
        <v>2144</v>
      </c>
      <c r="AL78" s="119">
        <f t="shared" si="16"/>
        <v>1865013</v>
      </c>
      <c r="AM78" s="82"/>
    </row>
    <row r="79" spans="1:39" s="7" customFormat="1" ht="15.75" customHeight="1">
      <c r="A79" s="77">
        <f t="shared" si="17"/>
        <v>75</v>
      </c>
      <c r="B79" s="77" t="s">
        <v>179</v>
      </c>
      <c r="C79" s="77">
        <v>9270</v>
      </c>
      <c r="D79" s="78" t="s">
        <v>254</v>
      </c>
      <c r="E79" s="78"/>
      <c r="F79" s="92" t="s">
        <v>57</v>
      </c>
      <c r="G79" s="93"/>
      <c r="H79" s="9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57">
        <f t="shared" si="14"/>
        <v>0</v>
      </c>
      <c r="S79" s="79"/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4">
        <f t="shared" si="12"/>
        <v>0</v>
      </c>
      <c r="AD79" s="45">
        <f t="shared" si="13"/>
        <v>0</v>
      </c>
      <c r="AE79" s="82"/>
      <c r="AF79" s="40">
        <v>0</v>
      </c>
      <c r="AG79" s="40">
        <v>0</v>
      </c>
      <c r="AH79" s="40">
        <v>0</v>
      </c>
      <c r="AI79" s="40">
        <v>0</v>
      </c>
      <c r="AJ79" s="57">
        <f t="shared" si="15"/>
        <v>0</v>
      </c>
      <c r="AK79" s="40">
        <v>0</v>
      </c>
      <c r="AL79" s="119">
        <f t="shared" si="16"/>
        <v>0</v>
      </c>
      <c r="AM79" s="82"/>
    </row>
    <row r="80" spans="1:39" s="61" customFormat="1" ht="15.75" customHeight="1">
      <c r="A80" s="103" t="s">
        <v>37</v>
      </c>
      <c r="B80" s="103"/>
      <c r="C80" s="103"/>
      <c r="D80" s="103"/>
      <c r="E80" s="104"/>
      <c r="F80" s="105">
        <f>COUNT("#REF!)")</f>
        <v>0</v>
      </c>
      <c r="G80" s="106">
        <f>COUNT(E5:E79)</f>
        <v>20</v>
      </c>
      <c r="H80" s="55">
        <f aca="true" t="shared" si="18" ref="H80:Q80">SUM(H5:H79)</f>
        <v>8058988</v>
      </c>
      <c r="I80" s="56">
        <f t="shared" si="18"/>
        <v>34166</v>
      </c>
      <c r="J80" s="56">
        <f t="shared" si="18"/>
        <v>453087</v>
      </c>
      <c r="K80" s="56">
        <f t="shared" si="18"/>
        <v>784615</v>
      </c>
      <c r="L80" s="56">
        <f t="shared" si="18"/>
        <v>98524</v>
      </c>
      <c r="M80" s="56">
        <f t="shared" si="18"/>
        <v>183459</v>
      </c>
      <c r="N80" s="56">
        <f t="shared" si="18"/>
        <v>1914433</v>
      </c>
      <c r="O80" s="56">
        <f t="shared" si="18"/>
        <v>744283</v>
      </c>
      <c r="P80" s="56">
        <f t="shared" si="18"/>
        <v>446290</v>
      </c>
      <c r="Q80" s="56">
        <f t="shared" si="18"/>
        <v>332407</v>
      </c>
      <c r="R80" s="57">
        <f aca="true" t="shared" si="19" ref="R80">SUM(H80:Q80)</f>
        <v>13050252</v>
      </c>
      <c r="S80" s="58"/>
      <c r="T80" s="56">
        <f aca="true" t="shared" si="20" ref="T80:AB80">SUM(T5:T79)</f>
        <v>3604006</v>
      </c>
      <c r="U80" s="56">
        <f t="shared" si="20"/>
        <v>639611</v>
      </c>
      <c r="V80" s="56">
        <f t="shared" si="20"/>
        <v>438265.06</v>
      </c>
      <c r="W80" s="56">
        <f t="shared" si="20"/>
        <v>1480974</v>
      </c>
      <c r="X80" s="56">
        <f t="shared" si="20"/>
        <v>2298428</v>
      </c>
      <c r="Y80" s="56">
        <f t="shared" si="20"/>
        <v>1807277</v>
      </c>
      <c r="Z80" s="56">
        <f t="shared" si="20"/>
        <v>541729</v>
      </c>
      <c r="AA80" s="56">
        <f t="shared" si="20"/>
        <v>226695</v>
      </c>
      <c r="AB80" s="56">
        <f t="shared" si="20"/>
        <v>385398.45</v>
      </c>
      <c r="AC80" s="44">
        <f aca="true" t="shared" si="21" ref="AC80">SUM(T80:AB80)</f>
        <v>11422383.510000002</v>
      </c>
      <c r="AD80" s="45">
        <f aca="true" t="shared" si="22" ref="AD80">+R80-AC80</f>
        <v>1627868.4899999984</v>
      </c>
      <c r="AE80" s="58"/>
      <c r="AF80" s="56">
        <f>SUM(AF5:AF79)</f>
        <v>120894158</v>
      </c>
      <c r="AG80" s="56">
        <f>SUM(AG5:AG79)</f>
        <v>5172433</v>
      </c>
      <c r="AH80" s="56">
        <f>SUM(AH5:AH79)</f>
        <v>20960391</v>
      </c>
      <c r="AI80" s="56">
        <f>SUM(AI5:AI79)</f>
        <v>224950</v>
      </c>
      <c r="AJ80" s="57">
        <f aca="true" t="shared" si="23" ref="AJ80">SUM(AF80:AI80)</f>
        <v>147251932</v>
      </c>
      <c r="AK80" s="56">
        <f>SUM(AK5:AK79)</f>
        <v>10043137</v>
      </c>
      <c r="AL80" s="57">
        <f aca="true" t="shared" si="24" ref="AL80">+AJ80-AK80</f>
        <v>137208795</v>
      </c>
      <c r="AM80" s="59"/>
    </row>
    <row r="81" spans="1:256" s="65" customFormat="1" ht="15.75" customHeight="1">
      <c r="A81" s="103" t="s">
        <v>38</v>
      </c>
      <c r="B81" s="103"/>
      <c r="C81" s="103"/>
      <c r="D81" s="103"/>
      <c r="E81" s="104"/>
      <c r="F81" s="105"/>
      <c r="G81" s="106"/>
      <c r="H81" s="62">
        <v>7275635</v>
      </c>
      <c r="I81" s="62">
        <v>76040</v>
      </c>
      <c r="J81" s="62">
        <v>442408</v>
      </c>
      <c r="K81" s="62">
        <v>266164</v>
      </c>
      <c r="L81" s="62">
        <v>230297</v>
      </c>
      <c r="M81" s="62">
        <v>86196</v>
      </c>
      <c r="N81" s="62">
        <v>1915323</v>
      </c>
      <c r="O81" s="62">
        <v>675350</v>
      </c>
      <c r="P81" s="62">
        <v>725518</v>
      </c>
      <c r="Q81" s="62">
        <v>205371</v>
      </c>
      <c r="R81" s="63">
        <f>SUM(H81:Q81)</f>
        <v>11898302</v>
      </c>
      <c r="S81" s="64"/>
      <c r="T81" s="62">
        <v>3602769</v>
      </c>
      <c r="U81" s="62">
        <v>707604</v>
      </c>
      <c r="V81" s="62"/>
      <c r="W81" s="62">
        <v>1230775</v>
      </c>
      <c r="X81" s="62">
        <v>2435312</v>
      </c>
      <c r="Y81" s="62">
        <v>2325852</v>
      </c>
      <c r="Z81" s="62">
        <v>865500</v>
      </c>
      <c r="AA81" s="62">
        <v>0</v>
      </c>
      <c r="AB81" s="62">
        <v>1792803</v>
      </c>
      <c r="AC81" s="63">
        <f>SUM(T81:AB81)</f>
        <v>12960615</v>
      </c>
      <c r="AD81" s="63">
        <f>+R81-AC81</f>
        <v>-1062313</v>
      </c>
      <c r="AF81" s="62">
        <v>107899717</v>
      </c>
      <c r="AG81" s="62">
        <v>5757062</v>
      </c>
      <c r="AH81" s="62">
        <v>19874574</v>
      </c>
      <c r="AI81" s="62">
        <v>100361</v>
      </c>
      <c r="AJ81" s="63">
        <f>SUM(AF81:AI81)</f>
        <v>133631714</v>
      </c>
      <c r="AK81" s="62">
        <v>10385751</v>
      </c>
      <c r="AL81" s="63">
        <f>+AJ81-AK81</f>
        <v>123245963</v>
      </c>
      <c r="AM81" s="59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39" s="61" customFormat="1" ht="15.75" customHeight="1">
      <c r="A82" s="107" t="s">
        <v>39</v>
      </c>
      <c r="B82" s="107"/>
      <c r="C82" s="107"/>
      <c r="D82" s="107"/>
      <c r="E82" s="108"/>
      <c r="F82" s="109"/>
      <c r="G82" s="110"/>
      <c r="H82" s="67">
        <f aca="true" t="shared" si="25" ref="H82:R82">+H80/H81</f>
        <v>1.1076679904915516</v>
      </c>
      <c r="I82" s="68">
        <f t="shared" si="25"/>
        <v>0.4493161493950552</v>
      </c>
      <c r="J82" s="68">
        <f t="shared" si="25"/>
        <v>1.0241383519285365</v>
      </c>
      <c r="K82" s="68">
        <f t="shared" si="25"/>
        <v>2.9478629717016576</v>
      </c>
      <c r="L82" s="68">
        <f t="shared" si="25"/>
        <v>0.427812780887289</v>
      </c>
      <c r="M82" s="68">
        <f t="shared" si="25"/>
        <v>2.128393428929417</v>
      </c>
      <c r="N82" s="68">
        <f t="shared" si="25"/>
        <v>0.9995353264175285</v>
      </c>
      <c r="O82" s="68">
        <f t="shared" si="25"/>
        <v>1.1020700377581996</v>
      </c>
      <c r="P82" s="68">
        <f t="shared" si="25"/>
        <v>0.615132911933267</v>
      </c>
      <c r="Q82" s="68">
        <f t="shared" si="25"/>
        <v>1.6185683470402346</v>
      </c>
      <c r="R82" s="69">
        <f t="shared" si="25"/>
        <v>1.096816335641842</v>
      </c>
      <c r="S82" s="70"/>
      <c r="T82" s="68">
        <f aca="true" t="shared" si="26" ref="T82:Z82">+T80/T81</f>
        <v>1.0003433470200283</v>
      </c>
      <c r="U82" s="68">
        <f t="shared" si="26"/>
        <v>0.9039109445396012</v>
      </c>
      <c r="V82" s="68" t="e">
        <f t="shared" si="26"/>
        <v>#DIV/0!</v>
      </c>
      <c r="W82" s="68">
        <f t="shared" si="26"/>
        <v>1.2032857345981192</v>
      </c>
      <c r="X82" s="68">
        <f t="shared" si="26"/>
        <v>0.9437920069379201</v>
      </c>
      <c r="Y82" s="68">
        <f t="shared" si="26"/>
        <v>0.777038693777592</v>
      </c>
      <c r="Z82" s="68">
        <f t="shared" si="26"/>
        <v>0.6259145002888504</v>
      </c>
      <c r="AA82" s="68">
        <v>0</v>
      </c>
      <c r="AB82" s="68">
        <f>+AB80/AB81</f>
        <v>0.21496977080024968</v>
      </c>
      <c r="AC82" s="71">
        <f>+AC80/AC81</f>
        <v>0.8813149306572259</v>
      </c>
      <c r="AD82" s="71">
        <f>+AD80/AD81*-1</f>
        <v>1.5323812190945592</v>
      </c>
      <c r="AE82" s="70"/>
      <c r="AF82" s="68">
        <f aca="true" t="shared" si="27" ref="AF82:AL82">+AF80/AF81</f>
        <v>1.1204307236505542</v>
      </c>
      <c r="AG82" s="67">
        <f t="shared" si="27"/>
        <v>0.8984501122273827</v>
      </c>
      <c r="AH82" s="68">
        <f t="shared" si="27"/>
        <v>1.0546334728985889</v>
      </c>
      <c r="AI82" s="68">
        <f t="shared" si="27"/>
        <v>2.241408515259912</v>
      </c>
      <c r="AJ82" s="69">
        <f t="shared" si="27"/>
        <v>1.1019235448854603</v>
      </c>
      <c r="AK82" s="68">
        <f t="shared" si="27"/>
        <v>0.9670111482549505</v>
      </c>
      <c r="AL82" s="69">
        <f t="shared" si="27"/>
        <v>1.1132924086121994</v>
      </c>
      <c r="AM82" s="59"/>
    </row>
    <row r="83" spans="2:31" ht="15.75" customHeight="1">
      <c r="B83" s="72"/>
      <c r="C83" s="72"/>
      <c r="D83" s="73"/>
      <c r="E83" s="73"/>
      <c r="F83" s="72"/>
      <c r="G83" s="72"/>
      <c r="H83" s="74"/>
      <c r="AE83" s="76"/>
    </row>
    <row r="84" spans="2:8" ht="15.75" customHeight="1">
      <c r="B84" s="72"/>
      <c r="C84" s="72"/>
      <c r="D84" s="73"/>
      <c r="E84" s="73"/>
      <c r="F84" s="72"/>
      <c r="G84" s="72"/>
      <c r="H84" s="74"/>
    </row>
    <row r="85" spans="2:23" ht="15.75" customHeight="1">
      <c r="B85" s="72"/>
      <c r="C85" s="72"/>
      <c r="D85" s="73"/>
      <c r="E85" s="73"/>
      <c r="F85" s="72"/>
      <c r="G85" s="72"/>
      <c r="H85" s="74"/>
      <c r="W85" s="111"/>
    </row>
    <row r="86" spans="2:23" ht="15.75" customHeight="1">
      <c r="B86" s="72"/>
      <c r="C86" s="72"/>
      <c r="D86" s="73"/>
      <c r="E86" s="73"/>
      <c r="F86" s="72"/>
      <c r="G86" s="72"/>
      <c r="H86" s="74"/>
      <c r="W86" s="111"/>
    </row>
    <row r="87" spans="2:23" ht="15.75" customHeight="1">
      <c r="B87" s="72"/>
      <c r="C87" s="72"/>
      <c r="D87" s="73"/>
      <c r="E87" s="73"/>
      <c r="F87" s="72"/>
      <c r="G87" s="72"/>
      <c r="H87" s="74"/>
      <c r="W87" s="111"/>
    </row>
    <row r="88" spans="2:23" ht="15.75" customHeight="1">
      <c r="B88" s="72"/>
      <c r="C88" s="72"/>
      <c r="D88" s="73"/>
      <c r="E88" s="73"/>
      <c r="F88" s="72"/>
      <c r="G88" s="72"/>
      <c r="H88" s="74"/>
      <c r="W88" s="111"/>
    </row>
    <row r="89" spans="2:23" ht="15.75" customHeight="1">
      <c r="B89" s="72"/>
      <c r="C89" s="72"/>
      <c r="D89" s="73"/>
      <c r="E89" s="73"/>
      <c r="F89" s="72"/>
      <c r="G89" s="72"/>
      <c r="H89" s="74"/>
      <c r="W89" s="111"/>
    </row>
    <row r="90" spans="2:8" ht="15.75" customHeight="1">
      <c r="B90" s="72"/>
      <c r="C90" s="72"/>
      <c r="D90" s="73"/>
      <c r="E90" s="73"/>
      <c r="F90" s="72"/>
      <c r="G90" s="72"/>
      <c r="H90" s="74"/>
    </row>
    <row r="91" spans="2:8" ht="15.75" customHeight="1">
      <c r="B91" s="72"/>
      <c r="C91" s="72"/>
      <c r="D91" s="73"/>
      <c r="E91" s="73"/>
      <c r="F91" s="72"/>
      <c r="G91" s="72"/>
      <c r="H91" s="74"/>
    </row>
    <row r="92" spans="2:8" ht="15.75" customHeight="1">
      <c r="B92" s="72"/>
      <c r="C92" s="72"/>
      <c r="D92" s="73"/>
      <c r="E92" s="73"/>
      <c r="F92" s="72"/>
      <c r="G92" s="72"/>
      <c r="H92" s="74"/>
    </row>
    <row r="93" spans="2:8" ht="15.75" customHeight="1">
      <c r="B93" s="72"/>
      <c r="C93" s="72"/>
      <c r="D93" s="73"/>
      <c r="E93" s="73"/>
      <c r="F93" s="72"/>
      <c r="G93" s="72"/>
      <c r="H93" s="74"/>
    </row>
    <row r="94" spans="2:8" ht="15.75" customHeight="1">
      <c r="B94" s="72"/>
      <c r="C94" s="72"/>
      <c r="D94" s="73"/>
      <c r="E94" s="73"/>
      <c r="F94" s="72"/>
      <c r="G94" s="72"/>
      <c r="H94" s="74"/>
    </row>
    <row r="95" spans="2:8" ht="15.75" customHeight="1">
      <c r="B95" s="72"/>
      <c r="C95" s="72"/>
      <c r="D95" s="73"/>
      <c r="E95" s="73"/>
      <c r="F95" s="72"/>
      <c r="G95" s="72"/>
      <c r="H95" s="74"/>
    </row>
    <row r="96" spans="2:8" ht="15.75" customHeight="1">
      <c r="B96" s="72"/>
      <c r="C96" s="72"/>
      <c r="D96" s="73"/>
      <c r="E96" s="73"/>
      <c r="F96" s="72"/>
      <c r="G96" s="72"/>
      <c r="H96" s="74"/>
    </row>
    <row r="97" spans="2:8" ht="15.75" customHeight="1">
      <c r="B97" s="72"/>
      <c r="C97" s="72"/>
      <c r="D97" s="73"/>
      <c r="E97" s="73"/>
      <c r="F97" s="72"/>
      <c r="G97" s="72"/>
      <c r="H97" s="74"/>
    </row>
    <row r="98" spans="2:8" ht="15.75" customHeight="1">
      <c r="B98" s="72"/>
      <c r="C98" s="72"/>
      <c r="D98" s="73"/>
      <c r="E98" s="73"/>
      <c r="F98" s="72"/>
      <c r="G98" s="72"/>
      <c r="H98" s="74"/>
    </row>
    <row r="99" spans="2:8" ht="15.75" customHeight="1">
      <c r="B99" s="72"/>
      <c r="C99" s="72"/>
      <c r="D99" s="73"/>
      <c r="E99" s="73"/>
      <c r="F99" s="72"/>
      <c r="G99" s="72"/>
      <c r="H99" s="74"/>
    </row>
    <row r="100" spans="2:8" ht="15.75" customHeight="1">
      <c r="B100" s="72"/>
      <c r="C100" s="72"/>
      <c r="D100" s="73"/>
      <c r="E100" s="73"/>
      <c r="F100" s="72"/>
      <c r="G100" s="72"/>
      <c r="H100" s="74"/>
    </row>
    <row r="101" spans="2:8" ht="15.75" customHeight="1">
      <c r="B101" s="72"/>
      <c r="C101" s="72"/>
      <c r="D101" s="73"/>
      <c r="E101" s="73"/>
      <c r="F101" s="72"/>
      <c r="G101" s="72"/>
      <c r="H101" s="74"/>
    </row>
    <row r="102" spans="2:8" ht="15.75" customHeight="1">
      <c r="B102" s="72"/>
      <c r="C102" s="72"/>
      <c r="D102" s="73"/>
      <c r="E102" s="73"/>
      <c r="F102" s="72"/>
      <c r="G102" s="72"/>
      <c r="H102" s="74"/>
    </row>
    <row r="103" spans="2:8" ht="15.75" customHeight="1">
      <c r="B103" s="72"/>
      <c r="C103" s="72"/>
      <c r="D103" s="73"/>
      <c r="E103" s="73"/>
      <c r="F103" s="72"/>
      <c r="G103" s="72"/>
      <c r="H103" s="74"/>
    </row>
    <row r="104" spans="2:8" ht="15.75" customHeight="1">
      <c r="B104" s="72"/>
      <c r="C104" s="72"/>
      <c r="D104" s="73"/>
      <c r="E104" s="73"/>
      <c r="F104" s="72"/>
      <c r="G104" s="72"/>
      <c r="H104" s="74"/>
    </row>
    <row r="105" spans="2:8" ht="15.75" customHeight="1">
      <c r="B105" s="72"/>
      <c r="C105" s="72"/>
      <c r="D105" s="73"/>
      <c r="E105" s="73"/>
      <c r="F105" s="72"/>
      <c r="G105" s="72"/>
      <c r="H105" s="74"/>
    </row>
    <row r="106" spans="2:8" ht="15.75" customHeight="1">
      <c r="B106" s="72"/>
      <c r="C106" s="72"/>
      <c r="D106" s="73"/>
      <c r="E106" s="73"/>
      <c r="F106" s="72"/>
      <c r="G106" s="72"/>
      <c r="H106" s="74"/>
    </row>
    <row r="107" spans="2:8" ht="15.75" customHeight="1">
      <c r="B107" s="72"/>
      <c r="C107" s="72"/>
      <c r="D107" s="73"/>
      <c r="E107" s="73"/>
      <c r="F107" s="72"/>
      <c r="G107" s="72"/>
      <c r="H107" s="74"/>
    </row>
    <row r="108" spans="2:8" ht="15.75" customHeight="1">
      <c r="B108" s="72"/>
      <c r="C108" s="72"/>
      <c r="D108" s="73"/>
      <c r="E108" s="73"/>
      <c r="F108" s="72"/>
      <c r="G108" s="72"/>
      <c r="H108" s="74"/>
    </row>
    <row r="109" spans="2:8" ht="15.75" customHeight="1">
      <c r="B109" s="72"/>
      <c r="C109" s="72"/>
      <c r="D109" s="73"/>
      <c r="E109" s="73"/>
      <c r="F109" s="72"/>
      <c r="G109" s="72"/>
      <c r="H109" s="74"/>
    </row>
    <row r="110" spans="2:8" ht="15.75" customHeight="1">
      <c r="B110" s="72"/>
      <c r="C110" s="72"/>
      <c r="D110" s="73"/>
      <c r="E110" s="73"/>
      <c r="F110" s="72"/>
      <c r="G110" s="72"/>
      <c r="H110" s="74"/>
    </row>
    <row r="111" spans="2:8" ht="15.75" customHeight="1">
      <c r="B111" s="72"/>
      <c r="C111" s="72"/>
      <c r="D111" s="73"/>
      <c r="E111" s="73"/>
      <c r="F111" s="72"/>
      <c r="G111" s="72"/>
      <c r="H111" s="74"/>
    </row>
    <row r="112" spans="2:8" ht="15.75" customHeight="1">
      <c r="B112" s="72"/>
      <c r="C112" s="72"/>
      <c r="D112" s="73"/>
      <c r="E112" s="73"/>
      <c r="F112" s="72"/>
      <c r="G112" s="72"/>
      <c r="H112" s="74"/>
    </row>
    <row r="113" spans="2:8" ht="15.75" customHeight="1">
      <c r="B113" s="72"/>
      <c r="C113" s="72"/>
      <c r="D113" s="73"/>
      <c r="E113" s="73"/>
      <c r="F113" s="72"/>
      <c r="G113" s="72"/>
      <c r="H113" s="74"/>
    </row>
    <row r="114" spans="2:8" ht="15.75" customHeight="1">
      <c r="B114" s="72"/>
      <c r="C114" s="72"/>
      <c r="D114" s="73"/>
      <c r="E114" s="73"/>
      <c r="F114" s="72"/>
      <c r="G114" s="72"/>
      <c r="H114" s="74"/>
    </row>
    <row r="115" spans="2:8" ht="15.75" customHeight="1">
      <c r="B115" s="72"/>
      <c r="C115" s="72"/>
      <c r="D115" s="73"/>
      <c r="E115" s="73"/>
      <c r="F115" s="72"/>
      <c r="G115" s="72"/>
      <c r="H115" s="74"/>
    </row>
    <row r="116" spans="2:8" ht="15.75" customHeight="1">
      <c r="B116" s="72"/>
      <c r="C116" s="72"/>
      <c r="D116" s="73"/>
      <c r="E116" s="73"/>
      <c r="F116" s="72"/>
      <c r="G116" s="72"/>
      <c r="H116" s="74"/>
    </row>
    <row r="117" spans="2:8" ht="15.75" customHeight="1">
      <c r="B117" s="72"/>
      <c r="C117" s="72"/>
      <c r="D117" s="73"/>
      <c r="E117" s="73"/>
      <c r="F117" s="72"/>
      <c r="G117" s="72"/>
      <c r="H117" s="74"/>
    </row>
    <row r="118" spans="2:8" ht="15.75" customHeight="1">
      <c r="B118" s="72"/>
      <c r="C118" s="72"/>
      <c r="D118" s="73"/>
      <c r="E118" s="73"/>
      <c r="F118" s="72"/>
      <c r="G118" s="72"/>
      <c r="H118" s="74"/>
    </row>
    <row r="119" spans="2:8" ht="15.75" customHeight="1">
      <c r="B119" s="72"/>
      <c r="C119" s="72"/>
      <c r="D119" s="73"/>
      <c r="E119" s="73"/>
      <c r="F119" s="72"/>
      <c r="G119" s="72"/>
      <c r="H119" s="74"/>
    </row>
    <row r="120" spans="2:8" ht="15.75" customHeight="1">
      <c r="B120" s="72"/>
      <c r="C120" s="72"/>
      <c r="D120" s="73"/>
      <c r="E120" s="73"/>
      <c r="F120" s="72"/>
      <c r="G120" s="72"/>
      <c r="H120" s="74"/>
    </row>
    <row r="121" spans="2:8" ht="15.75" customHeight="1">
      <c r="B121" s="72"/>
      <c r="C121" s="72"/>
      <c r="D121" s="73"/>
      <c r="E121" s="73"/>
      <c r="F121" s="72"/>
      <c r="G121" s="72"/>
      <c r="H121" s="74"/>
    </row>
    <row r="122" spans="2:8" ht="15.75" customHeight="1">
      <c r="B122" s="72"/>
      <c r="C122" s="72"/>
      <c r="D122" s="73"/>
      <c r="E122" s="73"/>
      <c r="F122" s="72"/>
      <c r="G122" s="72"/>
      <c r="H122" s="74"/>
    </row>
    <row r="123" spans="2:8" ht="15.75" customHeight="1">
      <c r="B123" s="72"/>
      <c r="C123" s="72"/>
      <c r="D123" s="73"/>
      <c r="E123" s="73"/>
      <c r="F123" s="72"/>
      <c r="G123" s="72"/>
      <c r="H123" s="74"/>
    </row>
    <row r="124" spans="2:8" ht="15.75" customHeight="1">
      <c r="B124" s="72"/>
      <c r="C124" s="72"/>
      <c r="D124" s="73"/>
      <c r="E124" s="73"/>
      <c r="F124" s="72"/>
      <c r="G124" s="72"/>
      <c r="H124" s="74"/>
    </row>
    <row r="125" spans="2:8" ht="15.75" customHeight="1">
      <c r="B125" s="72"/>
      <c r="C125" s="72"/>
      <c r="D125" s="73"/>
      <c r="E125" s="73"/>
      <c r="F125" s="72"/>
      <c r="G125" s="72"/>
      <c r="H125" s="74"/>
    </row>
    <row r="126" spans="2:8" ht="15.75" customHeight="1">
      <c r="B126" s="72"/>
      <c r="C126" s="72"/>
      <c r="D126" s="73"/>
      <c r="E126" s="73"/>
      <c r="F126" s="72"/>
      <c r="G126" s="72"/>
      <c r="H126" s="74"/>
    </row>
    <row r="127" spans="2:8" ht="15.75" customHeight="1">
      <c r="B127" s="72"/>
      <c r="C127" s="72"/>
      <c r="D127" s="73"/>
      <c r="E127" s="73"/>
      <c r="F127" s="72"/>
      <c r="G127" s="72"/>
      <c r="H127" s="74"/>
    </row>
    <row r="128" spans="2:8" ht="15.75" customHeight="1">
      <c r="B128" s="72"/>
      <c r="C128" s="72"/>
      <c r="D128" s="73"/>
      <c r="E128" s="73"/>
      <c r="F128" s="72"/>
      <c r="G128" s="72"/>
      <c r="H128" s="74"/>
    </row>
    <row r="129" spans="2:8" ht="15.75" customHeight="1">
      <c r="B129" s="72"/>
      <c r="C129" s="72"/>
      <c r="D129" s="73"/>
      <c r="E129" s="73"/>
      <c r="F129" s="72"/>
      <c r="G129" s="72"/>
      <c r="H129" s="74"/>
    </row>
    <row r="130" spans="2:8" ht="15.75" customHeight="1">
      <c r="B130" s="72"/>
      <c r="C130" s="72"/>
      <c r="D130" s="73"/>
      <c r="E130" s="73"/>
      <c r="F130" s="72"/>
      <c r="G130" s="72"/>
      <c r="H130" s="74"/>
    </row>
    <row r="131" spans="2:8" ht="15.75" customHeight="1">
      <c r="B131" s="72"/>
      <c r="C131" s="72"/>
      <c r="D131" s="73"/>
      <c r="E131" s="73"/>
      <c r="F131" s="72"/>
      <c r="G131" s="72"/>
      <c r="H131" s="74"/>
    </row>
    <row r="132" spans="2:8" ht="15.75" customHeight="1">
      <c r="B132" s="72"/>
      <c r="C132" s="72"/>
      <c r="D132" s="73"/>
      <c r="E132" s="73"/>
      <c r="F132" s="72"/>
      <c r="G132" s="72"/>
      <c r="H132" s="74"/>
    </row>
    <row r="133" spans="2:8" ht="15.75" customHeight="1">
      <c r="B133" s="72"/>
      <c r="C133" s="72"/>
      <c r="D133" s="73"/>
      <c r="E133" s="73"/>
      <c r="F133" s="72"/>
      <c r="G133" s="72"/>
      <c r="H133" s="74"/>
    </row>
    <row r="134" spans="2:8" ht="15.75" customHeight="1">
      <c r="B134" s="72"/>
      <c r="C134" s="72"/>
      <c r="D134" s="73"/>
      <c r="E134" s="73"/>
      <c r="F134" s="72"/>
      <c r="G134" s="72"/>
      <c r="H134" s="74"/>
    </row>
    <row r="135" spans="2:8" ht="15.75" customHeight="1">
      <c r="B135" s="72"/>
      <c r="C135" s="72"/>
      <c r="D135" s="73"/>
      <c r="E135" s="73"/>
      <c r="F135" s="72"/>
      <c r="G135" s="72"/>
      <c r="H135" s="74"/>
    </row>
    <row r="136" spans="2:8" ht="15.75" customHeight="1">
      <c r="B136" s="72"/>
      <c r="C136" s="72"/>
      <c r="D136" s="73"/>
      <c r="E136" s="73"/>
      <c r="F136" s="72"/>
      <c r="G136" s="72"/>
      <c r="H136" s="74"/>
    </row>
    <row r="137" spans="2:8" ht="15.75" customHeight="1">
      <c r="B137" s="72"/>
      <c r="C137" s="72"/>
      <c r="D137" s="73"/>
      <c r="E137" s="73"/>
      <c r="F137" s="72"/>
      <c r="G137" s="72"/>
      <c r="H137" s="74"/>
    </row>
    <row r="138" spans="2:8" ht="15.75" customHeight="1">
      <c r="B138" s="72"/>
      <c r="C138" s="72"/>
      <c r="D138" s="73"/>
      <c r="E138" s="73"/>
      <c r="F138" s="72"/>
      <c r="G138" s="72"/>
      <c r="H138" s="74"/>
    </row>
    <row r="139" spans="2:8" ht="15.75" customHeight="1">
      <c r="B139" s="72"/>
      <c r="C139" s="72"/>
      <c r="D139" s="73"/>
      <c r="E139" s="73"/>
      <c r="F139" s="72"/>
      <c r="G139" s="72"/>
      <c r="H139" s="74"/>
    </row>
  </sheetData>
  <sheetProtection selectLockedCells="1" selectUnlockedCells="1"/>
  <mergeCells count="9">
    <mergeCell ref="A2:D2"/>
    <mergeCell ref="A3:D4"/>
    <mergeCell ref="F3:G4"/>
    <mergeCell ref="H3:R3"/>
    <mergeCell ref="T3:AC3"/>
    <mergeCell ref="AF3:AL3"/>
    <mergeCell ref="A80:D80"/>
    <mergeCell ref="A81:D81"/>
    <mergeCell ref="A82:D82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0" style="1" hidden="1" customWidth="1"/>
    <col min="3" max="3" width="8.7109375" style="1" customWidth="1"/>
    <col min="4" max="4" width="40.00390625" style="4" customWidth="1"/>
    <col min="5" max="5" width="0" style="4" hidden="1" customWidth="1"/>
    <col min="6" max="6" width="6.140625" style="5" customWidth="1"/>
    <col min="7" max="7" width="5.28125" style="5" customWidth="1"/>
    <col min="8" max="8" width="16.140625" style="1" customWidth="1"/>
    <col min="9" max="9" width="13.140625" style="1" customWidth="1"/>
    <col min="10" max="10" width="14.8515625" style="1" customWidth="1"/>
    <col min="11" max="11" width="15.421875" style="1" customWidth="1"/>
    <col min="12" max="12" width="14.8515625" style="1" customWidth="1"/>
    <col min="13" max="13" width="14.421875" style="1" customWidth="1"/>
    <col min="14" max="16" width="15.421875" style="1" customWidth="1"/>
    <col min="17" max="17" width="13.421875" style="1" customWidth="1"/>
    <col min="18" max="18" width="15.8515625" style="1" customWidth="1"/>
    <col min="19" max="19" width="4.140625" style="6" customWidth="1"/>
    <col min="20" max="20" width="16.57421875" style="1" customWidth="1"/>
    <col min="21" max="21" width="14.8515625" style="1" customWidth="1"/>
    <col min="22" max="28" width="14.8515625" style="7" customWidth="1"/>
    <col min="29" max="29" width="17.140625" style="1" customWidth="1"/>
    <col min="30" max="30" width="15.421875" style="1" customWidth="1"/>
    <col min="31" max="31" width="3.28125" style="1" customWidth="1"/>
    <col min="32" max="32" width="17.7109375" style="1" customWidth="1"/>
    <col min="33" max="35" width="16.140625" style="1" customWidth="1"/>
    <col min="36" max="36" width="17.140625" style="1" customWidth="1"/>
    <col min="37" max="37" width="16.140625" style="1" customWidth="1"/>
    <col min="38" max="38" width="17.8515625" style="1" customWidth="1"/>
    <col min="39" max="39" width="15.57421875" style="1" customWidth="1"/>
    <col min="40" max="16384" width="8.7109375" style="1" customWidth="1"/>
  </cols>
  <sheetData>
    <row r="1" spans="4:19" s="7" customFormat="1" ht="19.5" customHeight="1">
      <c r="D1" s="9"/>
      <c r="E1" s="9"/>
      <c r="F1" s="10"/>
      <c r="G1" s="10"/>
      <c r="S1" s="6"/>
    </row>
    <row r="2" spans="1:29" s="15" customFormat="1" ht="19.5" customHeight="1">
      <c r="A2" s="11"/>
      <c r="B2" s="11"/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41" s="24" customFormat="1" ht="20.25" customHeight="1">
      <c r="A3" s="87" t="s">
        <v>356</v>
      </c>
      <c r="B3" s="87"/>
      <c r="C3" s="87"/>
      <c r="D3" s="87"/>
      <c r="E3" s="17"/>
      <c r="F3" s="18" t="s">
        <v>53</v>
      </c>
      <c r="G3" s="18"/>
      <c r="H3" s="1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 t="s">
        <v>6</v>
      </c>
      <c r="U3" s="19"/>
      <c r="V3" s="19"/>
      <c r="W3" s="19"/>
      <c r="X3" s="19"/>
      <c r="Y3" s="19"/>
      <c r="Z3" s="19"/>
      <c r="AA3" s="19"/>
      <c r="AB3" s="19"/>
      <c r="AC3" s="19"/>
      <c r="AD3" s="21"/>
      <c r="AE3" s="22"/>
      <c r="AF3" s="23" t="s">
        <v>7</v>
      </c>
      <c r="AG3" s="23"/>
      <c r="AH3" s="23"/>
      <c r="AI3" s="23"/>
      <c r="AJ3" s="23"/>
      <c r="AK3" s="23"/>
      <c r="AL3" s="2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</row>
    <row r="4" spans="1:141" s="24" customFormat="1" ht="91.5" customHeight="1">
      <c r="A4" s="87"/>
      <c r="B4" s="87"/>
      <c r="C4" s="87"/>
      <c r="D4" s="87"/>
      <c r="E4" s="25"/>
      <c r="F4" s="18"/>
      <c r="G4" s="18"/>
      <c r="H4" s="26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8" t="s">
        <v>17</v>
      </c>
      <c r="R4" s="29" t="s">
        <v>18</v>
      </c>
      <c r="S4" s="30"/>
      <c r="T4" s="27" t="s">
        <v>19</v>
      </c>
      <c r="U4" s="31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4" t="s">
        <v>28</v>
      </c>
      <c r="AD4" s="34" t="s">
        <v>29</v>
      </c>
      <c r="AE4" s="22"/>
      <c r="AF4" s="27" t="s">
        <v>30</v>
      </c>
      <c r="AG4" s="27" t="s">
        <v>31</v>
      </c>
      <c r="AH4" s="27" t="s">
        <v>32</v>
      </c>
      <c r="AI4" s="27" t="s">
        <v>41</v>
      </c>
      <c r="AJ4" s="35" t="s">
        <v>34</v>
      </c>
      <c r="AK4" s="31" t="s">
        <v>35</v>
      </c>
      <c r="AL4" s="35" t="s">
        <v>36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39" ht="12.75">
      <c r="A5" s="72">
        <v>1</v>
      </c>
      <c r="B5" s="72" t="s">
        <v>149</v>
      </c>
      <c r="C5" s="72">
        <v>9365</v>
      </c>
      <c r="D5" s="73" t="s">
        <v>150</v>
      </c>
      <c r="E5" s="73"/>
      <c r="F5" s="128" t="s">
        <v>57</v>
      </c>
      <c r="G5" s="93"/>
      <c r="H5" s="90">
        <v>155931</v>
      </c>
      <c r="I5" s="40">
        <v>4209</v>
      </c>
      <c r="J5" s="40">
        <v>14401</v>
      </c>
      <c r="K5" s="40">
        <v>49556</v>
      </c>
      <c r="L5" s="40">
        <v>8848</v>
      </c>
      <c r="M5" s="40">
        <v>0</v>
      </c>
      <c r="N5" s="40">
        <v>7303</v>
      </c>
      <c r="O5" s="40">
        <v>10004</v>
      </c>
      <c r="P5" s="40">
        <v>0</v>
      </c>
      <c r="Q5" s="40">
        <v>17774</v>
      </c>
      <c r="R5" s="41">
        <f aca="true" t="shared" si="0" ref="R5:R33">SUM(H5:Q5)</f>
        <v>268026</v>
      </c>
      <c r="S5" s="79"/>
      <c r="T5" s="40">
        <v>59055</v>
      </c>
      <c r="U5" s="40">
        <v>0</v>
      </c>
      <c r="V5" s="40">
        <v>33027</v>
      </c>
      <c r="W5" s="40">
        <v>11005</v>
      </c>
      <c r="X5" s="40">
        <v>30544</v>
      </c>
      <c r="Y5" s="40">
        <v>34069</v>
      </c>
      <c r="Z5" s="40">
        <v>35114</v>
      </c>
      <c r="AA5" s="40">
        <v>22251</v>
      </c>
      <c r="AB5" s="40">
        <v>6226</v>
      </c>
      <c r="AC5" s="44">
        <f aca="true" t="shared" si="1" ref="AC5:AC33">SUM(T5:AB5)</f>
        <v>231291</v>
      </c>
      <c r="AD5" s="45">
        <f aca="true" t="shared" si="2" ref="AD5:AD33">+R5-AC5</f>
        <v>36735</v>
      </c>
      <c r="AE5" s="46"/>
      <c r="AF5" s="40">
        <v>1842254</v>
      </c>
      <c r="AG5" s="40">
        <v>20329</v>
      </c>
      <c r="AH5" s="40">
        <v>302291</v>
      </c>
      <c r="AI5" s="40">
        <v>3221</v>
      </c>
      <c r="AJ5" s="41">
        <f aca="true" t="shared" si="3" ref="AJ5:AJ33">SUM(AF5:AI5)</f>
        <v>2168095</v>
      </c>
      <c r="AK5" s="40">
        <v>2990</v>
      </c>
      <c r="AL5" s="41">
        <f aca="true" t="shared" si="4" ref="AL5:AL33">+AJ5-AK5</f>
        <v>2165105</v>
      </c>
      <c r="AM5" s="46"/>
    </row>
    <row r="6" spans="1:39" ht="12.75">
      <c r="A6" s="72">
        <f aca="true" t="shared" si="5" ref="A6:A33">+A5+1</f>
        <v>2</v>
      </c>
      <c r="B6" s="72" t="s">
        <v>149</v>
      </c>
      <c r="C6" s="72">
        <v>9367</v>
      </c>
      <c r="D6" s="73" t="s">
        <v>151</v>
      </c>
      <c r="E6" s="73"/>
      <c r="F6" s="128" t="s">
        <v>57</v>
      </c>
      <c r="G6" s="93"/>
      <c r="H6" s="90">
        <v>38320</v>
      </c>
      <c r="I6" s="40">
        <v>0</v>
      </c>
      <c r="J6" s="40">
        <v>110</v>
      </c>
      <c r="K6" s="40">
        <v>0</v>
      </c>
      <c r="L6" s="40">
        <v>2330</v>
      </c>
      <c r="M6" s="40">
        <v>0</v>
      </c>
      <c r="N6" s="40">
        <v>23863</v>
      </c>
      <c r="O6" s="40">
        <v>288</v>
      </c>
      <c r="P6" s="40">
        <v>4190</v>
      </c>
      <c r="Q6" s="40">
        <v>0</v>
      </c>
      <c r="R6" s="41">
        <f t="shared" si="0"/>
        <v>69101</v>
      </c>
      <c r="S6" s="79"/>
      <c r="T6" s="40">
        <v>0</v>
      </c>
      <c r="U6" s="40">
        <v>0</v>
      </c>
      <c r="V6" s="40">
        <v>0</v>
      </c>
      <c r="W6" s="40">
        <v>2729</v>
      </c>
      <c r="X6" s="40">
        <v>18804</v>
      </c>
      <c r="Y6" s="40">
        <v>43251</v>
      </c>
      <c r="Z6" s="40">
        <v>0</v>
      </c>
      <c r="AA6" s="40">
        <v>0</v>
      </c>
      <c r="AB6" s="40">
        <v>705</v>
      </c>
      <c r="AC6" s="44">
        <f t="shared" si="1"/>
        <v>65489</v>
      </c>
      <c r="AD6" s="45">
        <f t="shared" si="2"/>
        <v>3612</v>
      </c>
      <c r="AE6" s="46"/>
      <c r="AF6" s="40">
        <v>549000</v>
      </c>
      <c r="AG6" s="40">
        <v>0</v>
      </c>
      <c r="AH6" s="40">
        <v>25186</v>
      </c>
      <c r="AI6" s="40">
        <v>0</v>
      </c>
      <c r="AJ6" s="41">
        <f t="shared" si="3"/>
        <v>574186</v>
      </c>
      <c r="AK6" s="40">
        <v>766</v>
      </c>
      <c r="AL6" s="41">
        <f t="shared" si="4"/>
        <v>573420</v>
      </c>
      <c r="AM6" s="46"/>
    </row>
    <row r="7" spans="1:39" ht="12.75">
      <c r="A7" s="72">
        <f t="shared" si="5"/>
        <v>3</v>
      </c>
      <c r="B7" s="72" t="s">
        <v>149</v>
      </c>
      <c r="C7" s="72">
        <v>9368</v>
      </c>
      <c r="D7" s="73" t="s">
        <v>152</v>
      </c>
      <c r="E7" s="73"/>
      <c r="F7" s="128" t="s">
        <v>57</v>
      </c>
      <c r="G7" s="93"/>
      <c r="H7" s="90">
        <v>44834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31643</v>
      </c>
      <c r="O7" s="40">
        <v>1951</v>
      </c>
      <c r="P7" s="40">
        <v>24252</v>
      </c>
      <c r="Q7" s="40">
        <v>554</v>
      </c>
      <c r="R7" s="41">
        <f t="shared" si="0"/>
        <v>103234</v>
      </c>
      <c r="S7" s="79"/>
      <c r="T7" s="40">
        <v>15569</v>
      </c>
      <c r="U7" s="40">
        <v>17160</v>
      </c>
      <c r="V7" s="40">
        <v>3629</v>
      </c>
      <c r="W7" s="40">
        <v>11901</v>
      </c>
      <c r="X7" s="40">
        <v>20339</v>
      </c>
      <c r="Y7" s="40">
        <v>14686</v>
      </c>
      <c r="Z7" s="40">
        <v>1361</v>
      </c>
      <c r="AA7" s="40">
        <v>0</v>
      </c>
      <c r="AB7" s="40">
        <v>0</v>
      </c>
      <c r="AC7" s="44">
        <f t="shared" si="1"/>
        <v>84645</v>
      </c>
      <c r="AD7" s="45">
        <f t="shared" si="2"/>
        <v>18589</v>
      </c>
      <c r="AE7" s="46"/>
      <c r="AF7" s="40">
        <v>1240000</v>
      </c>
      <c r="AG7" s="40">
        <v>0</v>
      </c>
      <c r="AH7" s="40">
        <v>54496</v>
      </c>
      <c r="AI7" s="40">
        <v>0</v>
      </c>
      <c r="AJ7" s="41">
        <f t="shared" si="3"/>
        <v>1294496</v>
      </c>
      <c r="AK7" s="40">
        <v>0</v>
      </c>
      <c r="AL7" s="41">
        <f t="shared" si="4"/>
        <v>1294496</v>
      </c>
      <c r="AM7" s="46"/>
    </row>
    <row r="8" spans="1:39" ht="12.75">
      <c r="A8" s="72">
        <f t="shared" si="5"/>
        <v>4</v>
      </c>
      <c r="B8" s="72" t="s">
        <v>149</v>
      </c>
      <c r="C8" s="72">
        <v>9376</v>
      </c>
      <c r="D8" s="73" t="s">
        <v>153</v>
      </c>
      <c r="E8" s="73"/>
      <c r="F8" s="128" t="s">
        <v>57</v>
      </c>
      <c r="G8" s="93"/>
      <c r="H8" s="90">
        <v>40700</v>
      </c>
      <c r="I8" s="40">
        <v>380</v>
      </c>
      <c r="J8" s="40">
        <v>0</v>
      </c>
      <c r="K8" s="40">
        <v>0</v>
      </c>
      <c r="L8" s="40">
        <v>0</v>
      </c>
      <c r="M8" s="40">
        <v>2500</v>
      </c>
      <c r="N8" s="40">
        <v>6740</v>
      </c>
      <c r="O8" s="40">
        <v>5552</v>
      </c>
      <c r="P8" s="40">
        <v>5564</v>
      </c>
      <c r="Q8" s="40">
        <v>1551</v>
      </c>
      <c r="R8" s="41">
        <f t="shared" si="0"/>
        <v>62987</v>
      </c>
      <c r="S8" s="79"/>
      <c r="T8" s="40">
        <v>0</v>
      </c>
      <c r="U8" s="40">
        <v>0</v>
      </c>
      <c r="V8" s="40">
        <v>36145</v>
      </c>
      <c r="W8" s="40">
        <v>0</v>
      </c>
      <c r="X8" s="40">
        <v>10784</v>
      </c>
      <c r="Y8" s="40">
        <v>11463</v>
      </c>
      <c r="Z8" s="40">
        <v>0</v>
      </c>
      <c r="AA8" s="40">
        <v>0</v>
      </c>
      <c r="AB8" s="40">
        <v>10</v>
      </c>
      <c r="AC8" s="44">
        <f t="shared" si="1"/>
        <v>58402</v>
      </c>
      <c r="AD8" s="45">
        <f t="shared" si="2"/>
        <v>4585</v>
      </c>
      <c r="AE8" s="46"/>
      <c r="AF8" s="40">
        <v>1025000</v>
      </c>
      <c r="AG8" s="40">
        <v>97560</v>
      </c>
      <c r="AH8" s="40">
        <v>135194</v>
      </c>
      <c r="AI8" s="40">
        <v>0</v>
      </c>
      <c r="AJ8" s="41">
        <f t="shared" si="3"/>
        <v>1257754</v>
      </c>
      <c r="AK8" s="40">
        <v>0</v>
      </c>
      <c r="AL8" s="41">
        <f t="shared" si="4"/>
        <v>1257754</v>
      </c>
      <c r="AM8" s="46"/>
    </row>
    <row r="9" spans="1:39" ht="12.75">
      <c r="A9" s="72">
        <f t="shared" si="5"/>
        <v>5</v>
      </c>
      <c r="B9" s="72" t="s">
        <v>149</v>
      </c>
      <c r="C9" s="72">
        <v>9369</v>
      </c>
      <c r="D9" s="73" t="s">
        <v>154</v>
      </c>
      <c r="E9" s="73"/>
      <c r="F9" s="128" t="s">
        <v>57</v>
      </c>
      <c r="G9" s="93"/>
      <c r="H9" s="90">
        <v>241069</v>
      </c>
      <c r="I9" s="40">
        <v>3670</v>
      </c>
      <c r="J9" s="40">
        <v>650</v>
      </c>
      <c r="K9" s="40">
        <v>0</v>
      </c>
      <c r="L9" s="40">
        <v>193500</v>
      </c>
      <c r="M9" s="40">
        <v>0</v>
      </c>
      <c r="N9" s="40">
        <v>39407</v>
      </c>
      <c r="O9" s="40">
        <v>9672</v>
      </c>
      <c r="P9" s="40">
        <v>10799</v>
      </c>
      <c r="Q9" s="40">
        <v>0</v>
      </c>
      <c r="R9" s="41">
        <f t="shared" si="0"/>
        <v>498767</v>
      </c>
      <c r="S9" s="79"/>
      <c r="T9" s="40">
        <v>102245</v>
      </c>
      <c r="U9" s="40">
        <v>43433</v>
      </c>
      <c r="V9" s="40">
        <v>4372</v>
      </c>
      <c r="W9" s="40">
        <v>87980</v>
      </c>
      <c r="X9" s="40">
        <v>29575</v>
      </c>
      <c r="Y9" s="40">
        <v>51593</v>
      </c>
      <c r="Z9" s="40">
        <v>4670</v>
      </c>
      <c r="AA9" s="40">
        <v>0</v>
      </c>
      <c r="AB9" s="40">
        <v>0</v>
      </c>
      <c r="AC9" s="44">
        <f t="shared" si="1"/>
        <v>323868</v>
      </c>
      <c r="AD9" s="45">
        <f t="shared" si="2"/>
        <v>174899</v>
      </c>
      <c r="AE9" s="46"/>
      <c r="AF9" s="40">
        <v>5628000</v>
      </c>
      <c r="AG9" s="40">
        <v>946856</v>
      </c>
      <c r="AH9" s="40">
        <v>228280</v>
      </c>
      <c r="AI9" s="40">
        <v>12702</v>
      </c>
      <c r="AJ9" s="41">
        <f t="shared" si="3"/>
        <v>6815838</v>
      </c>
      <c r="AK9" s="40">
        <v>45604</v>
      </c>
      <c r="AL9" s="41">
        <f t="shared" si="4"/>
        <v>6770234</v>
      </c>
      <c r="AM9" s="46"/>
    </row>
    <row r="10" spans="1:39" ht="12.75">
      <c r="A10" s="72">
        <f t="shared" si="5"/>
        <v>6</v>
      </c>
      <c r="B10" s="72" t="s">
        <v>149</v>
      </c>
      <c r="C10" s="72">
        <v>9393</v>
      </c>
      <c r="D10" s="73" t="s">
        <v>155</v>
      </c>
      <c r="E10" s="73"/>
      <c r="F10" s="128" t="s">
        <v>57</v>
      </c>
      <c r="G10" s="93"/>
      <c r="H10" s="90">
        <v>27654</v>
      </c>
      <c r="I10" s="40">
        <v>200</v>
      </c>
      <c r="J10" s="40">
        <v>0</v>
      </c>
      <c r="K10" s="40">
        <v>1304</v>
      </c>
      <c r="L10" s="40">
        <v>0</v>
      </c>
      <c r="M10" s="40">
        <v>0</v>
      </c>
      <c r="N10" s="40">
        <v>9735</v>
      </c>
      <c r="O10" s="40">
        <v>3062</v>
      </c>
      <c r="P10" s="40">
        <v>7914</v>
      </c>
      <c r="Q10" s="40">
        <v>0</v>
      </c>
      <c r="R10" s="41">
        <f t="shared" si="0"/>
        <v>49869</v>
      </c>
      <c r="S10" s="79"/>
      <c r="T10" s="40">
        <v>1717</v>
      </c>
      <c r="U10" s="40">
        <v>0</v>
      </c>
      <c r="V10" s="40">
        <v>2742</v>
      </c>
      <c r="W10" s="40">
        <v>2718</v>
      </c>
      <c r="X10" s="40">
        <v>18966</v>
      </c>
      <c r="Y10" s="40">
        <v>5002</v>
      </c>
      <c r="Z10" s="40">
        <v>750</v>
      </c>
      <c r="AA10" s="40">
        <v>950</v>
      </c>
      <c r="AB10" s="40">
        <v>11240</v>
      </c>
      <c r="AC10" s="44">
        <f t="shared" si="1"/>
        <v>44085</v>
      </c>
      <c r="AD10" s="45">
        <f t="shared" si="2"/>
        <v>5784</v>
      </c>
      <c r="AE10" s="46"/>
      <c r="AF10" s="40">
        <v>0</v>
      </c>
      <c r="AG10" s="40">
        <v>0</v>
      </c>
      <c r="AH10" s="40">
        <v>0</v>
      </c>
      <c r="AI10" s="40">
        <v>0</v>
      </c>
      <c r="AJ10" s="41">
        <f t="shared" si="3"/>
        <v>0</v>
      </c>
      <c r="AK10" s="40">
        <v>0</v>
      </c>
      <c r="AL10" s="41">
        <f t="shared" si="4"/>
        <v>0</v>
      </c>
      <c r="AM10" s="46"/>
    </row>
    <row r="11" spans="1:39" ht="12.75">
      <c r="A11" s="72">
        <f t="shared" si="5"/>
        <v>7</v>
      </c>
      <c r="B11" s="72" t="s">
        <v>149</v>
      </c>
      <c r="C11" s="72">
        <v>9396</v>
      </c>
      <c r="D11" s="73" t="s">
        <v>156</v>
      </c>
      <c r="E11" s="73">
        <v>1</v>
      </c>
      <c r="F11" s="128"/>
      <c r="G11" s="93" t="s">
        <v>72</v>
      </c>
      <c r="H11" s="90">
        <v>152675</v>
      </c>
      <c r="I11" s="40">
        <v>1774</v>
      </c>
      <c r="J11" s="40">
        <v>3000</v>
      </c>
      <c r="K11" s="40">
        <v>0</v>
      </c>
      <c r="L11" s="40">
        <v>5617</v>
      </c>
      <c r="M11" s="40">
        <v>0</v>
      </c>
      <c r="N11" s="40">
        <v>2261</v>
      </c>
      <c r="O11" s="40">
        <v>1266</v>
      </c>
      <c r="P11" s="40">
        <v>12793</v>
      </c>
      <c r="Q11" s="40">
        <v>90</v>
      </c>
      <c r="R11" s="41">
        <f t="shared" si="0"/>
        <v>179476</v>
      </c>
      <c r="S11" s="79"/>
      <c r="T11" s="40">
        <v>54738</v>
      </c>
      <c r="U11" s="40">
        <v>21971</v>
      </c>
      <c r="V11" s="40">
        <v>0</v>
      </c>
      <c r="W11" s="40">
        <v>30405</v>
      </c>
      <c r="X11" s="40">
        <v>33405</v>
      </c>
      <c r="Y11" s="40">
        <v>23240</v>
      </c>
      <c r="Z11" s="40">
        <v>6924</v>
      </c>
      <c r="AA11" s="40">
        <v>0</v>
      </c>
      <c r="AB11" s="40">
        <v>1970</v>
      </c>
      <c r="AC11" s="44">
        <f t="shared" si="1"/>
        <v>172653</v>
      </c>
      <c r="AD11" s="45">
        <f t="shared" si="2"/>
        <v>6823</v>
      </c>
      <c r="AE11" s="46"/>
      <c r="AF11" s="40">
        <v>1940627</v>
      </c>
      <c r="AG11" s="40">
        <v>38714</v>
      </c>
      <c r="AH11" s="40">
        <v>30756</v>
      </c>
      <c r="AI11" s="40">
        <v>108</v>
      </c>
      <c r="AJ11" s="41">
        <f t="shared" si="3"/>
        <v>2010205</v>
      </c>
      <c r="AK11" s="40">
        <v>212987</v>
      </c>
      <c r="AL11" s="41">
        <f t="shared" si="4"/>
        <v>1797218</v>
      </c>
      <c r="AM11" s="46"/>
    </row>
    <row r="12" spans="1:39" ht="12.75">
      <c r="A12" s="72">
        <f t="shared" si="5"/>
        <v>8</v>
      </c>
      <c r="B12" s="72" t="s">
        <v>149</v>
      </c>
      <c r="C12" s="72">
        <v>9397</v>
      </c>
      <c r="D12" s="73" t="s">
        <v>157</v>
      </c>
      <c r="E12" s="73"/>
      <c r="F12" s="128" t="s">
        <v>57</v>
      </c>
      <c r="G12" s="93"/>
      <c r="H12" s="90">
        <v>14187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2905</v>
      </c>
      <c r="P12" s="40">
        <v>0</v>
      </c>
      <c r="Q12" s="40">
        <v>811</v>
      </c>
      <c r="R12" s="41">
        <f t="shared" si="0"/>
        <v>17903</v>
      </c>
      <c r="S12" s="79"/>
      <c r="T12" s="40">
        <v>7100</v>
      </c>
      <c r="U12" s="40">
        <v>0</v>
      </c>
      <c r="V12" s="40">
        <v>200</v>
      </c>
      <c r="W12" s="40">
        <v>0</v>
      </c>
      <c r="X12" s="40">
        <v>9899</v>
      </c>
      <c r="Y12" s="40">
        <v>1843</v>
      </c>
      <c r="Z12" s="40">
        <v>2220</v>
      </c>
      <c r="AA12" s="40">
        <v>0</v>
      </c>
      <c r="AB12" s="40">
        <v>0</v>
      </c>
      <c r="AC12" s="44">
        <f t="shared" si="1"/>
        <v>21262</v>
      </c>
      <c r="AD12" s="45">
        <f t="shared" si="2"/>
        <v>-3359</v>
      </c>
      <c r="AE12" s="46"/>
      <c r="AF12" s="40">
        <v>204000</v>
      </c>
      <c r="AG12" s="40">
        <v>0</v>
      </c>
      <c r="AH12" s="40">
        <v>75585</v>
      </c>
      <c r="AI12" s="40">
        <v>0</v>
      </c>
      <c r="AJ12" s="41">
        <f t="shared" si="3"/>
        <v>279585</v>
      </c>
      <c r="AK12" s="40">
        <v>0</v>
      </c>
      <c r="AL12" s="41">
        <f t="shared" si="4"/>
        <v>279585</v>
      </c>
      <c r="AM12" s="46"/>
    </row>
    <row r="13" spans="1:39" ht="12.75">
      <c r="A13" s="72">
        <f t="shared" si="5"/>
        <v>9</v>
      </c>
      <c r="B13" s="72" t="s">
        <v>149</v>
      </c>
      <c r="C13" s="72">
        <v>9373</v>
      </c>
      <c r="D13" s="73" t="s">
        <v>158</v>
      </c>
      <c r="E13" s="73"/>
      <c r="F13" s="128" t="s">
        <v>57</v>
      </c>
      <c r="G13" s="93"/>
      <c r="H13" s="90">
        <v>17524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12311</v>
      </c>
      <c r="O13" s="40">
        <v>3556</v>
      </c>
      <c r="P13" s="40">
        <v>0</v>
      </c>
      <c r="Q13" s="40">
        <v>0</v>
      </c>
      <c r="R13" s="41">
        <f t="shared" si="0"/>
        <v>33391</v>
      </c>
      <c r="S13" s="79"/>
      <c r="T13" s="40">
        <v>29794</v>
      </c>
      <c r="U13" s="40">
        <v>0</v>
      </c>
      <c r="V13" s="40">
        <v>1460</v>
      </c>
      <c r="W13" s="40">
        <v>203</v>
      </c>
      <c r="X13" s="40">
        <v>14255</v>
      </c>
      <c r="Y13" s="40">
        <v>1991</v>
      </c>
      <c r="Z13" s="40">
        <v>0</v>
      </c>
      <c r="AA13" s="40">
        <v>0</v>
      </c>
      <c r="AB13" s="40">
        <v>2420</v>
      </c>
      <c r="AC13" s="44">
        <f t="shared" si="1"/>
        <v>50123</v>
      </c>
      <c r="AD13" s="45">
        <f t="shared" si="2"/>
        <v>-16732</v>
      </c>
      <c r="AE13" s="46"/>
      <c r="AF13" s="40">
        <v>0</v>
      </c>
      <c r="AG13" s="40">
        <v>0</v>
      </c>
      <c r="AH13" s="40">
        <v>83132</v>
      </c>
      <c r="AI13" s="40">
        <v>0</v>
      </c>
      <c r="AJ13" s="41">
        <f t="shared" si="3"/>
        <v>83132</v>
      </c>
      <c r="AK13" s="40">
        <v>3888</v>
      </c>
      <c r="AL13" s="41">
        <f t="shared" si="4"/>
        <v>79244</v>
      </c>
      <c r="AM13" s="46"/>
    </row>
    <row r="14" spans="1:39" ht="12.75">
      <c r="A14" s="72">
        <f t="shared" si="5"/>
        <v>10</v>
      </c>
      <c r="B14" s="72" t="s">
        <v>149</v>
      </c>
      <c r="C14" s="72">
        <v>9375</v>
      </c>
      <c r="D14" s="73" t="s">
        <v>159</v>
      </c>
      <c r="E14" s="73"/>
      <c r="F14" s="128" t="s">
        <v>57</v>
      </c>
      <c r="G14" s="93"/>
      <c r="H14" s="90">
        <v>104453</v>
      </c>
      <c r="I14" s="40">
        <v>0</v>
      </c>
      <c r="J14" s="40">
        <v>12779</v>
      </c>
      <c r="K14" s="40">
        <v>0</v>
      </c>
      <c r="L14" s="40">
        <v>0</v>
      </c>
      <c r="M14" s="40">
        <v>24111</v>
      </c>
      <c r="N14" s="40">
        <v>1776</v>
      </c>
      <c r="O14" s="40">
        <v>7500</v>
      </c>
      <c r="P14" s="40">
        <v>140</v>
      </c>
      <c r="Q14" s="40">
        <v>0</v>
      </c>
      <c r="R14" s="41">
        <f t="shared" si="0"/>
        <v>150759</v>
      </c>
      <c r="S14" s="79"/>
      <c r="T14" s="40">
        <v>58602</v>
      </c>
      <c r="U14" s="40">
        <v>5701</v>
      </c>
      <c r="V14" s="40">
        <v>17109</v>
      </c>
      <c r="W14" s="40">
        <v>5560</v>
      </c>
      <c r="X14" s="40">
        <v>37518</v>
      </c>
      <c r="Y14" s="40">
        <v>7846</v>
      </c>
      <c r="Z14" s="40">
        <v>8990</v>
      </c>
      <c r="AA14" s="40">
        <v>0</v>
      </c>
      <c r="AB14" s="40">
        <v>12342</v>
      </c>
      <c r="AC14" s="44">
        <f t="shared" si="1"/>
        <v>153668</v>
      </c>
      <c r="AD14" s="45">
        <f t="shared" si="2"/>
        <v>-2909</v>
      </c>
      <c r="AE14" s="46"/>
      <c r="AF14" s="40">
        <v>1700538</v>
      </c>
      <c r="AG14" s="40">
        <v>43278</v>
      </c>
      <c r="AH14" s="40">
        <v>169752</v>
      </c>
      <c r="AI14" s="40">
        <v>0</v>
      </c>
      <c r="AJ14" s="41">
        <f t="shared" si="3"/>
        <v>1913568</v>
      </c>
      <c r="AK14" s="40">
        <v>163247</v>
      </c>
      <c r="AL14" s="41">
        <f t="shared" si="4"/>
        <v>1750321</v>
      </c>
      <c r="AM14" s="46"/>
    </row>
    <row r="15" spans="1:39" ht="12.75">
      <c r="A15" s="72">
        <f t="shared" si="5"/>
        <v>11</v>
      </c>
      <c r="B15" s="72" t="s">
        <v>149</v>
      </c>
      <c r="C15" s="72">
        <v>9377</v>
      </c>
      <c r="D15" s="73" t="s">
        <v>160</v>
      </c>
      <c r="E15" s="73"/>
      <c r="F15" s="128" t="s">
        <v>57</v>
      </c>
      <c r="G15" s="93"/>
      <c r="H15" s="90">
        <v>86896</v>
      </c>
      <c r="I15" s="40">
        <v>0</v>
      </c>
      <c r="J15" s="40">
        <v>6233</v>
      </c>
      <c r="K15" s="40">
        <v>0</v>
      </c>
      <c r="L15" s="40">
        <v>0</v>
      </c>
      <c r="M15" s="40">
        <v>0</v>
      </c>
      <c r="N15" s="40">
        <v>5682</v>
      </c>
      <c r="O15" s="40">
        <v>643</v>
      </c>
      <c r="P15" s="40">
        <v>19868</v>
      </c>
      <c r="Q15" s="40">
        <v>239</v>
      </c>
      <c r="R15" s="41">
        <f t="shared" si="0"/>
        <v>119561</v>
      </c>
      <c r="S15" s="79"/>
      <c r="T15" s="40">
        <v>57492</v>
      </c>
      <c r="U15" s="40">
        <v>0</v>
      </c>
      <c r="V15" s="40">
        <v>0</v>
      </c>
      <c r="W15" s="40">
        <v>11138</v>
      </c>
      <c r="X15" s="40">
        <v>16292</v>
      </c>
      <c r="Y15" s="40">
        <v>18394</v>
      </c>
      <c r="Z15" s="40">
        <v>5696</v>
      </c>
      <c r="AA15" s="40">
        <v>0</v>
      </c>
      <c r="AB15" s="40">
        <v>0</v>
      </c>
      <c r="AC15" s="44">
        <f t="shared" si="1"/>
        <v>109012</v>
      </c>
      <c r="AD15" s="45">
        <f t="shared" si="2"/>
        <v>10549</v>
      </c>
      <c r="AE15" s="46"/>
      <c r="AF15" s="40">
        <v>1765000</v>
      </c>
      <c r="AG15" s="40">
        <v>0</v>
      </c>
      <c r="AH15" s="40">
        <v>41831</v>
      </c>
      <c r="AI15" s="40">
        <v>1268</v>
      </c>
      <c r="AJ15" s="41">
        <f t="shared" si="3"/>
        <v>1808099</v>
      </c>
      <c r="AK15" s="40">
        <v>1000</v>
      </c>
      <c r="AL15" s="41">
        <f t="shared" si="4"/>
        <v>1807099</v>
      </c>
      <c r="AM15" s="46"/>
    </row>
    <row r="16" spans="1:39" ht="12.75">
      <c r="A16" s="72">
        <f t="shared" si="5"/>
        <v>12</v>
      </c>
      <c r="B16" s="72" t="s">
        <v>149</v>
      </c>
      <c r="C16" s="72">
        <v>9398</v>
      </c>
      <c r="D16" s="73" t="s">
        <v>161</v>
      </c>
      <c r="E16" s="73">
        <v>1</v>
      </c>
      <c r="F16" s="128"/>
      <c r="G16" s="93" t="s">
        <v>72</v>
      </c>
      <c r="H16" s="90">
        <v>368103</v>
      </c>
      <c r="I16" s="40">
        <v>2433</v>
      </c>
      <c r="J16" s="40">
        <v>15968</v>
      </c>
      <c r="K16" s="40">
        <v>0</v>
      </c>
      <c r="L16" s="40">
        <v>5000</v>
      </c>
      <c r="M16" s="40">
        <v>105000</v>
      </c>
      <c r="N16" s="40">
        <v>17336</v>
      </c>
      <c r="O16" s="40">
        <v>51517</v>
      </c>
      <c r="P16" s="40">
        <v>50934</v>
      </c>
      <c r="Q16" s="40">
        <v>41007</v>
      </c>
      <c r="R16" s="41">
        <f t="shared" si="0"/>
        <v>657298</v>
      </c>
      <c r="S16" s="79"/>
      <c r="T16" s="40">
        <v>124667</v>
      </c>
      <c r="U16" s="40">
        <v>45825</v>
      </c>
      <c r="V16" s="40">
        <v>0</v>
      </c>
      <c r="W16" s="40">
        <v>169297</v>
      </c>
      <c r="X16" s="40">
        <v>48356</v>
      </c>
      <c r="Y16" s="40">
        <v>73345</v>
      </c>
      <c r="Z16" s="40">
        <v>28737</v>
      </c>
      <c r="AA16" s="40">
        <v>0</v>
      </c>
      <c r="AB16" s="40">
        <v>37375</v>
      </c>
      <c r="AC16" s="44">
        <f t="shared" si="1"/>
        <v>527602</v>
      </c>
      <c r="AD16" s="45">
        <f t="shared" si="2"/>
        <v>129696</v>
      </c>
      <c r="AE16" s="46"/>
      <c r="AF16" s="40">
        <v>2895000</v>
      </c>
      <c r="AG16" s="40">
        <v>0</v>
      </c>
      <c r="AH16" s="40">
        <v>915895</v>
      </c>
      <c r="AI16" s="40">
        <v>0</v>
      </c>
      <c r="AJ16" s="41">
        <f t="shared" si="3"/>
        <v>3810895</v>
      </c>
      <c r="AK16" s="40">
        <v>1017</v>
      </c>
      <c r="AL16" s="41">
        <f t="shared" si="4"/>
        <v>3809878</v>
      </c>
      <c r="AM16" s="46"/>
    </row>
    <row r="17" spans="1:39" ht="12.75">
      <c r="A17" s="72">
        <f t="shared" si="5"/>
        <v>13</v>
      </c>
      <c r="B17" s="72" t="s">
        <v>149</v>
      </c>
      <c r="C17" s="72">
        <v>9407</v>
      </c>
      <c r="D17" s="73" t="s">
        <v>162</v>
      </c>
      <c r="E17" s="73">
        <v>1</v>
      </c>
      <c r="F17" s="128"/>
      <c r="G17" s="93" t="s">
        <v>72</v>
      </c>
      <c r="H17" s="90">
        <v>5187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1733</v>
      </c>
      <c r="O17" s="40">
        <v>0</v>
      </c>
      <c r="P17" s="40">
        <v>0</v>
      </c>
      <c r="Q17" s="40">
        <v>0</v>
      </c>
      <c r="R17" s="41">
        <f t="shared" si="0"/>
        <v>6920</v>
      </c>
      <c r="S17" s="79"/>
      <c r="T17" s="40">
        <v>4326</v>
      </c>
      <c r="U17" s="40">
        <v>0</v>
      </c>
      <c r="V17" s="40">
        <v>0</v>
      </c>
      <c r="W17" s="40">
        <v>0</v>
      </c>
      <c r="X17" s="40">
        <v>4118</v>
      </c>
      <c r="Y17" s="40">
        <v>226</v>
      </c>
      <c r="Z17" s="40">
        <v>0</v>
      </c>
      <c r="AA17" s="40">
        <v>0</v>
      </c>
      <c r="AB17" s="40">
        <v>0</v>
      </c>
      <c r="AC17" s="44">
        <f t="shared" si="1"/>
        <v>8670</v>
      </c>
      <c r="AD17" s="45">
        <f t="shared" si="2"/>
        <v>-1750</v>
      </c>
      <c r="AE17" s="46"/>
      <c r="AF17" s="40">
        <v>112000</v>
      </c>
      <c r="AG17" s="40">
        <v>0</v>
      </c>
      <c r="AH17" s="40">
        <v>32864</v>
      </c>
      <c r="AI17" s="40">
        <v>0</v>
      </c>
      <c r="AJ17" s="41">
        <f t="shared" si="3"/>
        <v>144864</v>
      </c>
      <c r="AK17" s="40">
        <v>0</v>
      </c>
      <c r="AL17" s="41">
        <f t="shared" si="4"/>
        <v>144864</v>
      </c>
      <c r="AM17" s="46"/>
    </row>
    <row r="18" spans="1:39" ht="12.75">
      <c r="A18" s="72">
        <f t="shared" si="5"/>
        <v>14</v>
      </c>
      <c r="B18" s="72" t="s">
        <v>149</v>
      </c>
      <c r="C18" s="72">
        <v>14308</v>
      </c>
      <c r="D18" s="73" t="s">
        <v>163</v>
      </c>
      <c r="E18" s="73"/>
      <c r="F18" s="128" t="s">
        <v>57</v>
      </c>
      <c r="G18" s="93"/>
      <c r="H18" s="90">
        <v>47644</v>
      </c>
      <c r="I18" s="40">
        <v>0</v>
      </c>
      <c r="J18" s="40">
        <v>506</v>
      </c>
      <c r="K18" s="40">
        <v>0</v>
      </c>
      <c r="L18" s="40">
        <v>0</v>
      </c>
      <c r="M18" s="40">
        <v>0</v>
      </c>
      <c r="N18" s="40">
        <v>8049</v>
      </c>
      <c r="O18" s="40">
        <v>11405</v>
      </c>
      <c r="P18" s="40">
        <v>3081</v>
      </c>
      <c r="Q18" s="40">
        <v>0</v>
      </c>
      <c r="R18" s="41">
        <f t="shared" si="0"/>
        <v>70685</v>
      </c>
      <c r="S18" s="79"/>
      <c r="T18" s="40">
        <v>0</v>
      </c>
      <c r="U18" s="40">
        <v>1650</v>
      </c>
      <c r="V18" s="40">
        <v>6061</v>
      </c>
      <c r="W18" s="40">
        <v>0</v>
      </c>
      <c r="X18" s="40">
        <v>14691</v>
      </c>
      <c r="Y18" s="40">
        <v>9774</v>
      </c>
      <c r="Z18" s="40">
        <v>25043</v>
      </c>
      <c r="AA18" s="40">
        <v>1150</v>
      </c>
      <c r="AB18" s="40">
        <v>270</v>
      </c>
      <c r="AC18" s="44">
        <f t="shared" si="1"/>
        <v>58639</v>
      </c>
      <c r="AD18" s="45">
        <f t="shared" si="2"/>
        <v>12046</v>
      </c>
      <c r="AE18" s="46"/>
      <c r="AF18" s="40">
        <v>800000</v>
      </c>
      <c r="AG18" s="40">
        <v>13387</v>
      </c>
      <c r="AH18" s="40">
        <v>348990</v>
      </c>
      <c r="AI18" s="40">
        <v>1052</v>
      </c>
      <c r="AJ18" s="41">
        <f t="shared" si="3"/>
        <v>1163429</v>
      </c>
      <c r="AK18" s="40">
        <v>3209</v>
      </c>
      <c r="AL18" s="41">
        <f t="shared" si="4"/>
        <v>1160220</v>
      </c>
      <c r="AM18" s="46"/>
    </row>
    <row r="19" spans="1:39" ht="12.75">
      <c r="A19" s="72">
        <f t="shared" si="5"/>
        <v>15</v>
      </c>
      <c r="B19" s="72" t="s">
        <v>149</v>
      </c>
      <c r="C19" s="72">
        <v>9379</v>
      </c>
      <c r="D19" s="73" t="s">
        <v>164</v>
      </c>
      <c r="E19" s="73"/>
      <c r="F19" s="128" t="s">
        <v>57</v>
      </c>
      <c r="G19" s="93"/>
      <c r="H19" s="90">
        <v>59296</v>
      </c>
      <c r="I19" s="40">
        <v>0</v>
      </c>
      <c r="J19" s="40">
        <v>614</v>
      </c>
      <c r="K19" s="40">
        <v>2284</v>
      </c>
      <c r="L19" s="40">
        <v>0</v>
      </c>
      <c r="M19" s="40">
        <v>0</v>
      </c>
      <c r="N19" s="40">
        <v>4100</v>
      </c>
      <c r="O19" s="40">
        <v>1460</v>
      </c>
      <c r="P19" s="40">
        <v>8702</v>
      </c>
      <c r="Q19" s="40">
        <v>9882</v>
      </c>
      <c r="R19" s="41">
        <f t="shared" si="0"/>
        <v>86338</v>
      </c>
      <c r="S19" s="79"/>
      <c r="T19" s="40">
        <v>15728</v>
      </c>
      <c r="U19" s="40">
        <v>0</v>
      </c>
      <c r="V19" s="40">
        <v>1612</v>
      </c>
      <c r="W19" s="40">
        <v>373</v>
      </c>
      <c r="X19" s="40">
        <v>12109</v>
      </c>
      <c r="Y19" s="40">
        <v>6948</v>
      </c>
      <c r="Z19" s="40">
        <v>345</v>
      </c>
      <c r="AA19" s="40">
        <v>443</v>
      </c>
      <c r="AB19" s="40">
        <v>4913</v>
      </c>
      <c r="AC19" s="44">
        <f t="shared" si="1"/>
        <v>42471</v>
      </c>
      <c r="AD19" s="45">
        <f t="shared" si="2"/>
        <v>43867</v>
      </c>
      <c r="AE19" s="46"/>
      <c r="AF19" s="40">
        <v>1216000</v>
      </c>
      <c r="AG19" s="40">
        <v>28730</v>
      </c>
      <c r="AH19" s="40">
        <v>58959</v>
      </c>
      <c r="AI19" s="40">
        <v>0</v>
      </c>
      <c r="AJ19" s="41">
        <f t="shared" si="3"/>
        <v>1303689</v>
      </c>
      <c r="AK19" s="40">
        <v>0</v>
      </c>
      <c r="AL19" s="41">
        <f t="shared" si="4"/>
        <v>1303689</v>
      </c>
      <c r="AM19" s="46"/>
    </row>
    <row r="20" spans="1:39" ht="12.75">
      <c r="A20" s="72">
        <f t="shared" si="5"/>
        <v>16</v>
      </c>
      <c r="B20" s="72" t="s">
        <v>149</v>
      </c>
      <c r="C20" s="72">
        <v>9382</v>
      </c>
      <c r="D20" s="73" t="s">
        <v>165</v>
      </c>
      <c r="E20" s="73">
        <v>1</v>
      </c>
      <c r="F20" s="128"/>
      <c r="G20" s="93" t="s">
        <v>72</v>
      </c>
      <c r="H20" s="90">
        <v>61919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50</v>
      </c>
      <c r="O20" s="40">
        <v>1468</v>
      </c>
      <c r="P20" s="40">
        <v>912</v>
      </c>
      <c r="Q20" s="40">
        <v>16619</v>
      </c>
      <c r="R20" s="41">
        <f t="shared" si="0"/>
        <v>80968</v>
      </c>
      <c r="S20" s="79"/>
      <c r="T20" s="40">
        <v>30007</v>
      </c>
      <c r="U20" s="40">
        <v>9100</v>
      </c>
      <c r="V20" s="40">
        <v>0</v>
      </c>
      <c r="W20" s="40">
        <v>5615</v>
      </c>
      <c r="X20" s="40">
        <v>9711</v>
      </c>
      <c r="Y20" s="40">
        <v>11845</v>
      </c>
      <c r="Z20" s="40">
        <v>3935</v>
      </c>
      <c r="AA20" s="40">
        <v>0</v>
      </c>
      <c r="AB20" s="40">
        <v>0</v>
      </c>
      <c r="AC20" s="44">
        <f t="shared" si="1"/>
        <v>70213</v>
      </c>
      <c r="AD20" s="45">
        <f t="shared" si="2"/>
        <v>10755</v>
      </c>
      <c r="AE20" s="46"/>
      <c r="AF20" s="40">
        <v>1280000</v>
      </c>
      <c r="AG20" s="40">
        <v>0</v>
      </c>
      <c r="AH20" s="40">
        <v>10389</v>
      </c>
      <c r="AI20" s="40">
        <v>0</v>
      </c>
      <c r="AJ20" s="41">
        <f t="shared" si="3"/>
        <v>1290389</v>
      </c>
      <c r="AK20" s="40">
        <v>107465</v>
      </c>
      <c r="AL20" s="41">
        <f t="shared" si="4"/>
        <v>1182924</v>
      </c>
      <c r="AM20" s="46"/>
    </row>
    <row r="21" spans="1:39" ht="12.75">
      <c r="A21" s="72">
        <f t="shared" si="5"/>
        <v>17</v>
      </c>
      <c r="B21" s="72" t="s">
        <v>149</v>
      </c>
      <c r="C21" s="72">
        <v>9402</v>
      </c>
      <c r="D21" s="73" t="s">
        <v>166</v>
      </c>
      <c r="E21" s="73"/>
      <c r="F21" s="128" t="s">
        <v>57</v>
      </c>
      <c r="G21" s="93"/>
      <c r="H21" s="90">
        <v>68869</v>
      </c>
      <c r="I21" s="40">
        <v>0</v>
      </c>
      <c r="J21" s="40">
        <v>5185</v>
      </c>
      <c r="K21" s="40">
        <v>0</v>
      </c>
      <c r="L21" s="40">
        <v>4930</v>
      </c>
      <c r="M21" s="40">
        <v>0</v>
      </c>
      <c r="N21" s="40">
        <v>4653</v>
      </c>
      <c r="O21" s="40">
        <v>1648</v>
      </c>
      <c r="P21" s="40">
        <v>8150</v>
      </c>
      <c r="Q21" s="40">
        <v>0</v>
      </c>
      <c r="R21" s="41">
        <f t="shared" si="0"/>
        <v>93435</v>
      </c>
      <c r="S21" s="79"/>
      <c r="T21" s="40">
        <v>48642</v>
      </c>
      <c r="U21" s="40">
        <v>3006</v>
      </c>
      <c r="V21" s="40">
        <v>4080</v>
      </c>
      <c r="W21" s="40">
        <v>0</v>
      </c>
      <c r="X21" s="40">
        <v>68719</v>
      </c>
      <c r="Y21" s="40">
        <v>11733</v>
      </c>
      <c r="Z21" s="40">
        <v>7069</v>
      </c>
      <c r="AA21" s="40">
        <v>0</v>
      </c>
      <c r="AB21" s="40">
        <v>0</v>
      </c>
      <c r="AC21" s="44">
        <f t="shared" si="1"/>
        <v>143249</v>
      </c>
      <c r="AD21" s="45">
        <f t="shared" si="2"/>
        <v>-49814</v>
      </c>
      <c r="AE21" s="46"/>
      <c r="AF21" s="40">
        <v>2020977</v>
      </c>
      <c r="AG21" s="40">
        <v>4834</v>
      </c>
      <c r="AH21" s="40">
        <v>42841</v>
      </c>
      <c r="AI21" s="40">
        <v>661</v>
      </c>
      <c r="AJ21" s="41">
        <f t="shared" si="3"/>
        <v>2069313</v>
      </c>
      <c r="AK21" s="40">
        <v>3700</v>
      </c>
      <c r="AL21" s="41">
        <f t="shared" si="4"/>
        <v>2065613</v>
      </c>
      <c r="AM21" s="46"/>
    </row>
    <row r="22" spans="1:39" ht="12.75">
      <c r="A22" s="72">
        <f t="shared" si="5"/>
        <v>18</v>
      </c>
      <c r="B22" s="72" t="s">
        <v>149</v>
      </c>
      <c r="C22" s="72">
        <v>18602</v>
      </c>
      <c r="D22" s="73" t="s">
        <v>167</v>
      </c>
      <c r="E22" s="73"/>
      <c r="F22" s="128" t="s">
        <v>57</v>
      </c>
      <c r="G22" s="93"/>
      <c r="H22" s="90">
        <v>349337</v>
      </c>
      <c r="I22" s="40">
        <v>1325</v>
      </c>
      <c r="J22" s="40">
        <v>10726</v>
      </c>
      <c r="K22" s="40">
        <v>0</v>
      </c>
      <c r="L22" s="40">
        <v>25000</v>
      </c>
      <c r="M22" s="40">
        <v>5000</v>
      </c>
      <c r="N22" s="40">
        <v>20810</v>
      </c>
      <c r="O22" s="40">
        <v>37451</v>
      </c>
      <c r="P22" s="40">
        <v>3908</v>
      </c>
      <c r="Q22" s="40">
        <v>1325</v>
      </c>
      <c r="R22" s="41">
        <f t="shared" si="0"/>
        <v>454882</v>
      </c>
      <c r="S22" s="79"/>
      <c r="T22" s="40">
        <v>188912</v>
      </c>
      <c r="U22" s="40">
        <v>24379</v>
      </c>
      <c r="V22" s="40">
        <v>47158</v>
      </c>
      <c r="W22" s="40">
        <v>30601</v>
      </c>
      <c r="X22" s="40">
        <v>100070</v>
      </c>
      <c r="Y22" s="40">
        <v>33177</v>
      </c>
      <c r="Z22" s="40">
        <v>66231</v>
      </c>
      <c r="AA22" s="40">
        <v>5151</v>
      </c>
      <c r="AB22" s="40">
        <v>1749</v>
      </c>
      <c r="AC22" s="44">
        <f t="shared" si="1"/>
        <v>497428</v>
      </c>
      <c r="AD22" s="45">
        <f t="shared" si="2"/>
        <v>-42546</v>
      </c>
      <c r="AE22" s="46"/>
      <c r="AF22" s="40">
        <v>5257476</v>
      </c>
      <c r="AG22" s="40">
        <v>90304</v>
      </c>
      <c r="AH22" s="40">
        <v>772300</v>
      </c>
      <c r="AI22" s="40">
        <v>0</v>
      </c>
      <c r="AJ22" s="41">
        <f t="shared" si="3"/>
        <v>6120080</v>
      </c>
      <c r="AK22" s="40">
        <v>451247</v>
      </c>
      <c r="AL22" s="41">
        <f t="shared" si="4"/>
        <v>5668833</v>
      </c>
      <c r="AM22" s="46"/>
    </row>
    <row r="23" spans="1:39" ht="12.75">
      <c r="A23" s="72">
        <f t="shared" si="5"/>
        <v>19</v>
      </c>
      <c r="B23" s="72" t="s">
        <v>149</v>
      </c>
      <c r="C23" s="72">
        <v>15036</v>
      </c>
      <c r="D23" s="73" t="s">
        <v>168</v>
      </c>
      <c r="E23" s="73"/>
      <c r="F23" s="128" t="s">
        <v>57</v>
      </c>
      <c r="G23" s="93"/>
      <c r="H23" s="90">
        <v>92938</v>
      </c>
      <c r="I23" s="40">
        <v>0</v>
      </c>
      <c r="J23" s="40">
        <v>6405</v>
      </c>
      <c r="K23" s="40">
        <v>0</v>
      </c>
      <c r="L23" s="40">
        <v>20400</v>
      </c>
      <c r="M23" s="40">
        <v>0</v>
      </c>
      <c r="N23" s="40">
        <v>64444</v>
      </c>
      <c r="O23" s="40">
        <v>7636</v>
      </c>
      <c r="P23" s="40">
        <v>1969</v>
      </c>
      <c r="Q23" s="40">
        <v>504</v>
      </c>
      <c r="R23" s="41">
        <f t="shared" si="0"/>
        <v>194296</v>
      </c>
      <c r="S23" s="79"/>
      <c r="T23" s="40">
        <v>37656</v>
      </c>
      <c r="U23" s="40">
        <v>4993</v>
      </c>
      <c r="V23" s="40">
        <v>0</v>
      </c>
      <c r="W23" s="40">
        <v>30337</v>
      </c>
      <c r="X23" s="40">
        <v>115998</v>
      </c>
      <c r="Y23" s="40">
        <v>37873</v>
      </c>
      <c r="Z23" s="40">
        <v>12317</v>
      </c>
      <c r="AA23" s="40">
        <v>0</v>
      </c>
      <c r="AB23" s="40">
        <v>2038</v>
      </c>
      <c r="AC23" s="44">
        <f t="shared" si="1"/>
        <v>241212</v>
      </c>
      <c r="AD23" s="45">
        <f t="shared" si="2"/>
        <v>-46916</v>
      </c>
      <c r="AE23" s="46"/>
      <c r="AF23" s="40">
        <v>3911390</v>
      </c>
      <c r="AG23" s="40">
        <v>12172</v>
      </c>
      <c r="AH23" s="40">
        <v>126501</v>
      </c>
      <c r="AI23" s="40">
        <v>1240</v>
      </c>
      <c r="AJ23" s="41">
        <f t="shared" si="3"/>
        <v>4051303</v>
      </c>
      <c r="AK23" s="40">
        <v>163719</v>
      </c>
      <c r="AL23" s="41">
        <f t="shared" si="4"/>
        <v>3887584</v>
      </c>
      <c r="AM23" s="46"/>
    </row>
    <row r="24" spans="1:39" ht="12.75">
      <c r="A24" s="72">
        <f t="shared" si="5"/>
        <v>20</v>
      </c>
      <c r="B24" s="72" t="s">
        <v>149</v>
      </c>
      <c r="C24" s="72">
        <v>9409</v>
      </c>
      <c r="D24" s="73" t="s">
        <v>169</v>
      </c>
      <c r="E24" s="73"/>
      <c r="F24" s="128" t="s">
        <v>57</v>
      </c>
      <c r="G24" s="93"/>
      <c r="H24" s="90">
        <v>105471</v>
      </c>
      <c r="I24" s="40">
        <v>0</v>
      </c>
      <c r="J24" s="40">
        <v>0</v>
      </c>
      <c r="K24" s="40">
        <v>0</v>
      </c>
      <c r="L24" s="40">
        <v>0</v>
      </c>
      <c r="M24" s="40">
        <v>11312</v>
      </c>
      <c r="N24" s="40"/>
      <c r="O24" s="40">
        <v>9853</v>
      </c>
      <c r="P24" s="40">
        <v>28553</v>
      </c>
      <c r="Q24" s="40">
        <v>3902</v>
      </c>
      <c r="R24" s="41">
        <f t="shared" si="0"/>
        <v>159091</v>
      </c>
      <c r="S24" s="79"/>
      <c r="T24" s="40">
        <v>63188</v>
      </c>
      <c r="U24" s="40">
        <v>7200</v>
      </c>
      <c r="V24" s="40">
        <v>7634</v>
      </c>
      <c r="W24" s="40">
        <v>25230</v>
      </c>
      <c r="X24" s="40">
        <v>32084</v>
      </c>
      <c r="Y24" s="40">
        <v>30680</v>
      </c>
      <c r="Z24" s="40">
        <v>0</v>
      </c>
      <c r="AA24" s="40">
        <v>0</v>
      </c>
      <c r="AB24" s="40">
        <v>50000</v>
      </c>
      <c r="AC24" s="44">
        <f t="shared" si="1"/>
        <v>216016</v>
      </c>
      <c r="AD24" s="45">
        <f t="shared" si="2"/>
        <v>-56925</v>
      </c>
      <c r="AE24" s="46"/>
      <c r="AF24" s="40">
        <v>1780000</v>
      </c>
      <c r="AG24" s="40">
        <v>68008</v>
      </c>
      <c r="AH24" s="40">
        <v>230747</v>
      </c>
      <c r="AI24" s="40">
        <v>2899</v>
      </c>
      <c r="AJ24" s="41">
        <f t="shared" si="3"/>
        <v>2081654</v>
      </c>
      <c r="AK24" s="40">
        <v>4725</v>
      </c>
      <c r="AL24" s="41">
        <f t="shared" si="4"/>
        <v>2076929</v>
      </c>
      <c r="AM24" s="46"/>
    </row>
    <row r="25" spans="1:39" ht="12.75">
      <c r="A25" s="72">
        <f t="shared" si="5"/>
        <v>21</v>
      </c>
      <c r="B25" s="72" t="s">
        <v>149</v>
      </c>
      <c r="C25" s="72">
        <v>9410</v>
      </c>
      <c r="D25" s="73" t="s">
        <v>170</v>
      </c>
      <c r="E25" s="73"/>
      <c r="F25" s="128" t="s">
        <v>57</v>
      </c>
      <c r="G25" s="93"/>
      <c r="H25" s="90">
        <v>83898</v>
      </c>
      <c r="I25" s="40">
        <v>0</v>
      </c>
      <c r="J25" s="40">
        <v>0</v>
      </c>
      <c r="K25" s="40">
        <v>0</v>
      </c>
      <c r="L25" s="40">
        <v>5509</v>
      </c>
      <c r="M25" s="40">
        <v>0</v>
      </c>
      <c r="N25" s="40">
        <v>13686</v>
      </c>
      <c r="O25" s="40">
        <v>0</v>
      </c>
      <c r="P25" s="40">
        <v>27694</v>
      </c>
      <c r="Q25" s="40">
        <v>0</v>
      </c>
      <c r="R25" s="41">
        <f t="shared" si="0"/>
        <v>130787</v>
      </c>
      <c r="S25" s="8"/>
      <c r="T25" s="40">
        <v>78031</v>
      </c>
      <c r="U25" s="40">
        <v>0</v>
      </c>
      <c r="V25" s="40">
        <v>0</v>
      </c>
      <c r="W25" s="40">
        <v>0</v>
      </c>
      <c r="X25" s="40">
        <v>0</v>
      </c>
      <c r="Y25" s="40">
        <v>29050</v>
      </c>
      <c r="Z25" s="40">
        <v>2521</v>
      </c>
      <c r="AA25" s="40">
        <v>0</v>
      </c>
      <c r="AB25" s="40">
        <v>18203</v>
      </c>
      <c r="AC25" s="44">
        <f t="shared" si="1"/>
        <v>127805</v>
      </c>
      <c r="AD25" s="45">
        <f t="shared" si="2"/>
        <v>2982</v>
      </c>
      <c r="AE25" s="46"/>
      <c r="AF25" s="40">
        <v>1810000</v>
      </c>
      <c r="AG25" s="40">
        <v>226779</v>
      </c>
      <c r="AH25" s="40">
        <v>34706</v>
      </c>
      <c r="AI25" s="40">
        <v>10496</v>
      </c>
      <c r="AJ25" s="41">
        <f t="shared" si="3"/>
        <v>2081981</v>
      </c>
      <c r="AK25" s="40">
        <v>16165</v>
      </c>
      <c r="AL25" s="41">
        <f t="shared" si="4"/>
        <v>2065816</v>
      </c>
      <c r="AM25" s="46"/>
    </row>
    <row r="26" spans="1:39" ht="12.75">
      <c r="A26" s="72">
        <f t="shared" si="5"/>
        <v>22</v>
      </c>
      <c r="B26" s="72" t="s">
        <v>149</v>
      </c>
      <c r="C26" s="72">
        <v>9412</v>
      </c>
      <c r="D26" s="73" t="s">
        <v>171</v>
      </c>
      <c r="E26" s="73"/>
      <c r="F26" s="128" t="s">
        <v>57</v>
      </c>
      <c r="G26" s="93"/>
      <c r="H26" s="90">
        <v>400816</v>
      </c>
      <c r="I26" s="40">
        <v>8000</v>
      </c>
      <c r="J26" s="40">
        <v>28844</v>
      </c>
      <c r="K26" s="40">
        <v>48288</v>
      </c>
      <c r="L26" s="40">
        <v>3500</v>
      </c>
      <c r="M26" s="40">
        <v>203532</v>
      </c>
      <c r="N26" s="40">
        <v>111175</v>
      </c>
      <c r="O26" s="40">
        <v>3173</v>
      </c>
      <c r="P26" s="40">
        <v>1949</v>
      </c>
      <c r="Q26" s="40">
        <v>0</v>
      </c>
      <c r="R26" s="41">
        <f t="shared" si="0"/>
        <v>809277</v>
      </c>
      <c r="S26" s="79"/>
      <c r="T26" s="40">
        <v>100441</v>
      </c>
      <c r="U26" s="40">
        <v>25480</v>
      </c>
      <c r="V26" s="40">
        <v>105721</v>
      </c>
      <c r="W26" s="40">
        <v>38338</v>
      </c>
      <c r="X26" s="40">
        <v>122418</v>
      </c>
      <c r="Y26" s="40">
        <v>80522</v>
      </c>
      <c r="Z26" s="40">
        <v>39129</v>
      </c>
      <c r="AA26" s="40">
        <v>45718</v>
      </c>
      <c r="AB26" s="40">
        <v>0</v>
      </c>
      <c r="AC26" s="44">
        <f t="shared" si="1"/>
        <v>557767</v>
      </c>
      <c r="AD26" s="45">
        <f t="shared" si="2"/>
        <v>251510</v>
      </c>
      <c r="AE26" s="46"/>
      <c r="AF26" s="40">
        <v>4296352</v>
      </c>
      <c r="AG26" s="40">
        <v>183684</v>
      </c>
      <c r="AH26" s="40">
        <v>165235</v>
      </c>
      <c r="AI26" s="40">
        <v>3397</v>
      </c>
      <c r="AJ26" s="41">
        <f t="shared" si="3"/>
        <v>4648668</v>
      </c>
      <c r="AK26" s="40">
        <v>858379</v>
      </c>
      <c r="AL26" s="41">
        <f t="shared" si="4"/>
        <v>3790289</v>
      </c>
      <c r="AM26" s="46"/>
    </row>
    <row r="27" spans="1:39" ht="12.75">
      <c r="A27" s="72">
        <f t="shared" si="5"/>
        <v>23</v>
      </c>
      <c r="B27" s="72" t="s">
        <v>149</v>
      </c>
      <c r="C27" s="72">
        <v>9386</v>
      </c>
      <c r="D27" s="73" t="s">
        <v>172</v>
      </c>
      <c r="E27" s="73"/>
      <c r="F27" s="128" t="s">
        <v>57</v>
      </c>
      <c r="G27" s="93"/>
      <c r="H27" s="90">
        <v>120673</v>
      </c>
      <c r="I27" s="40">
        <v>2067</v>
      </c>
      <c r="J27" s="40">
        <v>4500</v>
      </c>
      <c r="K27" s="40">
        <v>0</v>
      </c>
      <c r="L27" s="40">
        <v>0</v>
      </c>
      <c r="M27" s="40">
        <v>0</v>
      </c>
      <c r="N27" s="40">
        <v>26857</v>
      </c>
      <c r="O27" s="40">
        <v>21124</v>
      </c>
      <c r="P27" s="40">
        <v>10106</v>
      </c>
      <c r="Q27" s="40">
        <v>0</v>
      </c>
      <c r="R27" s="41">
        <f t="shared" si="0"/>
        <v>185327</v>
      </c>
      <c r="S27" s="79"/>
      <c r="T27" s="40">
        <v>54972</v>
      </c>
      <c r="U27" s="40">
        <v>10140</v>
      </c>
      <c r="V27" s="40">
        <v>4946</v>
      </c>
      <c r="W27" s="40">
        <v>53506</v>
      </c>
      <c r="X27" s="40">
        <v>30990</v>
      </c>
      <c r="Y27" s="40">
        <v>24107</v>
      </c>
      <c r="Z27" s="40">
        <v>5320</v>
      </c>
      <c r="AA27" s="40">
        <v>752</v>
      </c>
      <c r="AB27" s="40">
        <v>1805</v>
      </c>
      <c r="AC27" s="44">
        <f t="shared" si="1"/>
        <v>186538</v>
      </c>
      <c r="AD27" s="45">
        <f t="shared" si="2"/>
        <v>-1211</v>
      </c>
      <c r="AE27" s="46"/>
      <c r="AF27" s="40">
        <v>1970000</v>
      </c>
      <c r="AG27" s="40">
        <v>279727</v>
      </c>
      <c r="AH27" s="40">
        <v>425756</v>
      </c>
      <c r="AI27" s="40">
        <v>292</v>
      </c>
      <c r="AJ27" s="41">
        <f t="shared" si="3"/>
        <v>2675775</v>
      </c>
      <c r="AK27" s="40">
        <v>0</v>
      </c>
      <c r="AL27" s="41">
        <f t="shared" si="4"/>
        <v>2675775</v>
      </c>
      <c r="AM27" s="46"/>
    </row>
    <row r="28" spans="1:39" ht="12.75">
      <c r="A28" s="72">
        <f t="shared" si="5"/>
        <v>24</v>
      </c>
      <c r="B28" s="72" t="s">
        <v>149</v>
      </c>
      <c r="C28" s="72">
        <v>9387</v>
      </c>
      <c r="D28" s="73" t="s">
        <v>173</v>
      </c>
      <c r="E28" s="73"/>
      <c r="F28" s="128" t="s">
        <v>57</v>
      </c>
      <c r="G28" s="93"/>
      <c r="H28" s="90">
        <v>18193</v>
      </c>
      <c r="I28" s="40">
        <v>2200</v>
      </c>
      <c r="J28" s="40">
        <v>0</v>
      </c>
      <c r="K28" s="40">
        <v>0</v>
      </c>
      <c r="L28" s="40">
        <v>0</v>
      </c>
      <c r="M28" s="40">
        <v>0</v>
      </c>
      <c r="N28" s="40">
        <v>4674</v>
      </c>
      <c r="O28" s="40">
        <v>364</v>
      </c>
      <c r="P28" s="40">
        <v>3785</v>
      </c>
      <c r="Q28" s="40">
        <v>95</v>
      </c>
      <c r="R28" s="41">
        <f t="shared" si="0"/>
        <v>29311</v>
      </c>
      <c r="S28" s="97"/>
      <c r="T28" s="40">
        <v>27351</v>
      </c>
      <c r="U28" s="40">
        <v>0</v>
      </c>
      <c r="V28" s="40">
        <v>3533</v>
      </c>
      <c r="W28" s="40">
        <v>584</v>
      </c>
      <c r="X28" s="40">
        <v>13897</v>
      </c>
      <c r="Y28" s="40">
        <v>4728</v>
      </c>
      <c r="Z28" s="40">
        <v>0</v>
      </c>
      <c r="AA28" s="40">
        <v>0</v>
      </c>
      <c r="AB28" s="40">
        <v>345</v>
      </c>
      <c r="AC28" s="44">
        <f t="shared" si="1"/>
        <v>50438</v>
      </c>
      <c r="AD28" s="45">
        <f t="shared" si="2"/>
        <v>-21127</v>
      </c>
      <c r="AE28" s="46"/>
      <c r="AF28" s="40">
        <v>944000</v>
      </c>
      <c r="AG28" s="40">
        <v>43831</v>
      </c>
      <c r="AH28" s="40">
        <v>2934</v>
      </c>
      <c r="AI28" s="40">
        <v>0</v>
      </c>
      <c r="AJ28" s="41">
        <f t="shared" si="3"/>
        <v>990765</v>
      </c>
      <c r="AK28" s="40">
        <v>518</v>
      </c>
      <c r="AL28" s="41">
        <f t="shared" si="4"/>
        <v>990247</v>
      </c>
      <c r="AM28" s="46"/>
    </row>
    <row r="29" spans="1:39" ht="12.75">
      <c r="A29" s="72">
        <f t="shared" si="5"/>
        <v>25</v>
      </c>
      <c r="B29" s="72" t="s">
        <v>149</v>
      </c>
      <c r="C29" s="72">
        <v>9413</v>
      </c>
      <c r="D29" s="73" t="s">
        <v>174</v>
      </c>
      <c r="E29" s="73"/>
      <c r="F29" s="128" t="s">
        <v>57</v>
      </c>
      <c r="G29" s="93"/>
      <c r="H29" s="90">
        <v>91624</v>
      </c>
      <c r="I29" s="40">
        <v>0</v>
      </c>
      <c r="J29" s="40">
        <v>1796</v>
      </c>
      <c r="K29" s="40">
        <v>0</v>
      </c>
      <c r="L29" s="40">
        <v>438</v>
      </c>
      <c r="M29" s="40">
        <v>0</v>
      </c>
      <c r="N29" s="40">
        <v>1469</v>
      </c>
      <c r="O29" s="40">
        <v>3303</v>
      </c>
      <c r="P29" s="40">
        <v>51511</v>
      </c>
      <c r="Q29" s="40">
        <v>117</v>
      </c>
      <c r="R29" s="41">
        <f t="shared" si="0"/>
        <v>150258</v>
      </c>
      <c r="S29" s="79"/>
      <c r="T29" s="40">
        <v>313</v>
      </c>
      <c r="U29" s="40">
        <v>0</v>
      </c>
      <c r="V29" s="40">
        <v>659</v>
      </c>
      <c r="W29" s="40">
        <v>16483</v>
      </c>
      <c r="X29" s="40">
        <v>18252</v>
      </c>
      <c r="Y29" s="40">
        <v>13687</v>
      </c>
      <c r="Z29" s="40">
        <v>6550</v>
      </c>
      <c r="AA29" s="40">
        <v>6000</v>
      </c>
      <c r="AB29" s="40">
        <v>10</v>
      </c>
      <c r="AC29" s="44">
        <f t="shared" si="1"/>
        <v>61954</v>
      </c>
      <c r="AD29" s="45">
        <f t="shared" si="2"/>
        <v>88304</v>
      </c>
      <c r="AE29" s="46"/>
      <c r="AF29" s="40">
        <v>1610000</v>
      </c>
      <c r="AG29" s="40">
        <v>203000</v>
      </c>
      <c r="AH29" s="40">
        <v>142317</v>
      </c>
      <c r="AI29" s="40">
        <v>0</v>
      </c>
      <c r="AJ29" s="41">
        <f t="shared" si="3"/>
        <v>1955317</v>
      </c>
      <c r="AK29" s="40">
        <v>0</v>
      </c>
      <c r="AL29" s="41">
        <f t="shared" si="4"/>
        <v>1955317</v>
      </c>
      <c r="AM29" s="46"/>
    </row>
    <row r="30" spans="1:39" ht="12.75">
      <c r="A30" s="72">
        <f t="shared" si="5"/>
        <v>26</v>
      </c>
      <c r="B30" s="72" t="s">
        <v>149</v>
      </c>
      <c r="C30" s="72">
        <v>9390</v>
      </c>
      <c r="D30" s="73" t="s">
        <v>175</v>
      </c>
      <c r="E30" s="73">
        <v>1</v>
      </c>
      <c r="F30" s="128"/>
      <c r="G30" s="93" t="s">
        <v>72</v>
      </c>
      <c r="H30" s="90">
        <v>70243</v>
      </c>
      <c r="I30" s="40">
        <v>36887</v>
      </c>
      <c r="J30" s="40">
        <v>5880</v>
      </c>
      <c r="K30" s="40">
        <v>0</v>
      </c>
      <c r="L30" s="40">
        <v>0</v>
      </c>
      <c r="M30" s="40">
        <v>0</v>
      </c>
      <c r="N30" s="40">
        <v>25483</v>
      </c>
      <c r="O30" s="40">
        <v>0</v>
      </c>
      <c r="P30" s="40">
        <v>75986</v>
      </c>
      <c r="Q30" s="40">
        <v>0</v>
      </c>
      <c r="R30" s="41">
        <f t="shared" si="0"/>
        <v>214479</v>
      </c>
      <c r="S30" s="79"/>
      <c r="T30" s="40">
        <v>61973</v>
      </c>
      <c r="U30" s="40">
        <v>11729</v>
      </c>
      <c r="V30" s="40">
        <v>0</v>
      </c>
      <c r="W30" s="40">
        <v>25000</v>
      </c>
      <c r="X30" s="40">
        <v>16339</v>
      </c>
      <c r="Y30" s="40">
        <v>103024</v>
      </c>
      <c r="Z30" s="40">
        <v>0</v>
      </c>
      <c r="AA30" s="40">
        <v>0</v>
      </c>
      <c r="AB30" s="40">
        <v>0</v>
      </c>
      <c r="AC30" s="44">
        <f t="shared" si="1"/>
        <v>218065</v>
      </c>
      <c r="AD30" s="45">
        <f t="shared" si="2"/>
        <v>-3586</v>
      </c>
      <c r="AE30" s="46"/>
      <c r="AF30" s="40">
        <v>2925000</v>
      </c>
      <c r="AG30" s="40">
        <v>0</v>
      </c>
      <c r="AH30" s="40">
        <v>5587</v>
      </c>
      <c r="AI30" s="40">
        <v>0</v>
      </c>
      <c r="AJ30" s="41">
        <f t="shared" si="3"/>
        <v>2930587</v>
      </c>
      <c r="AK30" s="40">
        <v>0</v>
      </c>
      <c r="AL30" s="41">
        <f t="shared" si="4"/>
        <v>2930587</v>
      </c>
      <c r="AM30" s="46"/>
    </row>
    <row r="31" spans="1:39" ht="12.75">
      <c r="A31" s="72">
        <f t="shared" si="5"/>
        <v>27</v>
      </c>
      <c r="B31" s="72" t="s">
        <v>149</v>
      </c>
      <c r="C31" s="72">
        <v>9391</v>
      </c>
      <c r="D31" s="73" t="s">
        <v>176</v>
      </c>
      <c r="E31" s="73"/>
      <c r="F31" s="128" t="s">
        <v>57</v>
      </c>
      <c r="G31" s="93"/>
      <c r="H31" s="90">
        <v>43109</v>
      </c>
      <c r="I31" s="40">
        <v>0</v>
      </c>
      <c r="J31" s="40">
        <v>1170</v>
      </c>
      <c r="K31" s="40">
        <v>0</v>
      </c>
      <c r="L31" s="40">
        <v>0</v>
      </c>
      <c r="M31" s="40">
        <v>0</v>
      </c>
      <c r="N31" s="40">
        <v>16934</v>
      </c>
      <c r="O31" s="40">
        <v>930</v>
      </c>
      <c r="P31" s="40">
        <v>550</v>
      </c>
      <c r="Q31" s="40">
        <v>0</v>
      </c>
      <c r="R31" s="41">
        <f t="shared" si="0"/>
        <v>62693</v>
      </c>
      <c r="S31" s="8"/>
      <c r="T31" s="40">
        <v>0</v>
      </c>
      <c r="U31" s="40">
        <v>0</v>
      </c>
      <c r="V31" s="40">
        <v>0</v>
      </c>
      <c r="W31" s="40">
        <v>13092</v>
      </c>
      <c r="X31" s="40">
        <v>26909</v>
      </c>
      <c r="Y31" s="40">
        <v>10416</v>
      </c>
      <c r="Z31" s="40">
        <v>4540</v>
      </c>
      <c r="AA31" s="40">
        <v>2000</v>
      </c>
      <c r="AB31" s="40">
        <v>0</v>
      </c>
      <c r="AC31" s="44">
        <f t="shared" si="1"/>
        <v>56957</v>
      </c>
      <c r="AD31" s="45">
        <f t="shared" si="2"/>
        <v>5736</v>
      </c>
      <c r="AE31" s="46"/>
      <c r="AF31" s="40">
        <v>1248000</v>
      </c>
      <c r="AG31" s="40">
        <v>110378</v>
      </c>
      <c r="AH31" s="40">
        <v>38198</v>
      </c>
      <c r="AI31" s="40">
        <v>0</v>
      </c>
      <c r="AJ31" s="41">
        <f t="shared" si="3"/>
        <v>1396576</v>
      </c>
      <c r="AK31" s="40">
        <v>97</v>
      </c>
      <c r="AL31" s="41">
        <f t="shared" si="4"/>
        <v>1396479</v>
      </c>
      <c r="AM31" s="46"/>
    </row>
    <row r="32" spans="1:39" ht="12.75">
      <c r="A32" s="72">
        <f t="shared" si="5"/>
        <v>28</v>
      </c>
      <c r="B32" s="72" t="s">
        <v>149</v>
      </c>
      <c r="C32" s="72">
        <v>9392</v>
      </c>
      <c r="D32" s="73" t="s">
        <v>177</v>
      </c>
      <c r="E32" s="73"/>
      <c r="F32" s="128" t="s">
        <v>57</v>
      </c>
      <c r="G32" s="93"/>
      <c r="H32" s="90">
        <v>106453</v>
      </c>
      <c r="I32" s="40">
        <v>0</v>
      </c>
      <c r="J32" s="40">
        <v>0</v>
      </c>
      <c r="K32" s="40">
        <v>0</v>
      </c>
      <c r="L32" s="40">
        <v>28614</v>
      </c>
      <c r="M32" s="40">
        <v>0</v>
      </c>
      <c r="N32" s="40">
        <v>6354</v>
      </c>
      <c r="O32" s="40">
        <v>49</v>
      </c>
      <c r="P32" s="40">
        <v>0</v>
      </c>
      <c r="Q32" s="40">
        <v>0</v>
      </c>
      <c r="R32" s="41">
        <f t="shared" si="0"/>
        <v>141470</v>
      </c>
      <c r="S32" s="8"/>
      <c r="T32" s="40">
        <v>54877</v>
      </c>
      <c r="U32" s="40">
        <v>4600</v>
      </c>
      <c r="V32" s="40">
        <v>6939</v>
      </c>
      <c r="W32" s="40">
        <v>1592</v>
      </c>
      <c r="X32" s="40">
        <v>31196</v>
      </c>
      <c r="Y32" s="40">
        <v>9971</v>
      </c>
      <c r="Z32" s="40">
        <v>7702</v>
      </c>
      <c r="AA32" s="40">
        <v>2100</v>
      </c>
      <c r="AB32" s="40">
        <v>2998</v>
      </c>
      <c r="AC32" s="44">
        <f t="shared" si="1"/>
        <v>121975</v>
      </c>
      <c r="AD32" s="45">
        <f t="shared" si="2"/>
        <v>19495</v>
      </c>
      <c r="AE32" s="46"/>
      <c r="AF32" s="40">
        <v>1969650</v>
      </c>
      <c r="AG32" s="40">
        <v>0</v>
      </c>
      <c r="AH32" s="40">
        <v>155183</v>
      </c>
      <c r="AI32" s="40">
        <v>0</v>
      </c>
      <c r="AJ32" s="41">
        <f t="shared" si="3"/>
        <v>2124833</v>
      </c>
      <c r="AK32" s="40">
        <v>0</v>
      </c>
      <c r="AL32" s="41">
        <f t="shared" si="4"/>
        <v>2124833</v>
      </c>
      <c r="AM32" s="46"/>
    </row>
    <row r="33" spans="1:39" ht="12.75">
      <c r="A33" s="72">
        <f t="shared" si="5"/>
        <v>29</v>
      </c>
      <c r="B33" s="72" t="s">
        <v>149</v>
      </c>
      <c r="C33" s="72">
        <v>9415</v>
      </c>
      <c r="D33" s="73" t="s">
        <v>178</v>
      </c>
      <c r="E33" s="73"/>
      <c r="F33" s="129" t="s">
        <v>57</v>
      </c>
      <c r="G33" s="102"/>
      <c r="H33" s="90">
        <v>134140</v>
      </c>
      <c r="I33" s="40">
        <v>942</v>
      </c>
      <c r="J33" s="40">
        <v>0</v>
      </c>
      <c r="K33" s="40">
        <v>10920</v>
      </c>
      <c r="L33" s="40">
        <v>0</v>
      </c>
      <c r="M33" s="40">
        <v>2624</v>
      </c>
      <c r="N33" s="40">
        <v>27953</v>
      </c>
      <c r="O33" s="40">
        <v>4622</v>
      </c>
      <c r="P33" s="40">
        <v>37131</v>
      </c>
      <c r="Q33" s="40">
        <v>837</v>
      </c>
      <c r="R33" s="41">
        <f t="shared" si="0"/>
        <v>219169</v>
      </c>
      <c r="S33" s="8"/>
      <c r="T33" s="40">
        <v>58417</v>
      </c>
      <c r="U33" s="40">
        <v>16640</v>
      </c>
      <c r="V33" s="40">
        <v>11580</v>
      </c>
      <c r="W33" s="40">
        <v>24226</v>
      </c>
      <c r="X33" s="40">
        <v>43396</v>
      </c>
      <c r="Y33" s="40">
        <v>39699</v>
      </c>
      <c r="Z33" s="40">
        <v>4236</v>
      </c>
      <c r="AA33" s="40">
        <v>1250</v>
      </c>
      <c r="AB33" s="40">
        <v>2475</v>
      </c>
      <c r="AC33" s="44">
        <f t="shared" si="1"/>
        <v>201919</v>
      </c>
      <c r="AD33" s="45">
        <f t="shared" si="2"/>
        <v>17250</v>
      </c>
      <c r="AE33" s="46"/>
      <c r="AF33" s="40">
        <v>3310500</v>
      </c>
      <c r="AG33" s="40">
        <v>73409</v>
      </c>
      <c r="AH33" s="40">
        <v>106048</v>
      </c>
      <c r="AI33" s="40">
        <v>0</v>
      </c>
      <c r="AJ33" s="41">
        <f t="shared" si="3"/>
        <v>3489957</v>
      </c>
      <c r="AK33" s="40">
        <v>44120</v>
      </c>
      <c r="AL33" s="41">
        <f t="shared" si="4"/>
        <v>3445837</v>
      </c>
      <c r="AM33" s="46"/>
    </row>
    <row r="34" spans="1:39" s="61" customFormat="1" ht="12.75">
      <c r="A34" s="103" t="s">
        <v>37</v>
      </c>
      <c r="B34" s="103"/>
      <c r="C34" s="103"/>
      <c r="D34" s="103"/>
      <c r="E34" s="104"/>
      <c r="F34" s="105">
        <f>COUNT("#REF!)")</f>
        <v>0</v>
      </c>
      <c r="G34" s="106">
        <f>COUNT(E5:E33)</f>
        <v>5</v>
      </c>
      <c r="H34" s="130">
        <f aca="true" t="shared" si="6" ref="H34:Q34">SUM(H5:H33)</f>
        <v>3152156</v>
      </c>
      <c r="I34" s="56">
        <f t="shared" si="6"/>
        <v>64087</v>
      </c>
      <c r="J34" s="56">
        <f t="shared" si="6"/>
        <v>118767</v>
      </c>
      <c r="K34" s="56">
        <f t="shared" si="6"/>
        <v>112352</v>
      </c>
      <c r="L34" s="56">
        <f t="shared" si="6"/>
        <v>303686</v>
      </c>
      <c r="M34" s="56">
        <f t="shared" si="6"/>
        <v>354079</v>
      </c>
      <c r="N34" s="56">
        <f t="shared" si="6"/>
        <v>496481</v>
      </c>
      <c r="O34" s="56">
        <f t="shared" si="6"/>
        <v>202402</v>
      </c>
      <c r="P34" s="56">
        <f t="shared" si="6"/>
        <v>400441</v>
      </c>
      <c r="Q34" s="56">
        <f t="shared" si="6"/>
        <v>95307</v>
      </c>
      <c r="R34" s="57">
        <f aca="true" t="shared" si="7" ref="R34">SUM(H34:Q34)</f>
        <v>5299758</v>
      </c>
      <c r="S34" s="58"/>
      <c r="T34" s="56">
        <f aca="true" t="shared" si="8" ref="T34:AB34">SUM(T5:T33)</f>
        <v>1335813</v>
      </c>
      <c r="U34" s="56">
        <f t="shared" si="8"/>
        <v>253007</v>
      </c>
      <c r="V34" s="56">
        <f t="shared" si="8"/>
        <v>298607</v>
      </c>
      <c r="W34" s="56">
        <f t="shared" si="8"/>
        <v>597913</v>
      </c>
      <c r="X34" s="56">
        <f t="shared" si="8"/>
        <v>949634</v>
      </c>
      <c r="Y34" s="56">
        <f t="shared" si="8"/>
        <v>744183</v>
      </c>
      <c r="Z34" s="56">
        <f t="shared" si="8"/>
        <v>279400</v>
      </c>
      <c r="AA34" s="56">
        <f t="shared" si="8"/>
        <v>87765</v>
      </c>
      <c r="AB34" s="56">
        <f t="shared" si="8"/>
        <v>157094</v>
      </c>
      <c r="AC34" s="44">
        <f aca="true" t="shared" si="9" ref="AC34">SUM(T34:AB34)</f>
        <v>4703416</v>
      </c>
      <c r="AD34" s="45">
        <f aca="true" t="shared" si="10" ref="AD34">+R34-AC34</f>
        <v>596342</v>
      </c>
      <c r="AE34" s="58"/>
      <c r="AF34" s="56">
        <f>SUM(AF5:AF33)</f>
        <v>55250764</v>
      </c>
      <c r="AG34" s="56">
        <f>SUM(AG5:AG33)</f>
        <v>2484980</v>
      </c>
      <c r="AH34" s="56">
        <f>SUM(AH5:AH33)</f>
        <v>4761953</v>
      </c>
      <c r="AI34" s="56">
        <f>SUM(AI5:AI33)</f>
        <v>37336</v>
      </c>
      <c r="AJ34" s="41">
        <f aca="true" t="shared" si="11" ref="AJ34">SUM(AF34:AI34)</f>
        <v>62535033</v>
      </c>
      <c r="AK34" s="56">
        <f>SUM(AK5:AK33)</f>
        <v>2084843</v>
      </c>
      <c r="AL34" s="41">
        <f aca="true" t="shared" si="12" ref="AL34">+AJ34-AK34</f>
        <v>60450190</v>
      </c>
      <c r="AM34" s="59"/>
    </row>
    <row r="35" spans="1:41" s="61" customFormat="1" ht="12.75">
      <c r="A35" s="103" t="s">
        <v>38</v>
      </c>
      <c r="B35" s="103"/>
      <c r="C35" s="103"/>
      <c r="D35" s="103"/>
      <c r="E35" s="104"/>
      <c r="F35" s="105"/>
      <c r="G35" s="106"/>
      <c r="H35" s="62">
        <v>3108429</v>
      </c>
      <c r="I35" s="62">
        <v>74011</v>
      </c>
      <c r="J35" s="62">
        <v>110372</v>
      </c>
      <c r="K35" s="62">
        <v>1395620</v>
      </c>
      <c r="L35" s="62">
        <v>104990</v>
      </c>
      <c r="M35" s="62">
        <v>150546</v>
      </c>
      <c r="N35" s="62">
        <v>542415</v>
      </c>
      <c r="O35" s="62">
        <v>164113</v>
      </c>
      <c r="P35" s="62">
        <v>423367</v>
      </c>
      <c r="Q35" s="62">
        <v>128207</v>
      </c>
      <c r="R35" s="63">
        <f>SUM(H35:Q35)</f>
        <v>6202070</v>
      </c>
      <c r="S35" s="64"/>
      <c r="T35" s="62">
        <v>1487237</v>
      </c>
      <c r="U35" s="62">
        <v>255521</v>
      </c>
      <c r="V35" s="62">
        <v>0</v>
      </c>
      <c r="W35" s="62">
        <v>827359</v>
      </c>
      <c r="X35" s="62">
        <v>905645</v>
      </c>
      <c r="Y35" s="62">
        <v>923364</v>
      </c>
      <c r="Z35" s="62">
        <v>274713</v>
      </c>
      <c r="AA35" s="62">
        <v>0</v>
      </c>
      <c r="AB35" s="62">
        <v>2434551</v>
      </c>
      <c r="AC35" s="63">
        <f>SUM(T35:AB35)</f>
        <v>7108390</v>
      </c>
      <c r="AD35" s="63">
        <f>+R35-AC35</f>
        <v>-906320</v>
      </c>
      <c r="AE35" s="65"/>
      <c r="AF35" s="62">
        <v>60270112</v>
      </c>
      <c r="AG35" s="62">
        <v>2736359</v>
      </c>
      <c r="AH35" s="62">
        <v>4090872</v>
      </c>
      <c r="AI35" s="62">
        <v>31379</v>
      </c>
      <c r="AJ35" s="63">
        <f>SUM(AF35:AI35)</f>
        <v>67128722</v>
      </c>
      <c r="AK35" s="62">
        <v>2152579</v>
      </c>
      <c r="AL35" s="63">
        <f>+AJ35-AK35</f>
        <v>64976143</v>
      </c>
      <c r="AM35" s="59"/>
      <c r="AN35" s="65"/>
      <c r="AO35" s="65"/>
    </row>
    <row r="36" spans="1:39" s="61" customFormat="1" ht="12.75">
      <c r="A36" s="107" t="s">
        <v>39</v>
      </c>
      <c r="B36" s="107"/>
      <c r="C36" s="107"/>
      <c r="D36" s="107"/>
      <c r="E36" s="108"/>
      <c r="F36" s="109"/>
      <c r="G36" s="110"/>
      <c r="H36" s="67">
        <f aca="true" t="shared" si="13" ref="H36:AK36">+H34/H35</f>
        <v>1.0140672346062916</v>
      </c>
      <c r="I36" s="68">
        <f t="shared" si="13"/>
        <v>0.8659118239180662</v>
      </c>
      <c r="J36" s="68">
        <f t="shared" si="13"/>
        <v>1.0760609574892184</v>
      </c>
      <c r="K36" s="68">
        <f t="shared" si="13"/>
        <v>0.0805032888608647</v>
      </c>
      <c r="L36" s="68">
        <f t="shared" si="13"/>
        <v>2.8925230974378513</v>
      </c>
      <c r="M36" s="68">
        <f t="shared" si="13"/>
        <v>2.3519655122022507</v>
      </c>
      <c r="N36" s="68">
        <f t="shared" si="13"/>
        <v>0.9153157637602205</v>
      </c>
      <c r="O36" s="68">
        <f t="shared" si="13"/>
        <v>1.233308756771249</v>
      </c>
      <c r="P36" s="68">
        <f t="shared" si="13"/>
        <v>0.9458484010326738</v>
      </c>
      <c r="Q36" s="68">
        <f t="shared" si="13"/>
        <v>0.7433837465972997</v>
      </c>
      <c r="R36" s="69">
        <f t="shared" si="13"/>
        <v>0.8545143798763961</v>
      </c>
      <c r="S36" s="70"/>
      <c r="T36" s="68">
        <f t="shared" si="13"/>
        <v>0.8981843512500025</v>
      </c>
      <c r="U36" s="68">
        <f t="shared" si="13"/>
        <v>0.9901612783293741</v>
      </c>
      <c r="V36" s="68">
        <v>0</v>
      </c>
      <c r="W36" s="68">
        <f t="shared" si="13"/>
        <v>0.7226766131751755</v>
      </c>
      <c r="X36" s="68">
        <f t="shared" si="13"/>
        <v>1.0485720122122908</v>
      </c>
      <c r="Y36" s="68">
        <f t="shared" si="13"/>
        <v>0.8059476002963079</v>
      </c>
      <c r="Z36" s="68">
        <f t="shared" si="13"/>
        <v>1.0170614423052422</v>
      </c>
      <c r="AA36" s="68">
        <v>0</v>
      </c>
      <c r="AB36" s="68">
        <f t="shared" si="13"/>
        <v>0.06452688812023244</v>
      </c>
      <c r="AC36" s="71">
        <f>+AC34/AC35</f>
        <v>0.6616710675694496</v>
      </c>
      <c r="AD36" s="71">
        <f>+AD34/AD35*-1</f>
        <v>0.6579817283078824</v>
      </c>
      <c r="AE36" s="70"/>
      <c r="AF36" s="68">
        <f t="shared" si="13"/>
        <v>0.9167191194202526</v>
      </c>
      <c r="AG36" s="67">
        <f t="shared" si="13"/>
        <v>0.9081337646120264</v>
      </c>
      <c r="AH36" s="68">
        <f t="shared" si="13"/>
        <v>1.164043509550042</v>
      </c>
      <c r="AI36" s="68">
        <f t="shared" si="13"/>
        <v>1.1898403390802765</v>
      </c>
      <c r="AJ36" s="69">
        <f>+AJ34/AJ35</f>
        <v>0.9315689489813317</v>
      </c>
      <c r="AK36" s="68">
        <f t="shared" si="13"/>
        <v>0.9685326299290293</v>
      </c>
      <c r="AL36" s="69">
        <f>+AL34/AL35</f>
        <v>0.9303443880933345</v>
      </c>
      <c r="AM36" s="59"/>
    </row>
    <row r="37" spans="2:31" ht="12.75">
      <c r="B37" s="72"/>
      <c r="C37" s="72"/>
      <c r="D37" s="73"/>
      <c r="E37" s="73"/>
      <c r="F37" s="72"/>
      <c r="G37" s="72"/>
      <c r="H37" s="74"/>
      <c r="AE37" s="76"/>
    </row>
    <row r="38" spans="2:8" ht="12.75">
      <c r="B38" s="72"/>
      <c r="C38" s="72"/>
      <c r="D38" s="73"/>
      <c r="E38" s="73"/>
      <c r="F38" s="72"/>
      <c r="G38" s="72"/>
      <c r="H38" s="74"/>
    </row>
    <row r="39" spans="2:23" ht="12.75">
      <c r="B39" s="72"/>
      <c r="C39" s="72"/>
      <c r="D39" s="73"/>
      <c r="E39" s="73"/>
      <c r="F39" s="72"/>
      <c r="G39" s="72"/>
      <c r="H39" s="74"/>
      <c r="W39" s="111"/>
    </row>
    <row r="40" spans="2:23" ht="12.75">
      <c r="B40" s="72"/>
      <c r="C40" s="72"/>
      <c r="D40" s="73"/>
      <c r="E40" s="73"/>
      <c r="F40" s="72"/>
      <c r="G40" s="72"/>
      <c r="H40" s="74"/>
      <c r="W40" s="111"/>
    </row>
    <row r="41" spans="2:23" ht="12.75">
      <c r="B41" s="72"/>
      <c r="C41" s="72"/>
      <c r="D41" s="73"/>
      <c r="E41" s="73"/>
      <c r="F41" s="72"/>
      <c r="G41" s="72"/>
      <c r="H41" s="74"/>
      <c r="W41" s="111"/>
    </row>
    <row r="42" spans="2:23" ht="12.75">
      <c r="B42" s="72"/>
      <c r="C42" s="72"/>
      <c r="D42" s="73"/>
      <c r="E42" s="73"/>
      <c r="F42" s="72"/>
      <c r="G42" s="72"/>
      <c r="H42" s="74"/>
      <c r="W42" s="111"/>
    </row>
    <row r="43" spans="2:23" ht="12.75">
      <c r="B43" s="72"/>
      <c r="C43" s="72"/>
      <c r="D43" s="73"/>
      <c r="E43" s="73"/>
      <c r="F43" s="72"/>
      <c r="G43" s="72"/>
      <c r="H43" s="74"/>
      <c r="W43" s="111"/>
    </row>
    <row r="44" spans="2:23" ht="12.75">
      <c r="B44" s="72"/>
      <c r="C44" s="72"/>
      <c r="D44" s="73"/>
      <c r="E44" s="73"/>
      <c r="F44" s="72"/>
      <c r="G44" s="72"/>
      <c r="H44" s="74"/>
      <c r="W44" s="111"/>
    </row>
    <row r="45" spans="2:8" ht="12.75">
      <c r="B45" s="72"/>
      <c r="C45" s="72"/>
      <c r="D45" s="73"/>
      <c r="E45" s="73"/>
      <c r="F45" s="72"/>
      <c r="G45" s="72"/>
      <c r="H45" s="74"/>
    </row>
    <row r="46" spans="2:8" ht="12.75">
      <c r="B46" s="72"/>
      <c r="C46" s="72"/>
      <c r="D46" s="73"/>
      <c r="E46" s="73"/>
      <c r="F46" s="72"/>
      <c r="G46" s="72"/>
      <c r="H46" s="74"/>
    </row>
    <row r="47" spans="2:8" ht="12.75">
      <c r="B47" s="72"/>
      <c r="C47" s="72"/>
      <c r="D47" s="73"/>
      <c r="E47" s="73"/>
      <c r="F47" s="72"/>
      <c r="G47" s="72"/>
      <c r="H47" s="74"/>
    </row>
    <row r="48" spans="2:8" ht="12.75">
      <c r="B48" s="72"/>
      <c r="C48" s="72"/>
      <c r="D48" s="73"/>
      <c r="E48" s="73"/>
      <c r="F48" s="72"/>
      <c r="G48" s="72"/>
      <c r="H48" s="74"/>
    </row>
    <row r="49" spans="2:8" ht="12.75">
      <c r="B49" s="72"/>
      <c r="C49" s="72"/>
      <c r="D49" s="73"/>
      <c r="E49" s="73"/>
      <c r="F49" s="72"/>
      <c r="G49" s="72"/>
      <c r="H49" s="74"/>
    </row>
    <row r="50" spans="2:8" ht="12.75">
      <c r="B50" s="72"/>
      <c r="C50" s="72"/>
      <c r="D50" s="73"/>
      <c r="E50" s="73"/>
      <c r="F50" s="72"/>
      <c r="G50" s="72"/>
      <c r="H50" s="74"/>
    </row>
    <row r="51" spans="2:8" ht="12.75">
      <c r="B51" s="72"/>
      <c r="C51" s="72"/>
      <c r="D51" s="73"/>
      <c r="E51" s="73"/>
      <c r="F51" s="72"/>
      <c r="G51" s="72"/>
      <c r="H51" s="74"/>
    </row>
    <row r="52" spans="2:8" ht="12.75">
      <c r="B52" s="72"/>
      <c r="C52" s="72"/>
      <c r="D52" s="73"/>
      <c r="E52" s="73"/>
      <c r="F52" s="72"/>
      <c r="G52" s="72"/>
      <c r="H52" s="74"/>
    </row>
    <row r="53" spans="2:8" ht="12.75">
      <c r="B53" s="72"/>
      <c r="C53" s="72"/>
      <c r="D53" s="73"/>
      <c r="E53" s="73"/>
      <c r="F53" s="72"/>
      <c r="G53" s="72"/>
      <c r="H53" s="74"/>
    </row>
    <row r="54" spans="2:8" ht="12.75">
      <c r="B54" s="72"/>
      <c r="C54" s="72"/>
      <c r="D54" s="73"/>
      <c r="E54" s="73"/>
      <c r="F54" s="72"/>
      <c r="G54" s="72"/>
      <c r="H54" s="74"/>
    </row>
    <row r="55" spans="2:8" ht="12.75">
      <c r="B55" s="72"/>
      <c r="C55" s="72"/>
      <c r="D55" s="73"/>
      <c r="E55" s="73"/>
      <c r="F55" s="72"/>
      <c r="G55" s="72"/>
      <c r="H55" s="74"/>
    </row>
    <row r="56" spans="2:8" ht="12.75">
      <c r="B56" s="72"/>
      <c r="C56" s="72"/>
      <c r="D56" s="73"/>
      <c r="E56" s="73"/>
      <c r="F56" s="72"/>
      <c r="G56" s="72"/>
      <c r="H56" s="74"/>
    </row>
    <row r="57" spans="2:8" ht="12.75">
      <c r="B57" s="72"/>
      <c r="C57" s="72"/>
      <c r="D57" s="73"/>
      <c r="E57" s="73"/>
      <c r="F57" s="72"/>
      <c r="G57" s="72"/>
      <c r="H57" s="74"/>
    </row>
    <row r="58" spans="2:8" ht="12.75">
      <c r="B58" s="72"/>
      <c r="C58" s="72"/>
      <c r="D58" s="73"/>
      <c r="E58" s="73"/>
      <c r="F58" s="72"/>
      <c r="G58" s="72"/>
      <c r="H58" s="74"/>
    </row>
    <row r="59" spans="2:8" ht="12.75">
      <c r="B59" s="72"/>
      <c r="C59" s="72"/>
      <c r="D59" s="73"/>
      <c r="E59" s="73"/>
      <c r="F59" s="72"/>
      <c r="G59" s="72"/>
      <c r="H59" s="74"/>
    </row>
    <row r="60" spans="2:8" ht="12.75">
      <c r="B60" s="72"/>
      <c r="C60" s="72"/>
      <c r="D60" s="73"/>
      <c r="E60" s="73"/>
      <c r="F60" s="72"/>
      <c r="G60" s="72"/>
      <c r="H60" s="74"/>
    </row>
    <row r="61" spans="2:8" ht="12.75">
      <c r="B61" s="72"/>
      <c r="C61" s="72"/>
      <c r="D61" s="73"/>
      <c r="E61" s="73"/>
      <c r="F61" s="72"/>
      <c r="G61" s="72"/>
      <c r="H61" s="74"/>
    </row>
    <row r="62" spans="2:8" ht="12.75">
      <c r="B62" s="72"/>
      <c r="C62" s="72"/>
      <c r="D62" s="73"/>
      <c r="E62" s="73"/>
      <c r="F62" s="72"/>
      <c r="G62" s="72"/>
      <c r="H62" s="74"/>
    </row>
    <row r="63" spans="2:8" ht="12.75">
      <c r="B63" s="72"/>
      <c r="C63" s="72"/>
      <c r="D63" s="73"/>
      <c r="E63" s="73"/>
      <c r="F63" s="72"/>
      <c r="G63" s="72"/>
      <c r="H63" s="74"/>
    </row>
    <row r="64" spans="2:8" ht="12.75">
      <c r="B64" s="72"/>
      <c r="C64" s="72"/>
      <c r="D64" s="73"/>
      <c r="E64" s="73"/>
      <c r="F64" s="72"/>
      <c r="G64" s="72"/>
      <c r="H64" s="74"/>
    </row>
    <row r="65" spans="2:8" ht="12.75">
      <c r="B65" s="72"/>
      <c r="C65" s="72"/>
      <c r="D65" s="73"/>
      <c r="E65" s="73"/>
      <c r="F65" s="72"/>
      <c r="G65" s="72"/>
      <c r="H65" s="74"/>
    </row>
    <row r="66" spans="2:8" ht="12.75">
      <c r="B66" s="72"/>
      <c r="C66" s="72"/>
      <c r="D66" s="73"/>
      <c r="E66" s="73"/>
      <c r="F66" s="72"/>
      <c r="G66" s="72"/>
      <c r="H66" s="74"/>
    </row>
    <row r="67" spans="2:8" ht="12.75">
      <c r="B67" s="72"/>
      <c r="C67" s="72"/>
      <c r="D67" s="73"/>
      <c r="E67" s="73"/>
      <c r="F67" s="72"/>
      <c r="G67" s="72"/>
      <c r="H67" s="74"/>
    </row>
    <row r="68" spans="2:8" ht="12.75">
      <c r="B68" s="72"/>
      <c r="C68" s="72"/>
      <c r="D68" s="73"/>
      <c r="E68" s="73"/>
      <c r="F68" s="72"/>
      <c r="G68" s="72"/>
      <c r="H68" s="74"/>
    </row>
    <row r="69" spans="2:8" ht="12.75">
      <c r="B69" s="72"/>
      <c r="C69" s="72"/>
      <c r="D69" s="73"/>
      <c r="E69" s="73"/>
      <c r="F69" s="72"/>
      <c r="G69" s="72"/>
      <c r="H69" s="74"/>
    </row>
    <row r="70" spans="2:8" ht="12.75">
      <c r="B70" s="72"/>
      <c r="C70" s="72"/>
      <c r="D70" s="73"/>
      <c r="E70" s="73"/>
      <c r="F70" s="72"/>
      <c r="G70" s="72"/>
      <c r="H70" s="74"/>
    </row>
    <row r="71" spans="2:8" ht="12.75">
      <c r="B71" s="72"/>
      <c r="C71" s="72"/>
      <c r="D71" s="73"/>
      <c r="E71" s="73"/>
      <c r="F71" s="72"/>
      <c r="G71" s="72"/>
      <c r="H71" s="74"/>
    </row>
    <row r="72" spans="2:8" ht="12.75">
      <c r="B72" s="72"/>
      <c r="C72" s="72"/>
      <c r="D72" s="73"/>
      <c r="E72" s="73"/>
      <c r="F72" s="72"/>
      <c r="G72" s="72"/>
      <c r="H72" s="74"/>
    </row>
    <row r="73" spans="2:8" ht="12.75">
      <c r="B73" s="72"/>
      <c r="C73" s="72"/>
      <c r="D73" s="73"/>
      <c r="E73" s="73"/>
      <c r="F73" s="72"/>
      <c r="G73" s="72"/>
      <c r="H73" s="74"/>
    </row>
    <row r="74" spans="2:8" ht="12.75">
      <c r="B74" s="72"/>
      <c r="C74" s="72"/>
      <c r="D74" s="73"/>
      <c r="E74" s="73"/>
      <c r="F74" s="72"/>
      <c r="G74" s="72"/>
      <c r="H74" s="74"/>
    </row>
    <row r="75" spans="2:8" ht="12.75">
      <c r="B75" s="72"/>
      <c r="C75" s="72"/>
      <c r="D75" s="73"/>
      <c r="E75" s="73"/>
      <c r="F75" s="72"/>
      <c r="G75" s="72"/>
      <c r="H75" s="74"/>
    </row>
    <row r="76" spans="2:8" ht="12.75">
      <c r="B76" s="72"/>
      <c r="C76" s="72"/>
      <c r="D76" s="73"/>
      <c r="E76" s="73"/>
      <c r="F76" s="72"/>
      <c r="G76" s="72"/>
      <c r="H76" s="74"/>
    </row>
    <row r="77" spans="2:8" ht="12.75">
      <c r="B77" s="72"/>
      <c r="C77" s="72"/>
      <c r="D77" s="73"/>
      <c r="E77" s="73"/>
      <c r="F77" s="72"/>
      <c r="G77" s="72"/>
      <c r="H77" s="74"/>
    </row>
    <row r="78" spans="2:8" ht="12.75">
      <c r="B78" s="72"/>
      <c r="C78" s="72"/>
      <c r="D78" s="73"/>
      <c r="E78" s="73"/>
      <c r="F78" s="72"/>
      <c r="G78" s="72"/>
      <c r="H78" s="74"/>
    </row>
    <row r="79" spans="2:8" ht="12.75">
      <c r="B79" s="72"/>
      <c r="C79" s="72"/>
      <c r="D79" s="73"/>
      <c r="E79" s="73"/>
      <c r="F79" s="72"/>
      <c r="G79" s="72"/>
      <c r="H79" s="74"/>
    </row>
    <row r="80" spans="2:8" ht="12.75">
      <c r="B80" s="72"/>
      <c r="C80" s="72"/>
      <c r="D80" s="73"/>
      <c r="E80" s="73"/>
      <c r="F80" s="72"/>
      <c r="G80" s="72"/>
      <c r="H80" s="74"/>
    </row>
    <row r="81" spans="2:8" ht="12.75">
      <c r="B81" s="72"/>
      <c r="C81" s="72"/>
      <c r="D81" s="73"/>
      <c r="E81" s="73"/>
      <c r="F81" s="72"/>
      <c r="G81" s="72"/>
      <c r="H81" s="74"/>
    </row>
    <row r="82" spans="2:8" ht="12.75">
      <c r="B82" s="72"/>
      <c r="C82" s="72"/>
      <c r="D82" s="73"/>
      <c r="E82" s="73"/>
      <c r="F82" s="72"/>
      <c r="G82" s="72"/>
      <c r="H82" s="74"/>
    </row>
    <row r="83" spans="2:8" ht="12.75">
      <c r="B83" s="72"/>
      <c r="C83" s="72"/>
      <c r="D83" s="73"/>
      <c r="E83" s="73"/>
      <c r="F83" s="72"/>
      <c r="G83" s="72"/>
      <c r="H83" s="74"/>
    </row>
    <row r="84" spans="2:8" ht="12.75">
      <c r="B84" s="72"/>
      <c r="C84" s="72"/>
      <c r="D84" s="73"/>
      <c r="E84" s="73"/>
      <c r="F84" s="72"/>
      <c r="G84" s="72"/>
      <c r="H84" s="74"/>
    </row>
    <row r="85" spans="2:8" ht="12.75">
      <c r="B85" s="72"/>
      <c r="C85" s="72"/>
      <c r="D85" s="73"/>
      <c r="E85" s="73"/>
      <c r="F85" s="72"/>
      <c r="G85" s="72"/>
      <c r="H85" s="74"/>
    </row>
    <row r="86" spans="2:8" ht="12.75">
      <c r="B86" s="72"/>
      <c r="C86" s="72"/>
      <c r="D86" s="73"/>
      <c r="E86" s="73"/>
      <c r="F86" s="72"/>
      <c r="G86" s="72"/>
      <c r="H86" s="74"/>
    </row>
    <row r="87" spans="2:8" ht="12.75">
      <c r="B87" s="72"/>
      <c r="C87" s="72"/>
      <c r="D87" s="73"/>
      <c r="E87" s="73"/>
      <c r="F87" s="72"/>
      <c r="G87" s="72"/>
      <c r="H87" s="74"/>
    </row>
    <row r="88" spans="2:8" ht="12.75">
      <c r="B88" s="72"/>
      <c r="C88" s="72"/>
      <c r="D88" s="73"/>
      <c r="E88" s="73"/>
      <c r="F88" s="72"/>
      <c r="G88" s="72"/>
      <c r="H88" s="74"/>
    </row>
    <row r="89" spans="2:8" ht="12.75">
      <c r="B89" s="72"/>
      <c r="C89" s="72"/>
      <c r="D89" s="73"/>
      <c r="E89" s="73"/>
      <c r="F89" s="72"/>
      <c r="G89" s="72"/>
      <c r="H89" s="74"/>
    </row>
    <row r="90" spans="2:8" ht="12.75">
      <c r="B90" s="72"/>
      <c r="C90" s="72"/>
      <c r="D90" s="73"/>
      <c r="E90" s="73"/>
      <c r="F90" s="72"/>
      <c r="G90" s="72"/>
      <c r="H90" s="74"/>
    </row>
    <row r="91" spans="2:8" ht="12.75">
      <c r="B91" s="72"/>
      <c r="C91" s="72"/>
      <c r="D91" s="73"/>
      <c r="E91" s="73"/>
      <c r="F91" s="72"/>
      <c r="G91" s="72"/>
      <c r="H91" s="74"/>
    </row>
    <row r="92" spans="2:8" ht="12.75">
      <c r="B92" s="72"/>
      <c r="C92" s="72"/>
      <c r="D92" s="73"/>
      <c r="E92" s="73"/>
      <c r="F92" s="72"/>
      <c r="G92" s="72"/>
      <c r="H92" s="74"/>
    </row>
    <row r="93" spans="2:8" ht="12.75">
      <c r="B93" s="72"/>
      <c r="C93" s="72"/>
      <c r="D93" s="73"/>
      <c r="E93" s="73"/>
      <c r="F93" s="72"/>
      <c r="G93" s="72"/>
      <c r="H93" s="74"/>
    </row>
    <row r="94" spans="2:8" ht="12.75">
      <c r="B94" s="72"/>
      <c r="C94" s="72"/>
      <c r="D94" s="73"/>
      <c r="E94" s="73"/>
      <c r="F94" s="72"/>
      <c r="G94" s="72"/>
      <c r="H94" s="74"/>
    </row>
  </sheetData>
  <sheetProtection selectLockedCells="1" selectUnlockedCells="1"/>
  <mergeCells count="9">
    <mergeCell ref="A2:D2"/>
    <mergeCell ref="A3:D4"/>
    <mergeCell ref="F3:G4"/>
    <mergeCell ref="H3:R3"/>
    <mergeCell ref="T3:AC3"/>
    <mergeCell ref="AF3:AL3"/>
    <mergeCell ref="A34:D34"/>
    <mergeCell ref="A35:D35"/>
    <mergeCell ref="A36:D36"/>
  </mergeCells>
  <printOptions horizontalCentered="1"/>
  <pageMargins left="0.24027777777777778" right="0.1798611111111111" top="0.5597222222222222" bottom="0.49027777777777776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N18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0" style="7" hidden="1" customWidth="1"/>
    <col min="3" max="3" width="9.140625" style="7" customWidth="1"/>
    <col min="4" max="4" width="40.00390625" style="9" customWidth="1"/>
    <col min="5" max="5" width="0" style="9" hidden="1" customWidth="1"/>
    <col min="6" max="6" width="6.140625" style="10" customWidth="1"/>
    <col min="7" max="7" width="5.28125" style="10" customWidth="1"/>
    <col min="8" max="8" width="16.140625" style="7" customWidth="1"/>
    <col min="9" max="9" width="13.140625" style="7" customWidth="1"/>
    <col min="10" max="10" width="14.8515625" style="7" customWidth="1"/>
    <col min="11" max="11" width="15.421875" style="7" customWidth="1"/>
    <col min="12" max="12" width="14.8515625" style="7" customWidth="1"/>
    <col min="13" max="13" width="14.421875" style="7" customWidth="1"/>
    <col min="14" max="16" width="15.421875" style="7" customWidth="1"/>
    <col min="17" max="17" width="13.421875" style="7" customWidth="1"/>
    <col min="18" max="18" width="15.8515625" style="1" customWidth="1"/>
    <col min="19" max="19" width="4.140625" style="6" customWidth="1"/>
    <col min="20" max="20" width="16.57421875" style="1" customWidth="1"/>
    <col min="21" max="21" width="14.8515625" style="1" customWidth="1"/>
    <col min="22" max="28" width="14.8515625" style="7" customWidth="1"/>
    <col min="29" max="29" width="17.140625" style="1" customWidth="1"/>
    <col min="30" max="30" width="15.421875" style="1" customWidth="1"/>
    <col min="31" max="31" width="3.28125" style="1" customWidth="1"/>
    <col min="32" max="32" width="17.7109375" style="1" customWidth="1"/>
    <col min="33" max="35" width="16.140625" style="1" customWidth="1"/>
    <col min="36" max="36" width="17.140625" style="1" customWidth="1"/>
    <col min="37" max="37" width="16.140625" style="1" customWidth="1"/>
    <col min="38" max="38" width="17.8515625" style="1" customWidth="1"/>
    <col min="39" max="39" width="15.57421875" style="1" customWidth="1"/>
    <col min="40" max="40" width="17.140625" style="1" customWidth="1"/>
    <col min="41" max="41" width="12.00390625" style="1" customWidth="1"/>
    <col min="42" max="16384" width="8.7109375" style="1" customWidth="1"/>
  </cols>
  <sheetData>
    <row r="1" spans="4:19" s="7" customFormat="1" ht="15.75" customHeight="1">
      <c r="D1" s="9"/>
      <c r="E1" s="9"/>
      <c r="F1" s="10"/>
      <c r="G1" s="10"/>
      <c r="S1" s="6"/>
    </row>
    <row r="2" spans="1:29" s="15" customFormat="1" ht="15.75" customHeight="1">
      <c r="A2" s="11"/>
      <c r="B2" s="11"/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44" s="24" customFormat="1" ht="28.5" customHeight="1">
      <c r="A3" s="87" t="s">
        <v>357</v>
      </c>
      <c r="B3" s="87"/>
      <c r="C3" s="87"/>
      <c r="D3" s="87"/>
      <c r="E3" s="17"/>
      <c r="F3" s="18" t="s">
        <v>53</v>
      </c>
      <c r="G3" s="18"/>
      <c r="H3" s="1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 t="s">
        <v>6</v>
      </c>
      <c r="U3" s="19"/>
      <c r="V3" s="19"/>
      <c r="W3" s="19"/>
      <c r="X3" s="19"/>
      <c r="Y3" s="19"/>
      <c r="Z3" s="19"/>
      <c r="AA3" s="19"/>
      <c r="AB3" s="19"/>
      <c r="AC3" s="19"/>
      <c r="AD3" s="21"/>
      <c r="AE3" s="22"/>
      <c r="AF3" s="23" t="s">
        <v>7</v>
      </c>
      <c r="AG3" s="23"/>
      <c r="AH3" s="23"/>
      <c r="AI3" s="23"/>
      <c r="AJ3" s="23"/>
      <c r="AK3" s="23"/>
      <c r="AL3" s="2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</row>
    <row r="4" spans="1:144" s="24" customFormat="1" ht="85.5" customHeight="1">
      <c r="A4" s="87"/>
      <c r="B4" s="87"/>
      <c r="C4" s="87"/>
      <c r="D4" s="87"/>
      <c r="E4" s="25"/>
      <c r="F4" s="18"/>
      <c r="G4" s="18"/>
      <c r="H4" s="131" t="s">
        <v>8</v>
      </c>
      <c r="I4" s="32" t="s">
        <v>9</v>
      </c>
      <c r="J4" s="32" t="s">
        <v>10</v>
      </c>
      <c r="K4" s="32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132" t="s">
        <v>17</v>
      </c>
      <c r="R4" s="29" t="s">
        <v>18</v>
      </c>
      <c r="S4" s="30"/>
      <c r="T4" s="27" t="s">
        <v>19</v>
      </c>
      <c r="U4" s="31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4" t="s">
        <v>28</v>
      </c>
      <c r="AD4" s="34" t="s">
        <v>29</v>
      </c>
      <c r="AE4" s="22"/>
      <c r="AF4" s="27" t="s">
        <v>30</v>
      </c>
      <c r="AG4" s="27" t="s">
        <v>31</v>
      </c>
      <c r="AH4" s="27" t="s">
        <v>32</v>
      </c>
      <c r="AI4" s="27" t="s">
        <v>41</v>
      </c>
      <c r="AJ4" s="35" t="s">
        <v>34</v>
      </c>
      <c r="AK4" s="31" t="s">
        <v>35</v>
      </c>
      <c r="AL4" s="35" t="s">
        <v>36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</row>
    <row r="5" spans="1:41" ht="16.5" customHeight="1">
      <c r="A5" s="77">
        <v>1</v>
      </c>
      <c r="B5" s="77" t="s">
        <v>100</v>
      </c>
      <c r="C5" s="77">
        <v>9521</v>
      </c>
      <c r="D5" s="78" t="s">
        <v>101</v>
      </c>
      <c r="E5" s="78"/>
      <c r="F5" s="92" t="s">
        <v>57</v>
      </c>
      <c r="G5" s="93"/>
      <c r="H5" s="90">
        <v>42762</v>
      </c>
      <c r="I5" s="40">
        <v>2695</v>
      </c>
      <c r="J5" s="40">
        <v>1100</v>
      </c>
      <c r="K5" s="40">
        <v>0</v>
      </c>
      <c r="L5" s="40">
        <v>0</v>
      </c>
      <c r="M5" s="40">
        <v>0</v>
      </c>
      <c r="N5" s="40">
        <v>0</v>
      </c>
      <c r="O5" s="40">
        <v>5435</v>
      </c>
      <c r="P5" s="40">
        <v>29049</v>
      </c>
      <c r="Q5" s="40">
        <v>9635</v>
      </c>
      <c r="R5" s="41">
        <f aca="true" t="shared" si="0" ref="R5:R26">SUM(H5:Q5)</f>
        <v>90676</v>
      </c>
      <c r="S5" s="79"/>
      <c r="T5" s="40">
        <v>54501</v>
      </c>
      <c r="U5" s="40">
        <v>0</v>
      </c>
      <c r="V5" s="40">
        <v>750</v>
      </c>
      <c r="W5" s="40">
        <v>0</v>
      </c>
      <c r="X5" s="40">
        <v>9357</v>
      </c>
      <c r="Y5" s="40">
        <v>9208</v>
      </c>
      <c r="Z5" s="40">
        <v>2887</v>
      </c>
      <c r="AA5" s="40">
        <v>3100</v>
      </c>
      <c r="AB5" s="40">
        <v>7679</v>
      </c>
      <c r="AC5" s="44">
        <f aca="true" t="shared" si="1" ref="AC5:AC26">SUM(T5:AB5)</f>
        <v>87482</v>
      </c>
      <c r="AD5" s="45">
        <f aca="true" t="shared" si="2" ref="AD5:AD26">+R5-AC5</f>
        <v>3194</v>
      </c>
      <c r="AE5" s="46"/>
      <c r="AF5" s="40">
        <v>1520000</v>
      </c>
      <c r="AG5" s="40">
        <v>0</v>
      </c>
      <c r="AH5" s="40">
        <v>113060</v>
      </c>
      <c r="AI5" s="40">
        <v>403</v>
      </c>
      <c r="AJ5" s="41">
        <f aca="true" t="shared" si="3" ref="AJ5:AJ26">SUM(AF5:AI5)</f>
        <v>1633463</v>
      </c>
      <c r="AK5" s="40">
        <v>4622</v>
      </c>
      <c r="AL5" s="41">
        <f aca="true" t="shared" si="4" ref="AL5:AL26">+AJ5-AK5</f>
        <v>1628841</v>
      </c>
      <c r="AM5" s="46"/>
      <c r="AN5" s="91"/>
      <c r="AO5" s="46"/>
    </row>
    <row r="6" spans="1:41" ht="16.5" customHeight="1">
      <c r="A6" s="77">
        <f aca="true" t="shared" si="5" ref="A6:A27">+A5+1</f>
        <v>2</v>
      </c>
      <c r="B6" s="77" t="s">
        <v>100</v>
      </c>
      <c r="C6" s="77">
        <v>9561</v>
      </c>
      <c r="D6" s="78" t="s">
        <v>102</v>
      </c>
      <c r="E6" s="78"/>
      <c r="F6" s="92" t="s">
        <v>57</v>
      </c>
      <c r="G6" s="93"/>
      <c r="H6" s="90">
        <v>4149</v>
      </c>
      <c r="I6" s="40">
        <v>0</v>
      </c>
      <c r="J6" s="40">
        <v>0</v>
      </c>
      <c r="K6" s="40">
        <v>0</v>
      </c>
      <c r="L6" s="40">
        <v>800</v>
      </c>
      <c r="M6" s="40">
        <v>0</v>
      </c>
      <c r="N6" s="40">
        <v>9765</v>
      </c>
      <c r="O6" s="40">
        <v>7087</v>
      </c>
      <c r="P6" s="40">
        <v>0</v>
      </c>
      <c r="Q6" s="40">
        <v>9495</v>
      </c>
      <c r="R6" s="41">
        <f t="shared" si="0"/>
        <v>31296</v>
      </c>
      <c r="S6" s="79"/>
      <c r="T6" s="40">
        <v>5831</v>
      </c>
      <c r="U6" s="40">
        <v>0</v>
      </c>
      <c r="V6" s="40">
        <v>3092</v>
      </c>
      <c r="W6" s="40">
        <v>0</v>
      </c>
      <c r="X6" s="40">
        <v>27487</v>
      </c>
      <c r="Y6" s="40">
        <v>685</v>
      </c>
      <c r="Z6" s="40">
        <v>0</v>
      </c>
      <c r="AA6" s="40">
        <v>0</v>
      </c>
      <c r="AB6" s="40">
        <v>5250</v>
      </c>
      <c r="AC6" s="44">
        <f t="shared" si="1"/>
        <v>42345</v>
      </c>
      <c r="AD6" s="45">
        <f t="shared" si="2"/>
        <v>-11049</v>
      </c>
      <c r="AE6" s="46"/>
      <c r="AF6" s="40">
        <v>810000</v>
      </c>
      <c r="AG6" s="40">
        <v>0</v>
      </c>
      <c r="AH6" s="40">
        <v>361029</v>
      </c>
      <c r="AI6" s="40">
        <v>0</v>
      </c>
      <c r="AJ6" s="41">
        <f t="shared" si="3"/>
        <v>1171029</v>
      </c>
      <c r="AK6" s="40">
        <v>0</v>
      </c>
      <c r="AL6" s="41">
        <f t="shared" si="4"/>
        <v>1171029</v>
      </c>
      <c r="AM6" s="46"/>
      <c r="AN6" s="91"/>
      <c r="AO6" s="46"/>
    </row>
    <row r="7" spans="1:41" ht="16.5" customHeight="1">
      <c r="A7" s="77">
        <f t="shared" si="5"/>
        <v>3</v>
      </c>
      <c r="B7" s="77" t="s">
        <v>100</v>
      </c>
      <c r="C7" s="77">
        <v>9523</v>
      </c>
      <c r="D7" s="78" t="s">
        <v>103</v>
      </c>
      <c r="E7" s="78">
        <v>1</v>
      </c>
      <c r="F7" s="92"/>
      <c r="G7" s="93" t="s">
        <v>72</v>
      </c>
      <c r="H7" s="90">
        <v>105589</v>
      </c>
      <c r="I7" s="40">
        <v>0</v>
      </c>
      <c r="J7" s="40">
        <v>4292</v>
      </c>
      <c r="K7" s="40">
        <v>200</v>
      </c>
      <c r="L7" s="40">
        <v>0</v>
      </c>
      <c r="M7" s="40">
        <v>0</v>
      </c>
      <c r="N7" s="40">
        <v>427</v>
      </c>
      <c r="O7" s="40">
        <v>12269</v>
      </c>
      <c r="P7" s="40">
        <v>5224</v>
      </c>
      <c r="Q7" s="40">
        <v>0</v>
      </c>
      <c r="R7" s="41">
        <f t="shared" si="0"/>
        <v>128001</v>
      </c>
      <c r="S7" s="79"/>
      <c r="T7" s="40">
        <v>59010</v>
      </c>
      <c r="U7" s="40">
        <v>9360</v>
      </c>
      <c r="V7" s="40">
        <v>0</v>
      </c>
      <c r="W7" s="40">
        <v>14853</v>
      </c>
      <c r="X7" s="40">
        <v>7910</v>
      </c>
      <c r="Y7" s="40">
        <v>32913</v>
      </c>
      <c r="Z7" s="40">
        <v>9903</v>
      </c>
      <c r="AA7" s="40">
        <v>0</v>
      </c>
      <c r="AB7" s="40">
        <v>0</v>
      </c>
      <c r="AC7" s="44">
        <f t="shared" si="1"/>
        <v>133949</v>
      </c>
      <c r="AD7" s="45">
        <f t="shared" si="2"/>
        <v>-5948</v>
      </c>
      <c r="AE7" s="46"/>
      <c r="AF7" s="40">
        <v>840000</v>
      </c>
      <c r="AG7" s="40">
        <v>0</v>
      </c>
      <c r="AH7" s="40">
        <v>241441</v>
      </c>
      <c r="AI7" s="40">
        <v>636</v>
      </c>
      <c r="AJ7" s="41">
        <f t="shared" si="3"/>
        <v>1082077</v>
      </c>
      <c r="AK7" s="40">
        <v>0</v>
      </c>
      <c r="AL7" s="41">
        <f t="shared" si="4"/>
        <v>1082077</v>
      </c>
      <c r="AM7" s="46"/>
      <c r="AN7" s="91"/>
      <c r="AO7" s="46"/>
    </row>
    <row r="8" spans="1:41" ht="16.5" customHeight="1">
      <c r="A8" s="77">
        <f t="shared" si="5"/>
        <v>4</v>
      </c>
      <c r="B8" s="77" t="s">
        <v>100</v>
      </c>
      <c r="C8" s="77">
        <v>9598</v>
      </c>
      <c r="D8" s="78" t="s">
        <v>104</v>
      </c>
      <c r="E8" s="78">
        <v>1</v>
      </c>
      <c r="F8" s="92" t="s">
        <v>57</v>
      </c>
      <c r="G8" s="93"/>
      <c r="H8" s="90">
        <v>54800</v>
      </c>
      <c r="I8" s="40">
        <v>230</v>
      </c>
      <c r="J8" s="40">
        <v>1836</v>
      </c>
      <c r="K8" s="40">
        <v>0</v>
      </c>
      <c r="L8" s="40">
        <v>5917</v>
      </c>
      <c r="M8" s="40">
        <v>0</v>
      </c>
      <c r="N8" s="40">
        <v>4405</v>
      </c>
      <c r="O8" s="40">
        <v>0</v>
      </c>
      <c r="P8" s="40">
        <v>2170</v>
      </c>
      <c r="Q8" s="40">
        <v>759</v>
      </c>
      <c r="R8" s="41">
        <f t="shared" si="0"/>
        <v>70117</v>
      </c>
      <c r="S8" s="79"/>
      <c r="T8" s="40">
        <v>25745</v>
      </c>
      <c r="U8" s="40">
        <v>0</v>
      </c>
      <c r="V8" s="40">
        <v>3580</v>
      </c>
      <c r="W8" s="40">
        <v>4720</v>
      </c>
      <c r="X8" s="40">
        <v>19487</v>
      </c>
      <c r="Y8" s="40">
        <v>17308</v>
      </c>
      <c r="Z8" s="40">
        <v>1048</v>
      </c>
      <c r="AA8" s="40">
        <v>1130</v>
      </c>
      <c r="AB8" s="40">
        <v>611</v>
      </c>
      <c r="AC8" s="44">
        <f t="shared" si="1"/>
        <v>73629</v>
      </c>
      <c r="AD8" s="45">
        <f t="shared" si="2"/>
        <v>-3512</v>
      </c>
      <c r="AE8" s="46"/>
      <c r="AF8" s="40">
        <v>1805000</v>
      </c>
      <c r="AG8" s="40">
        <v>80000</v>
      </c>
      <c r="AH8" s="40">
        <v>111035</v>
      </c>
      <c r="AI8" s="40">
        <v>4270</v>
      </c>
      <c r="AJ8" s="41">
        <f t="shared" si="3"/>
        <v>2000305</v>
      </c>
      <c r="AK8" s="40">
        <v>420</v>
      </c>
      <c r="AL8" s="41">
        <f t="shared" si="4"/>
        <v>1999885</v>
      </c>
      <c r="AM8" s="46"/>
      <c r="AN8" s="91"/>
      <c r="AO8" s="46"/>
    </row>
    <row r="9" spans="1:41" ht="16.5" customHeight="1">
      <c r="A9" s="77">
        <f t="shared" si="5"/>
        <v>5</v>
      </c>
      <c r="B9" s="77" t="s">
        <v>100</v>
      </c>
      <c r="C9" s="77">
        <v>9575</v>
      </c>
      <c r="D9" s="78" t="s">
        <v>105</v>
      </c>
      <c r="E9" s="78"/>
      <c r="F9" s="92" t="s">
        <v>57</v>
      </c>
      <c r="G9" s="93"/>
      <c r="H9" s="90">
        <v>53419</v>
      </c>
      <c r="I9" s="40">
        <v>1263</v>
      </c>
      <c r="J9" s="40">
        <v>0</v>
      </c>
      <c r="K9" s="40">
        <v>0</v>
      </c>
      <c r="L9" s="40">
        <v>5231</v>
      </c>
      <c r="M9" s="40">
        <v>0</v>
      </c>
      <c r="N9" s="40">
        <v>8878</v>
      </c>
      <c r="O9" s="40">
        <v>8448</v>
      </c>
      <c r="P9" s="40">
        <v>1091</v>
      </c>
      <c r="Q9" s="40">
        <v>9815</v>
      </c>
      <c r="R9" s="41">
        <f t="shared" si="0"/>
        <v>88145</v>
      </c>
      <c r="S9" s="79"/>
      <c r="T9" s="40">
        <v>39881</v>
      </c>
      <c r="U9" s="40">
        <v>7583</v>
      </c>
      <c r="V9" s="40">
        <v>3857</v>
      </c>
      <c r="W9" s="40">
        <v>8945</v>
      </c>
      <c r="X9" s="40">
        <v>16183</v>
      </c>
      <c r="Y9" s="40">
        <v>16387</v>
      </c>
      <c r="Z9" s="40">
        <v>947</v>
      </c>
      <c r="AA9" s="40">
        <v>308</v>
      </c>
      <c r="AB9" s="40">
        <v>15470</v>
      </c>
      <c r="AC9" s="44">
        <f t="shared" si="1"/>
        <v>109561</v>
      </c>
      <c r="AD9" s="45">
        <f t="shared" si="2"/>
        <v>-21416</v>
      </c>
      <c r="AE9" s="46"/>
      <c r="AF9" s="40">
        <v>775171</v>
      </c>
      <c r="AG9" s="40">
        <v>15350</v>
      </c>
      <c r="AH9" s="40">
        <v>174469</v>
      </c>
      <c r="AI9" s="40">
        <v>3432</v>
      </c>
      <c r="AJ9" s="41">
        <f t="shared" si="3"/>
        <v>968422</v>
      </c>
      <c r="AK9" s="40">
        <v>3703</v>
      </c>
      <c r="AL9" s="41">
        <f t="shared" si="4"/>
        <v>964719</v>
      </c>
      <c r="AM9" s="46"/>
      <c r="AN9" s="91"/>
      <c r="AO9" s="46"/>
    </row>
    <row r="10" spans="1:41" ht="16.5" customHeight="1">
      <c r="A10" s="77">
        <f t="shared" si="5"/>
        <v>6</v>
      </c>
      <c r="B10" s="77" t="s">
        <v>100</v>
      </c>
      <c r="C10" s="77">
        <v>9576</v>
      </c>
      <c r="D10" s="78" t="s">
        <v>106</v>
      </c>
      <c r="E10" s="78"/>
      <c r="F10" s="92" t="s">
        <v>57</v>
      </c>
      <c r="G10" s="93"/>
      <c r="H10" s="90">
        <v>144021</v>
      </c>
      <c r="I10" s="40">
        <v>0</v>
      </c>
      <c r="J10" s="40">
        <v>5895</v>
      </c>
      <c r="K10" s="40">
        <v>0</v>
      </c>
      <c r="L10" s="40">
        <v>3000</v>
      </c>
      <c r="M10" s="40">
        <v>0</v>
      </c>
      <c r="N10" s="40">
        <v>2852</v>
      </c>
      <c r="O10" s="40">
        <v>13883</v>
      </c>
      <c r="P10" s="40">
        <v>0</v>
      </c>
      <c r="Q10" s="40">
        <v>145</v>
      </c>
      <c r="R10" s="41">
        <f t="shared" si="0"/>
        <v>169796</v>
      </c>
      <c r="S10" s="79"/>
      <c r="T10" s="40">
        <v>51857</v>
      </c>
      <c r="U10" s="40">
        <v>0</v>
      </c>
      <c r="V10" s="40">
        <v>0</v>
      </c>
      <c r="W10" s="40">
        <v>23913</v>
      </c>
      <c r="X10" s="40">
        <v>12372</v>
      </c>
      <c r="Y10" s="40">
        <v>4540</v>
      </c>
      <c r="Z10" s="40">
        <v>19770</v>
      </c>
      <c r="AA10" s="40">
        <v>18619</v>
      </c>
      <c r="AB10" s="40">
        <v>1556</v>
      </c>
      <c r="AC10" s="44">
        <f t="shared" si="1"/>
        <v>132627</v>
      </c>
      <c r="AD10" s="45">
        <f t="shared" si="2"/>
        <v>37169</v>
      </c>
      <c r="AE10" s="46"/>
      <c r="AF10" s="40">
        <v>1345000</v>
      </c>
      <c r="AG10" s="40">
        <v>238127</v>
      </c>
      <c r="AH10" s="40">
        <v>346941</v>
      </c>
      <c r="AI10" s="40">
        <v>0</v>
      </c>
      <c r="AJ10" s="41">
        <f t="shared" si="3"/>
        <v>1930068</v>
      </c>
      <c r="AK10" s="40">
        <v>0</v>
      </c>
      <c r="AL10" s="41">
        <f t="shared" si="4"/>
        <v>1930068</v>
      </c>
      <c r="AM10" s="46"/>
      <c r="AN10" s="91"/>
      <c r="AO10" s="46"/>
    </row>
    <row r="11" spans="1:41" ht="16.5" customHeight="1">
      <c r="A11" s="77">
        <f t="shared" si="5"/>
        <v>7</v>
      </c>
      <c r="B11" s="77" t="s">
        <v>100</v>
      </c>
      <c r="C11" s="77">
        <v>9510</v>
      </c>
      <c r="D11" s="78" t="s">
        <v>107</v>
      </c>
      <c r="E11" s="78">
        <v>1</v>
      </c>
      <c r="F11" s="92"/>
      <c r="G11" s="93" t="s">
        <v>72</v>
      </c>
      <c r="H11" s="90">
        <v>35442</v>
      </c>
      <c r="I11" s="40">
        <v>250</v>
      </c>
      <c r="J11" s="40">
        <v>0</v>
      </c>
      <c r="K11" s="40">
        <v>0</v>
      </c>
      <c r="L11" s="40">
        <v>0</v>
      </c>
      <c r="M11" s="40">
        <v>0</v>
      </c>
      <c r="N11" s="40">
        <v>6674</v>
      </c>
      <c r="O11" s="40">
        <v>807</v>
      </c>
      <c r="P11" s="40">
        <v>9229</v>
      </c>
      <c r="Q11" s="40">
        <v>911</v>
      </c>
      <c r="R11" s="41">
        <f t="shared" si="0"/>
        <v>53313</v>
      </c>
      <c r="S11" s="79"/>
      <c r="T11" s="40">
        <v>24768</v>
      </c>
      <c r="U11" s="40">
        <v>4334</v>
      </c>
      <c r="V11" s="40">
        <v>0</v>
      </c>
      <c r="W11" s="40">
        <v>1585</v>
      </c>
      <c r="X11" s="40">
        <v>13704</v>
      </c>
      <c r="Y11" s="40">
        <v>8234</v>
      </c>
      <c r="Z11" s="40">
        <v>1178</v>
      </c>
      <c r="AA11" s="40">
        <v>0</v>
      </c>
      <c r="AB11" s="40">
        <v>506</v>
      </c>
      <c r="AC11" s="44">
        <f t="shared" si="1"/>
        <v>54309</v>
      </c>
      <c r="AD11" s="45">
        <f t="shared" si="2"/>
        <v>-996</v>
      </c>
      <c r="AE11" s="46"/>
      <c r="AF11" s="40">
        <v>1922000</v>
      </c>
      <c r="AG11" s="40">
        <v>73794</v>
      </c>
      <c r="AH11" s="40">
        <v>36247</v>
      </c>
      <c r="AI11" s="40">
        <v>1000</v>
      </c>
      <c r="AJ11" s="41">
        <f t="shared" si="3"/>
        <v>2033041</v>
      </c>
      <c r="AK11" s="40">
        <v>7426</v>
      </c>
      <c r="AL11" s="41">
        <f t="shared" si="4"/>
        <v>2025615</v>
      </c>
      <c r="AM11" s="46"/>
      <c r="AN11" s="91"/>
      <c r="AO11" s="46"/>
    </row>
    <row r="12" spans="1:41" ht="16.5" customHeight="1">
      <c r="A12" s="77">
        <f t="shared" si="5"/>
        <v>8</v>
      </c>
      <c r="B12" s="77" t="s">
        <v>100</v>
      </c>
      <c r="C12" s="77">
        <v>13590</v>
      </c>
      <c r="D12" s="78" t="s">
        <v>108</v>
      </c>
      <c r="E12" s="78"/>
      <c r="F12" s="92" t="s">
        <v>57</v>
      </c>
      <c r="G12" s="93"/>
      <c r="H12" s="90">
        <v>62647</v>
      </c>
      <c r="I12" s="40">
        <v>0</v>
      </c>
      <c r="J12" s="40">
        <v>710</v>
      </c>
      <c r="K12" s="40">
        <v>0</v>
      </c>
      <c r="L12" s="40">
        <v>0</v>
      </c>
      <c r="M12" s="40">
        <v>1578</v>
      </c>
      <c r="N12" s="40">
        <v>15660</v>
      </c>
      <c r="O12" s="40">
        <v>27135</v>
      </c>
      <c r="P12" s="40">
        <v>12893</v>
      </c>
      <c r="Q12" s="40">
        <v>2322</v>
      </c>
      <c r="R12" s="41">
        <f t="shared" si="0"/>
        <v>122945</v>
      </c>
      <c r="S12" s="79"/>
      <c r="T12" s="40">
        <v>12872</v>
      </c>
      <c r="U12" s="40">
        <v>0</v>
      </c>
      <c r="V12" s="40">
        <v>0</v>
      </c>
      <c r="W12" s="40">
        <v>19255</v>
      </c>
      <c r="X12" s="40">
        <v>33952</v>
      </c>
      <c r="Y12" s="40">
        <v>17960</v>
      </c>
      <c r="Z12" s="40">
        <v>2641</v>
      </c>
      <c r="AA12" s="40">
        <v>0</v>
      </c>
      <c r="AB12" s="40">
        <v>9904</v>
      </c>
      <c r="AC12" s="44">
        <f t="shared" si="1"/>
        <v>96584</v>
      </c>
      <c r="AD12" s="45">
        <f t="shared" si="2"/>
        <v>26361</v>
      </c>
      <c r="AE12" s="46"/>
      <c r="AF12" s="40">
        <v>2273000</v>
      </c>
      <c r="AG12" s="40">
        <v>0</v>
      </c>
      <c r="AH12" s="40">
        <v>574809</v>
      </c>
      <c r="AI12" s="40">
        <v>0</v>
      </c>
      <c r="AJ12" s="41">
        <f t="shared" si="3"/>
        <v>2847809</v>
      </c>
      <c r="AK12" s="40">
        <v>10300</v>
      </c>
      <c r="AL12" s="41">
        <f t="shared" si="4"/>
        <v>2837509</v>
      </c>
      <c r="AM12" s="46"/>
      <c r="AN12" s="91"/>
      <c r="AO12" s="46"/>
    </row>
    <row r="13" spans="1:41" ht="16.5" customHeight="1">
      <c r="A13" s="77">
        <f t="shared" si="5"/>
        <v>9</v>
      </c>
      <c r="B13" s="77" t="s">
        <v>100</v>
      </c>
      <c r="C13" s="77">
        <v>9524</v>
      </c>
      <c r="D13" s="78" t="s">
        <v>109</v>
      </c>
      <c r="E13" s="78"/>
      <c r="F13" s="92" t="s">
        <v>57</v>
      </c>
      <c r="G13" s="93"/>
      <c r="H13" s="90">
        <v>57909</v>
      </c>
      <c r="I13" s="40">
        <v>0</v>
      </c>
      <c r="J13" s="40">
        <v>0</v>
      </c>
      <c r="K13" s="40">
        <v>27740</v>
      </c>
      <c r="L13" s="40">
        <v>25000</v>
      </c>
      <c r="M13" s="40">
        <v>3000</v>
      </c>
      <c r="N13" s="40">
        <v>19344</v>
      </c>
      <c r="O13" s="40">
        <v>70026</v>
      </c>
      <c r="P13" s="40">
        <v>11912</v>
      </c>
      <c r="Q13" s="40">
        <v>0</v>
      </c>
      <c r="R13" s="41">
        <f t="shared" si="0"/>
        <v>214931</v>
      </c>
      <c r="S13" s="79"/>
      <c r="T13" s="40">
        <v>81136</v>
      </c>
      <c r="U13" s="40">
        <v>0</v>
      </c>
      <c r="V13" s="40">
        <v>600</v>
      </c>
      <c r="W13" s="40">
        <v>27135</v>
      </c>
      <c r="X13" s="40">
        <v>37131</v>
      </c>
      <c r="Y13" s="40">
        <v>17803</v>
      </c>
      <c r="Z13" s="40">
        <v>1555</v>
      </c>
      <c r="AA13" s="40">
        <v>2700</v>
      </c>
      <c r="AB13" s="40">
        <v>17277</v>
      </c>
      <c r="AC13" s="44">
        <f t="shared" si="1"/>
        <v>185337</v>
      </c>
      <c r="AD13" s="45">
        <f t="shared" si="2"/>
        <v>29594</v>
      </c>
      <c r="AE13" s="46"/>
      <c r="AF13" s="40">
        <v>3028482</v>
      </c>
      <c r="AG13" s="40">
        <v>0</v>
      </c>
      <c r="AH13" s="40">
        <v>965715</v>
      </c>
      <c r="AI13" s="40">
        <v>0</v>
      </c>
      <c r="AJ13" s="41">
        <f t="shared" si="3"/>
        <v>3994197</v>
      </c>
      <c r="AK13" s="40">
        <v>46234</v>
      </c>
      <c r="AL13" s="41">
        <f t="shared" si="4"/>
        <v>3947963</v>
      </c>
      <c r="AM13" s="46"/>
      <c r="AN13" s="91"/>
      <c r="AO13" s="46"/>
    </row>
    <row r="14" spans="1:41" ht="16.5" customHeight="1">
      <c r="A14" s="77">
        <f t="shared" si="5"/>
        <v>10</v>
      </c>
      <c r="B14" s="77" t="s">
        <v>100</v>
      </c>
      <c r="C14" s="77">
        <v>9525</v>
      </c>
      <c r="D14" s="78" t="s">
        <v>110</v>
      </c>
      <c r="E14" s="78"/>
      <c r="F14" s="92" t="s">
        <v>57</v>
      </c>
      <c r="G14" s="93"/>
      <c r="H14" s="90">
        <v>125175</v>
      </c>
      <c r="I14" s="40">
        <v>1772</v>
      </c>
      <c r="J14" s="40">
        <v>2164</v>
      </c>
      <c r="K14" s="40">
        <v>176140</v>
      </c>
      <c r="L14" s="40">
        <v>4000</v>
      </c>
      <c r="M14" s="40">
        <v>0</v>
      </c>
      <c r="N14" s="40">
        <v>22508</v>
      </c>
      <c r="O14" s="40">
        <v>15522</v>
      </c>
      <c r="P14" s="40">
        <v>9104</v>
      </c>
      <c r="Q14" s="40">
        <v>1963</v>
      </c>
      <c r="R14" s="41">
        <f t="shared" si="0"/>
        <v>358348</v>
      </c>
      <c r="S14" s="79"/>
      <c r="T14" s="40">
        <v>57281</v>
      </c>
      <c r="U14" s="40">
        <v>18265</v>
      </c>
      <c r="V14" s="40">
        <v>3270</v>
      </c>
      <c r="W14" s="40">
        <v>39932</v>
      </c>
      <c r="X14" s="40">
        <v>142874</v>
      </c>
      <c r="Y14" s="40">
        <v>46383</v>
      </c>
      <c r="Z14" s="40">
        <v>22909</v>
      </c>
      <c r="AA14" s="40">
        <v>8046</v>
      </c>
      <c r="AB14" s="40">
        <v>0</v>
      </c>
      <c r="AC14" s="44">
        <f t="shared" si="1"/>
        <v>338960</v>
      </c>
      <c r="AD14" s="45">
        <f t="shared" si="2"/>
        <v>19388</v>
      </c>
      <c r="AE14" s="46"/>
      <c r="AF14" s="40">
        <v>1380000</v>
      </c>
      <c r="AG14" s="40">
        <v>1430941</v>
      </c>
      <c r="AH14" s="40">
        <v>171729</v>
      </c>
      <c r="AI14" s="40">
        <v>26626</v>
      </c>
      <c r="AJ14" s="41">
        <f t="shared" si="3"/>
        <v>3009296</v>
      </c>
      <c r="AK14" s="40">
        <v>11178</v>
      </c>
      <c r="AL14" s="41">
        <f t="shared" si="4"/>
        <v>2998118</v>
      </c>
      <c r="AM14" s="46"/>
      <c r="AN14" s="91"/>
      <c r="AO14" s="46"/>
    </row>
    <row r="15" spans="1:41" ht="16.5" customHeight="1">
      <c r="A15" s="77">
        <f t="shared" si="5"/>
        <v>11</v>
      </c>
      <c r="B15" s="77" t="s">
        <v>100</v>
      </c>
      <c r="C15" s="77">
        <v>9526</v>
      </c>
      <c r="D15" s="78" t="s">
        <v>111</v>
      </c>
      <c r="E15" s="78"/>
      <c r="F15" s="92" t="s">
        <v>57</v>
      </c>
      <c r="G15" s="93"/>
      <c r="H15" s="90">
        <v>10207</v>
      </c>
      <c r="I15" s="40">
        <v>400</v>
      </c>
      <c r="J15" s="40">
        <v>0</v>
      </c>
      <c r="K15" s="40">
        <v>0</v>
      </c>
      <c r="L15" s="40">
        <v>0</v>
      </c>
      <c r="M15" s="40">
        <v>5000</v>
      </c>
      <c r="N15" s="40">
        <v>11772</v>
      </c>
      <c r="O15" s="40">
        <v>1788</v>
      </c>
      <c r="P15" s="40">
        <v>3715</v>
      </c>
      <c r="Q15" s="40">
        <v>535</v>
      </c>
      <c r="R15" s="41">
        <f t="shared" si="0"/>
        <v>33417</v>
      </c>
      <c r="S15" s="79"/>
      <c r="T15" s="40">
        <v>6880</v>
      </c>
      <c r="U15" s="40">
        <v>0</v>
      </c>
      <c r="V15" s="40">
        <v>70</v>
      </c>
      <c r="W15" s="40">
        <v>0</v>
      </c>
      <c r="X15" s="40">
        <v>14094</v>
      </c>
      <c r="Y15" s="40">
        <v>14027</v>
      </c>
      <c r="Z15" s="40">
        <v>0</v>
      </c>
      <c r="AA15" s="40">
        <v>0</v>
      </c>
      <c r="AB15" s="40">
        <v>0</v>
      </c>
      <c r="AC15" s="44">
        <f t="shared" si="1"/>
        <v>35071</v>
      </c>
      <c r="AD15" s="45">
        <f t="shared" si="2"/>
        <v>-1654</v>
      </c>
      <c r="AE15" s="46"/>
      <c r="AF15" s="40">
        <v>1109000</v>
      </c>
      <c r="AG15" s="40">
        <v>11745</v>
      </c>
      <c r="AH15" s="40">
        <v>41394</v>
      </c>
      <c r="AI15" s="40">
        <v>0</v>
      </c>
      <c r="AJ15" s="41">
        <f t="shared" si="3"/>
        <v>1162139</v>
      </c>
      <c r="AK15" s="40">
        <v>530</v>
      </c>
      <c r="AL15" s="41">
        <f t="shared" si="4"/>
        <v>1161609</v>
      </c>
      <c r="AM15" s="46"/>
      <c r="AN15" s="91"/>
      <c r="AO15" s="46"/>
    </row>
    <row r="16" spans="1:41" ht="16.5" customHeight="1">
      <c r="A16" s="77">
        <f t="shared" si="5"/>
        <v>12</v>
      </c>
      <c r="B16" s="77" t="s">
        <v>100</v>
      </c>
      <c r="C16" s="77">
        <v>9527</v>
      </c>
      <c r="D16" s="78" t="s">
        <v>112</v>
      </c>
      <c r="E16" s="78"/>
      <c r="F16" s="92" t="s">
        <v>57</v>
      </c>
      <c r="G16" s="93"/>
      <c r="H16" s="90">
        <v>80027</v>
      </c>
      <c r="I16" s="40">
        <v>0</v>
      </c>
      <c r="J16" s="40">
        <v>0</v>
      </c>
      <c r="K16" s="40">
        <v>0</v>
      </c>
      <c r="L16" s="40">
        <v>0</v>
      </c>
      <c r="M16" s="40">
        <v>2681</v>
      </c>
      <c r="N16" s="40">
        <v>8655</v>
      </c>
      <c r="O16" s="40">
        <v>15690</v>
      </c>
      <c r="P16" s="40">
        <v>19025</v>
      </c>
      <c r="Q16" s="40">
        <v>5695</v>
      </c>
      <c r="R16" s="41">
        <f t="shared" si="0"/>
        <v>131773</v>
      </c>
      <c r="S16" s="79"/>
      <c r="T16" s="40">
        <v>58530</v>
      </c>
      <c r="U16" s="40">
        <v>0</v>
      </c>
      <c r="V16" s="40">
        <v>4889</v>
      </c>
      <c r="W16" s="40">
        <v>14641</v>
      </c>
      <c r="X16" s="40">
        <v>41765</v>
      </c>
      <c r="Y16" s="40">
        <v>18691</v>
      </c>
      <c r="Z16" s="40">
        <v>8205</v>
      </c>
      <c r="AA16" s="40">
        <v>5274</v>
      </c>
      <c r="AB16" s="40">
        <v>1034</v>
      </c>
      <c r="AC16" s="44">
        <f t="shared" si="1"/>
        <v>153029</v>
      </c>
      <c r="AD16" s="45">
        <f t="shared" si="2"/>
        <v>-21256</v>
      </c>
      <c r="AE16" s="46"/>
      <c r="AF16" s="40">
        <v>1955000</v>
      </c>
      <c r="AG16" s="40">
        <v>0</v>
      </c>
      <c r="AH16" s="40">
        <v>309236</v>
      </c>
      <c r="AI16" s="40">
        <v>11602</v>
      </c>
      <c r="AJ16" s="41">
        <f t="shared" si="3"/>
        <v>2275838</v>
      </c>
      <c r="AK16" s="40">
        <v>13984</v>
      </c>
      <c r="AL16" s="41">
        <f t="shared" si="4"/>
        <v>2261854</v>
      </c>
      <c r="AM16" s="46"/>
      <c r="AN16" s="91"/>
      <c r="AO16" s="46"/>
    </row>
    <row r="17" spans="1:41" ht="16.5" customHeight="1">
      <c r="A17" s="77">
        <f t="shared" si="5"/>
        <v>13</v>
      </c>
      <c r="B17" s="77" t="s">
        <v>100</v>
      </c>
      <c r="C17" s="77">
        <v>9545</v>
      </c>
      <c r="D17" s="78" t="s">
        <v>113</v>
      </c>
      <c r="E17" s="78"/>
      <c r="F17" s="92" t="s">
        <v>57</v>
      </c>
      <c r="G17" s="93"/>
      <c r="H17" s="90">
        <v>179574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1858</v>
      </c>
      <c r="P17" s="40">
        <v>4652</v>
      </c>
      <c r="Q17" s="40">
        <v>21965</v>
      </c>
      <c r="R17" s="41">
        <f t="shared" si="0"/>
        <v>208049</v>
      </c>
      <c r="S17" s="79"/>
      <c r="T17" s="40">
        <v>57117</v>
      </c>
      <c r="U17" s="40">
        <v>0</v>
      </c>
      <c r="V17" s="40">
        <v>2612</v>
      </c>
      <c r="W17" s="40">
        <v>65529</v>
      </c>
      <c r="X17" s="40">
        <v>19453</v>
      </c>
      <c r="Y17" s="40">
        <v>31450</v>
      </c>
      <c r="Z17" s="40">
        <v>1200</v>
      </c>
      <c r="AA17" s="40">
        <v>16024</v>
      </c>
      <c r="AB17" s="40">
        <v>25676</v>
      </c>
      <c r="AC17" s="44">
        <f t="shared" si="1"/>
        <v>219061</v>
      </c>
      <c r="AD17" s="45">
        <f t="shared" si="2"/>
        <v>-11012</v>
      </c>
      <c r="AE17" s="46"/>
      <c r="AF17" s="40">
        <v>860000</v>
      </c>
      <c r="AG17" s="40">
        <v>690393</v>
      </c>
      <c r="AH17" s="40">
        <v>97996</v>
      </c>
      <c r="AI17" s="40">
        <v>243768</v>
      </c>
      <c r="AJ17" s="41">
        <f t="shared" si="3"/>
        <v>1892157</v>
      </c>
      <c r="AK17" s="40">
        <v>101311</v>
      </c>
      <c r="AL17" s="41">
        <f t="shared" si="4"/>
        <v>1790846</v>
      </c>
      <c r="AM17" s="46"/>
      <c r="AN17" s="91"/>
      <c r="AO17" s="46"/>
    </row>
    <row r="18" spans="1:41" ht="16.5" customHeight="1">
      <c r="A18" s="77">
        <f t="shared" si="5"/>
        <v>14</v>
      </c>
      <c r="B18" s="77" t="s">
        <v>100</v>
      </c>
      <c r="C18" s="77">
        <v>9562</v>
      </c>
      <c r="D18" s="78" t="s">
        <v>114</v>
      </c>
      <c r="E18" s="78"/>
      <c r="F18" s="92" t="s">
        <v>57</v>
      </c>
      <c r="G18" s="93"/>
      <c r="H18" s="90">
        <v>11117</v>
      </c>
      <c r="I18" s="40">
        <v>98</v>
      </c>
      <c r="J18" s="40">
        <v>0</v>
      </c>
      <c r="K18" s="40">
        <v>0</v>
      </c>
      <c r="L18" s="40">
        <v>0</v>
      </c>
      <c r="M18" s="40">
        <v>0</v>
      </c>
      <c r="N18" s="40">
        <v>3419</v>
      </c>
      <c r="O18" s="40">
        <v>7154</v>
      </c>
      <c r="P18" s="40">
        <v>3022</v>
      </c>
      <c r="Q18" s="40">
        <v>0</v>
      </c>
      <c r="R18" s="41">
        <f t="shared" si="0"/>
        <v>24810</v>
      </c>
      <c r="S18" s="79"/>
      <c r="T18" s="40">
        <v>3652</v>
      </c>
      <c r="U18" s="40">
        <v>0</v>
      </c>
      <c r="V18" s="40">
        <v>270</v>
      </c>
      <c r="W18" s="40">
        <v>0</v>
      </c>
      <c r="X18" s="40">
        <v>5434</v>
      </c>
      <c r="Y18" s="40">
        <v>3654</v>
      </c>
      <c r="Z18" s="40">
        <v>180</v>
      </c>
      <c r="AA18" s="40">
        <v>0</v>
      </c>
      <c r="AB18" s="40">
        <v>5941</v>
      </c>
      <c r="AC18" s="44">
        <f t="shared" si="1"/>
        <v>19131</v>
      </c>
      <c r="AD18" s="45">
        <f t="shared" si="2"/>
        <v>5679</v>
      </c>
      <c r="AE18" s="46"/>
      <c r="AF18" s="40">
        <v>290000</v>
      </c>
      <c r="AG18" s="40">
        <v>2063</v>
      </c>
      <c r="AH18" s="40">
        <v>147634</v>
      </c>
      <c r="AI18" s="40">
        <v>0</v>
      </c>
      <c r="AJ18" s="41">
        <f t="shared" si="3"/>
        <v>439697</v>
      </c>
      <c r="AK18" s="40">
        <v>107</v>
      </c>
      <c r="AL18" s="41">
        <f t="shared" si="4"/>
        <v>439590</v>
      </c>
      <c r="AM18" s="46"/>
      <c r="AN18" s="91"/>
      <c r="AO18" s="46"/>
    </row>
    <row r="19" spans="1:41" ht="16.5" customHeight="1">
      <c r="A19" s="77">
        <f t="shared" si="5"/>
        <v>15</v>
      </c>
      <c r="B19" s="77" t="s">
        <v>100</v>
      </c>
      <c r="C19" s="77">
        <v>9599</v>
      </c>
      <c r="D19" s="78" t="s">
        <v>115</v>
      </c>
      <c r="E19" s="78"/>
      <c r="F19" s="92" t="s">
        <v>57</v>
      </c>
      <c r="G19" s="93"/>
      <c r="H19" s="90">
        <v>86823</v>
      </c>
      <c r="I19" s="40">
        <v>0</v>
      </c>
      <c r="J19" s="40">
        <v>1350</v>
      </c>
      <c r="K19" s="40">
        <v>0</v>
      </c>
      <c r="L19" s="40">
        <v>0</v>
      </c>
      <c r="M19" s="40">
        <v>0</v>
      </c>
      <c r="N19" s="40">
        <v>21069</v>
      </c>
      <c r="O19" s="40">
        <v>8667</v>
      </c>
      <c r="P19" s="40">
        <v>4700</v>
      </c>
      <c r="Q19" s="40">
        <v>0</v>
      </c>
      <c r="R19" s="41">
        <f t="shared" si="0"/>
        <v>122609</v>
      </c>
      <c r="S19" s="79"/>
      <c r="T19" s="40">
        <v>49848</v>
      </c>
      <c r="U19" s="40">
        <v>4421</v>
      </c>
      <c r="V19" s="40">
        <v>6646</v>
      </c>
      <c r="W19" s="40">
        <v>14026</v>
      </c>
      <c r="X19" s="40">
        <v>22270</v>
      </c>
      <c r="Y19" s="40">
        <v>21201</v>
      </c>
      <c r="Z19" s="40">
        <v>0</v>
      </c>
      <c r="AA19" s="40">
        <v>7120</v>
      </c>
      <c r="AB19" s="40">
        <v>776</v>
      </c>
      <c r="AC19" s="44">
        <f t="shared" si="1"/>
        <v>126308</v>
      </c>
      <c r="AD19" s="45">
        <f t="shared" si="2"/>
        <v>-3699</v>
      </c>
      <c r="AE19" s="46"/>
      <c r="AF19" s="40">
        <v>2190000</v>
      </c>
      <c r="AG19" s="40">
        <v>0</v>
      </c>
      <c r="AH19" s="40">
        <v>180691</v>
      </c>
      <c r="AI19" s="40">
        <v>3996</v>
      </c>
      <c r="AJ19" s="41">
        <f t="shared" si="3"/>
        <v>2374687</v>
      </c>
      <c r="AK19" s="40">
        <v>6167</v>
      </c>
      <c r="AL19" s="41">
        <f t="shared" si="4"/>
        <v>2368520</v>
      </c>
      <c r="AM19" s="46"/>
      <c r="AN19" s="91"/>
      <c r="AO19" s="46"/>
    </row>
    <row r="20" spans="1:41" ht="16.5" customHeight="1">
      <c r="A20" s="77">
        <f t="shared" si="5"/>
        <v>16</v>
      </c>
      <c r="B20" s="77" t="s">
        <v>100</v>
      </c>
      <c r="C20" s="77">
        <v>9604</v>
      </c>
      <c r="D20" s="78" t="s">
        <v>116</v>
      </c>
      <c r="E20" s="78"/>
      <c r="F20" s="92" t="s">
        <v>57</v>
      </c>
      <c r="G20" s="93"/>
      <c r="H20" s="90">
        <v>103614</v>
      </c>
      <c r="I20" s="40">
        <v>949</v>
      </c>
      <c r="J20" s="40">
        <v>0</v>
      </c>
      <c r="K20" s="40">
        <v>0</v>
      </c>
      <c r="L20" s="40">
        <v>10000</v>
      </c>
      <c r="M20" s="40">
        <v>15000</v>
      </c>
      <c r="N20" s="40">
        <v>47452</v>
      </c>
      <c r="O20" s="40">
        <v>26695</v>
      </c>
      <c r="P20" s="40">
        <v>13433</v>
      </c>
      <c r="Q20" s="40">
        <v>110</v>
      </c>
      <c r="R20" s="41">
        <f t="shared" si="0"/>
        <v>217253</v>
      </c>
      <c r="S20" s="79"/>
      <c r="T20" s="40">
        <v>57780</v>
      </c>
      <c r="U20" s="40">
        <v>29800</v>
      </c>
      <c r="V20" s="40">
        <v>2587</v>
      </c>
      <c r="W20" s="40">
        <v>30316</v>
      </c>
      <c r="X20" s="40">
        <v>38688</v>
      </c>
      <c r="Y20" s="40">
        <v>30944</v>
      </c>
      <c r="Z20" s="40">
        <v>949</v>
      </c>
      <c r="AA20" s="40">
        <v>0</v>
      </c>
      <c r="AB20" s="40">
        <v>0</v>
      </c>
      <c r="AC20" s="44">
        <f t="shared" si="1"/>
        <v>191064</v>
      </c>
      <c r="AD20" s="45">
        <f t="shared" si="2"/>
        <v>26189</v>
      </c>
      <c r="AE20" s="46"/>
      <c r="AF20" s="40">
        <v>2750000</v>
      </c>
      <c r="AG20" s="40">
        <v>615024</v>
      </c>
      <c r="AH20" s="40">
        <v>767298</v>
      </c>
      <c r="AI20" s="40">
        <v>4768</v>
      </c>
      <c r="AJ20" s="41">
        <f t="shared" si="3"/>
        <v>4137090</v>
      </c>
      <c r="AK20" s="40">
        <v>14577</v>
      </c>
      <c r="AL20" s="41">
        <f t="shared" si="4"/>
        <v>4122513</v>
      </c>
      <c r="AM20" s="46"/>
      <c r="AN20" s="91"/>
      <c r="AO20" s="46"/>
    </row>
    <row r="21" spans="1:41" ht="16.5" customHeight="1">
      <c r="A21" s="77">
        <f t="shared" si="5"/>
        <v>17</v>
      </c>
      <c r="B21" s="77" t="s">
        <v>100</v>
      </c>
      <c r="C21" s="77">
        <v>9606</v>
      </c>
      <c r="D21" s="78" t="s">
        <v>117</v>
      </c>
      <c r="E21" s="78"/>
      <c r="F21" s="92"/>
      <c r="G21" s="93" t="s">
        <v>72</v>
      </c>
      <c r="H21" s="90">
        <v>81518</v>
      </c>
      <c r="I21" s="40">
        <v>0</v>
      </c>
      <c r="J21" s="40">
        <v>5150</v>
      </c>
      <c r="K21" s="40">
        <v>0</v>
      </c>
      <c r="L21" s="40">
        <v>2603</v>
      </c>
      <c r="M21" s="40">
        <v>0</v>
      </c>
      <c r="N21" s="40">
        <v>3758</v>
      </c>
      <c r="O21" s="40">
        <v>0</v>
      </c>
      <c r="P21" s="40">
        <v>0</v>
      </c>
      <c r="Q21" s="40">
        <v>950</v>
      </c>
      <c r="R21" s="41">
        <f t="shared" si="0"/>
        <v>93979</v>
      </c>
      <c r="S21" s="79"/>
      <c r="T21" s="40">
        <v>58210</v>
      </c>
      <c r="U21" s="40">
        <v>3758</v>
      </c>
      <c r="V21" s="40">
        <v>431</v>
      </c>
      <c r="W21" s="40">
        <v>0</v>
      </c>
      <c r="X21" s="40">
        <v>14997</v>
      </c>
      <c r="Y21" s="40">
        <v>1874</v>
      </c>
      <c r="Z21" s="40">
        <v>0</v>
      </c>
      <c r="AA21" s="40">
        <v>0</v>
      </c>
      <c r="AB21" s="40">
        <v>7770</v>
      </c>
      <c r="AC21" s="44">
        <f t="shared" si="1"/>
        <v>87040</v>
      </c>
      <c r="AD21" s="45">
        <f t="shared" si="2"/>
        <v>6939</v>
      </c>
      <c r="AE21" s="46"/>
      <c r="AF21" s="40">
        <v>0</v>
      </c>
      <c r="AG21" s="40">
        <v>0</v>
      </c>
      <c r="AH21" s="40">
        <v>21350</v>
      </c>
      <c r="AI21" s="40">
        <v>0</v>
      </c>
      <c r="AJ21" s="41">
        <f t="shared" si="3"/>
        <v>21350</v>
      </c>
      <c r="AK21" s="40">
        <v>2001</v>
      </c>
      <c r="AL21" s="41">
        <f t="shared" si="4"/>
        <v>19349</v>
      </c>
      <c r="AM21" s="46"/>
      <c r="AN21" s="91"/>
      <c r="AO21" s="46"/>
    </row>
    <row r="22" spans="1:41" ht="16.5" customHeight="1">
      <c r="A22" s="77">
        <f t="shared" si="5"/>
        <v>18</v>
      </c>
      <c r="B22" s="77" t="s">
        <v>100</v>
      </c>
      <c r="C22" s="77">
        <v>9606</v>
      </c>
      <c r="D22" s="78" t="s">
        <v>117</v>
      </c>
      <c r="E22" s="78">
        <v>1</v>
      </c>
      <c r="F22" s="92" t="s">
        <v>57</v>
      </c>
      <c r="G22" s="93" t="s">
        <v>72</v>
      </c>
      <c r="H22" s="90">
        <v>414370</v>
      </c>
      <c r="I22" s="40">
        <v>0</v>
      </c>
      <c r="J22" s="40">
        <v>13325</v>
      </c>
      <c r="K22" s="40">
        <v>8465</v>
      </c>
      <c r="L22" s="40">
        <v>8289</v>
      </c>
      <c r="M22" s="40">
        <v>1000</v>
      </c>
      <c r="N22" s="40">
        <v>34906</v>
      </c>
      <c r="O22" s="40">
        <v>4812</v>
      </c>
      <c r="P22" s="40">
        <v>0</v>
      </c>
      <c r="Q22" s="40">
        <v>49</v>
      </c>
      <c r="R22" s="41">
        <f t="shared" si="0"/>
        <v>485216</v>
      </c>
      <c r="S22" s="79"/>
      <c r="T22" s="40">
        <v>158357</v>
      </c>
      <c r="U22" s="40">
        <v>31200</v>
      </c>
      <c r="V22" s="40">
        <v>3341</v>
      </c>
      <c r="W22" s="40">
        <v>47231</v>
      </c>
      <c r="X22" s="40">
        <v>83349</v>
      </c>
      <c r="Y22" s="40">
        <v>80579</v>
      </c>
      <c r="Z22" s="40">
        <v>12186</v>
      </c>
      <c r="AA22" s="40">
        <v>36110</v>
      </c>
      <c r="AB22" s="40">
        <v>0</v>
      </c>
      <c r="AC22" s="44">
        <f t="shared" si="1"/>
        <v>452353</v>
      </c>
      <c r="AD22" s="45">
        <f t="shared" si="2"/>
        <v>32863</v>
      </c>
      <c r="AE22" s="46"/>
      <c r="AF22" s="40">
        <v>3165000</v>
      </c>
      <c r="AG22" s="40">
        <v>0</v>
      </c>
      <c r="AH22" s="40">
        <v>141243</v>
      </c>
      <c r="AI22" s="40">
        <v>172</v>
      </c>
      <c r="AJ22" s="41">
        <f t="shared" si="3"/>
        <v>3306415</v>
      </c>
      <c r="AK22" s="40">
        <v>20185</v>
      </c>
      <c r="AL22" s="41">
        <f t="shared" si="4"/>
        <v>3286230</v>
      </c>
      <c r="AM22" s="46"/>
      <c r="AN22" s="91"/>
      <c r="AO22" s="46"/>
    </row>
    <row r="23" spans="1:41" ht="16.5" customHeight="1">
      <c r="A23" s="77">
        <f t="shared" si="5"/>
        <v>19</v>
      </c>
      <c r="B23" s="77" t="s">
        <v>100</v>
      </c>
      <c r="C23" s="77">
        <v>9594</v>
      </c>
      <c r="D23" s="78" t="s">
        <v>118</v>
      </c>
      <c r="E23" s="78"/>
      <c r="F23" s="92" t="s">
        <v>57</v>
      </c>
      <c r="G23" s="93"/>
      <c r="H23" s="90">
        <v>16985</v>
      </c>
      <c r="I23" s="40">
        <v>0</v>
      </c>
      <c r="J23" s="40">
        <v>175</v>
      </c>
      <c r="K23" s="40">
        <v>0</v>
      </c>
      <c r="L23" s="40">
        <v>0</v>
      </c>
      <c r="M23" s="40">
        <v>0</v>
      </c>
      <c r="N23" s="40">
        <v>9062</v>
      </c>
      <c r="O23" s="40">
        <v>6315</v>
      </c>
      <c r="P23" s="40">
        <v>17613</v>
      </c>
      <c r="Q23" s="40">
        <v>1364</v>
      </c>
      <c r="R23" s="41">
        <f t="shared" si="0"/>
        <v>51514</v>
      </c>
      <c r="S23" s="79"/>
      <c r="T23" s="40">
        <v>15239</v>
      </c>
      <c r="U23" s="40">
        <v>0</v>
      </c>
      <c r="V23" s="40">
        <v>2510</v>
      </c>
      <c r="W23" s="40">
        <v>1565</v>
      </c>
      <c r="X23" s="40">
        <v>8685</v>
      </c>
      <c r="Y23" s="40">
        <v>7695</v>
      </c>
      <c r="Z23" s="40">
        <v>100</v>
      </c>
      <c r="AA23" s="40">
        <v>200</v>
      </c>
      <c r="AB23" s="40">
        <v>5473</v>
      </c>
      <c r="AC23" s="44">
        <f t="shared" si="1"/>
        <v>41467</v>
      </c>
      <c r="AD23" s="45">
        <f t="shared" si="2"/>
        <v>10047</v>
      </c>
      <c r="AE23" s="46"/>
      <c r="AF23" s="40">
        <v>690000</v>
      </c>
      <c r="AG23" s="40">
        <v>189000</v>
      </c>
      <c r="AH23" s="40">
        <v>174257</v>
      </c>
      <c r="AI23" s="40">
        <v>4550</v>
      </c>
      <c r="AJ23" s="41">
        <f t="shared" si="3"/>
        <v>1057807</v>
      </c>
      <c r="AK23" s="40">
        <v>0</v>
      </c>
      <c r="AL23" s="41">
        <f t="shared" si="4"/>
        <v>1057807</v>
      </c>
      <c r="AM23" s="46"/>
      <c r="AN23" s="91"/>
      <c r="AO23" s="46"/>
    </row>
    <row r="24" spans="1:41" ht="16.5" customHeight="1">
      <c r="A24" s="77">
        <f t="shared" si="5"/>
        <v>20</v>
      </c>
      <c r="B24" s="77" t="s">
        <v>100</v>
      </c>
      <c r="C24" s="77">
        <v>9563</v>
      </c>
      <c r="D24" s="78" t="s">
        <v>119</v>
      </c>
      <c r="E24" s="78"/>
      <c r="F24" s="92" t="s">
        <v>57</v>
      </c>
      <c r="G24" s="93"/>
      <c r="H24" s="90">
        <v>80481</v>
      </c>
      <c r="I24" s="40">
        <v>0</v>
      </c>
      <c r="J24" s="40">
        <v>1160</v>
      </c>
      <c r="K24" s="40">
        <v>0</v>
      </c>
      <c r="L24" s="40">
        <v>7956</v>
      </c>
      <c r="M24" s="40">
        <v>0</v>
      </c>
      <c r="N24" s="40">
        <v>4450</v>
      </c>
      <c r="O24" s="40">
        <v>2963</v>
      </c>
      <c r="P24" s="40">
        <v>0</v>
      </c>
      <c r="Q24" s="40">
        <v>4390</v>
      </c>
      <c r="R24" s="41">
        <f t="shared" si="0"/>
        <v>101400</v>
      </c>
      <c r="S24" s="79"/>
      <c r="T24" s="40">
        <v>49725</v>
      </c>
      <c r="U24" s="40">
        <v>0</v>
      </c>
      <c r="V24" s="40">
        <v>3573</v>
      </c>
      <c r="W24" s="40">
        <v>9266</v>
      </c>
      <c r="X24" s="40">
        <v>27556</v>
      </c>
      <c r="Y24" s="40">
        <v>13687</v>
      </c>
      <c r="Z24" s="40">
        <v>600</v>
      </c>
      <c r="AA24" s="40">
        <v>1000</v>
      </c>
      <c r="AB24" s="40">
        <v>0</v>
      </c>
      <c r="AC24" s="44">
        <f t="shared" si="1"/>
        <v>105407</v>
      </c>
      <c r="AD24" s="45">
        <f t="shared" si="2"/>
        <v>-4007</v>
      </c>
      <c r="AE24" s="46"/>
      <c r="AF24" s="40">
        <v>810000</v>
      </c>
      <c r="AG24" s="40">
        <v>40000</v>
      </c>
      <c r="AH24" s="40">
        <v>105116</v>
      </c>
      <c r="AI24" s="40">
        <v>0</v>
      </c>
      <c r="AJ24" s="41">
        <f t="shared" si="3"/>
        <v>955116</v>
      </c>
      <c r="AK24" s="40">
        <v>0</v>
      </c>
      <c r="AL24" s="41">
        <f t="shared" si="4"/>
        <v>955116</v>
      </c>
      <c r="AM24" s="46"/>
      <c r="AN24" s="91"/>
      <c r="AO24" s="46"/>
    </row>
    <row r="25" spans="1:41" ht="16.5" customHeight="1">
      <c r="A25" s="77">
        <f t="shared" si="5"/>
        <v>21</v>
      </c>
      <c r="B25" s="77" t="s">
        <v>100</v>
      </c>
      <c r="C25" s="77">
        <v>9593</v>
      </c>
      <c r="D25" s="78" t="s">
        <v>120</v>
      </c>
      <c r="E25" s="78"/>
      <c r="F25" s="92" t="s">
        <v>57</v>
      </c>
      <c r="G25" s="93"/>
      <c r="H25" s="90">
        <v>38873</v>
      </c>
      <c r="I25" s="40">
        <v>0</v>
      </c>
      <c r="J25" s="40">
        <v>15891</v>
      </c>
      <c r="K25" s="40">
        <v>0</v>
      </c>
      <c r="L25" s="40">
        <v>0</v>
      </c>
      <c r="M25" s="40">
        <v>10362</v>
      </c>
      <c r="N25" s="40">
        <v>7907</v>
      </c>
      <c r="O25" s="40">
        <v>11481</v>
      </c>
      <c r="P25" s="40">
        <v>3475</v>
      </c>
      <c r="Q25" s="40">
        <v>0</v>
      </c>
      <c r="R25" s="41">
        <f t="shared" si="0"/>
        <v>87989</v>
      </c>
      <c r="S25" s="79"/>
      <c r="T25" s="40">
        <v>40176</v>
      </c>
      <c r="U25" s="40">
        <v>11557</v>
      </c>
      <c r="V25" s="40">
        <v>417</v>
      </c>
      <c r="W25" s="40">
        <v>0</v>
      </c>
      <c r="X25" s="40">
        <v>40379</v>
      </c>
      <c r="Y25" s="40">
        <v>6625</v>
      </c>
      <c r="Z25" s="40">
        <v>7162</v>
      </c>
      <c r="AA25" s="40">
        <v>0</v>
      </c>
      <c r="AB25" s="40">
        <v>2867</v>
      </c>
      <c r="AC25" s="44">
        <f t="shared" si="1"/>
        <v>109183</v>
      </c>
      <c r="AD25" s="45">
        <f t="shared" si="2"/>
        <v>-21194</v>
      </c>
      <c r="AE25" s="46"/>
      <c r="AF25" s="40">
        <v>930000</v>
      </c>
      <c r="AG25" s="40">
        <v>110000</v>
      </c>
      <c r="AH25" s="40">
        <v>237431</v>
      </c>
      <c r="AI25" s="40">
        <v>0</v>
      </c>
      <c r="AJ25" s="41">
        <f t="shared" si="3"/>
        <v>1277431</v>
      </c>
      <c r="AK25" s="40">
        <v>0</v>
      </c>
      <c r="AL25" s="41">
        <f t="shared" si="4"/>
        <v>1277431</v>
      </c>
      <c r="AM25" s="46"/>
      <c r="AN25" s="91"/>
      <c r="AO25" s="46"/>
    </row>
    <row r="26" spans="1:41" ht="16.5" customHeight="1">
      <c r="A26" s="77">
        <f t="shared" si="5"/>
        <v>22</v>
      </c>
      <c r="B26" s="77" t="s">
        <v>100</v>
      </c>
      <c r="C26" s="77">
        <v>9529</v>
      </c>
      <c r="D26" s="78" t="s">
        <v>121</v>
      </c>
      <c r="E26" s="78"/>
      <c r="F26" s="92" t="s">
        <v>57</v>
      </c>
      <c r="G26" s="93"/>
      <c r="H26" s="90">
        <v>65578</v>
      </c>
      <c r="I26" s="40">
        <v>2174</v>
      </c>
      <c r="J26" s="40">
        <v>0</v>
      </c>
      <c r="K26" s="40">
        <v>0</v>
      </c>
      <c r="L26" s="40">
        <v>8000</v>
      </c>
      <c r="M26" s="40">
        <v>0</v>
      </c>
      <c r="N26" s="40">
        <v>82308</v>
      </c>
      <c r="O26" s="40">
        <v>37004</v>
      </c>
      <c r="P26" s="40">
        <v>8893</v>
      </c>
      <c r="Q26" s="40">
        <v>0</v>
      </c>
      <c r="R26" s="41">
        <f t="shared" si="0"/>
        <v>203957</v>
      </c>
      <c r="S26" s="79"/>
      <c r="T26" s="40">
        <v>52165</v>
      </c>
      <c r="U26" s="40">
        <v>16640</v>
      </c>
      <c r="V26" s="40">
        <v>273</v>
      </c>
      <c r="W26" s="40">
        <v>26420</v>
      </c>
      <c r="X26" s="40">
        <v>60147</v>
      </c>
      <c r="Y26" s="40">
        <v>25803</v>
      </c>
      <c r="Z26" s="40">
        <v>6579</v>
      </c>
      <c r="AA26" s="40">
        <v>600</v>
      </c>
      <c r="AB26" s="40">
        <v>13213</v>
      </c>
      <c r="AC26" s="44">
        <f t="shared" si="1"/>
        <v>201840</v>
      </c>
      <c r="AD26" s="45">
        <f t="shared" si="2"/>
        <v>2117</v>
      </c>
      <c r="AE26" s="46"/>
      <c r="AF26" s="40">
        <v>2468000</v>
      </c>
      <c r="AG26" s="40">
        <v>22223</v>
      </c>
      <c r="AH26" s="40">
        <v>1849620</v>
      </c>
      <c r="AI26" s="40">
        <v>5428</v>
      </c>
      <c r="AJ26" s="41">
        <f t="shared" si="3"/>
        <v>4345271</v>
      </c>
      <c r="AK26" s="40">
        <v>615229</v>
      </c>
      <c r="AL26" s="41">
        <f t="shared" si="4"/>
        <v>3730042</v>
      </c>
      <c r="AM26" s="46"/>
      <c r="AN26" s="91"/>
      <c r="AO26" s="46"/>
    </row>
    <row r="27" spans="1:41" ht="16.5" customHeight="1">
      <c r="A27" s="77">
        <f t="shared" si="5"/>
        <v>23</v>
      </c>
      <c r="B27" s="77" t="s">
        <v>100</v>
      </c>
      <c r="C27" s="77">
        <v>9555</v>
      </c>
      <c r="D27" s="78" t="s">
        <v>122</v>
      </c>
      <c r="E27" s="78">
        <v>1</v>
      </c>
      <c r="F27" s="92"/>
      <c r="G27" s="93" t="s">
        <v>72</v>
      </c>
      <c r="H27" s="90">
        <v>107857</v>
      </c>
      <c r="I27" s="40">
        <v>0</v>
      </c>
      <c r="J27" s="40">
        <v>5073</v>
      </c>
      <c r="K27" s="40">
        <v>845</v>
      </c>
      <c r="L27" s="40">
        <v>0</v>
      </c>
      <c r="M27" s="40">
        <v>175800</v>
      </c>
      <c r="N27" s="40">
        <v>10720</v>
      </c>
      <c r="O27" s="40">
        <v>2293</v>
      </c>
      <c r="P27" s="40">
        <v>4175</v>
      </c>
      <c r="Q27" s="40">
        <v>2013</v>
      </c>
      <c r="R27" s="41">
        <f aca="true" t="shared" si="6" ref="R27:R53">SUM(H27:Q27)</f>
        <v>308776</v>
      </c>
      <c r="S27" s="79"/>
      <c r="T27" s="40">
        <v>62748</v>
      </c>
      <c r="U27" s="40">
        <v>0</v>
      </c>
      <c r="V27" s="40">
        <v>0</v>
      </c>
      <c r="W27" s="40">
        <v>303</v>
      </c>
      <c r="X27" s="40">
        <v>29142</v>
      </c>
      <c r="Y27" s="40">
        <v>23339</v>
      </c>
      <c r="Z27" s="40">
        <v>16040</v>
      </c>
      <c r="AA27" s="40">
        <v>0</v>
      </c>
      <c r="AB27" s="40">
        <v>0</v>
      </c>
      <c r="AC27" s="44">
        <f aca="true" t="shared" si="7" ref="AC27:AC53">SUM(T27:AB27)</f>
        <v>131572</v>
      </c>
      <c r="AD27" s="45">
        <f aca="true" t="shared" si="8" ref="AD27:AD53">+R27-AC27</f>
        <v>177204</v>
      </c>
      <c r="AE27" s="46"/>
      <c r="AF27" s="40">
        <v>2470000</v>
      </c>
      <c r="AG27" s="40">
        <v>300000</v>
      </c>
      <c r="AH27" s="40">
        <v>237634</v>
      </c>
      <c r="AI27" s="40">
        <v>0</v>
      </c>
      <c r="AJ27" s="41">
        <f aca="true" t="shared" si="9" ref="AJ27:AJ53">SUM(AF27:AI27)</f>
        <v>3007634</v>
      </c>
      <c r="AK27" s="40">
        <v>0</v>
      </c>
      <c r="AL27" s="41">
        <f aca="true" t="shared" si="10" ref="AL27:AL53">+AJ27-AK27</f>
        <v>3007634</v>
      </c>
      <c r="AM27" s="46"/>
      <c r="AN27" s="91"/>
      <c r="AO27" s="46"/>
    </row>
    <row r="28" spans="1:41" ht="16.5" customHeight="1">
      <c r="A28" s="77">
        <f aca="true" t="shared" si="11" ref="A28:A53">+A27+1</f>
        <v>24</v>
      </c>
      <c r="B28" s="77" t="s">
        <v>100</v>
      </c>
      <c r="C28" s="77">
        <v>9548</v>
      </c>
      <c r="D28" s="78" t="s">
        <v>123</v>
      </c>
      <c r="E28" s="78"/>
      <c r="F28" s="92" t="s">
        <v>57</v>
      </c>
      <c r="G28" s="93"/>
      <c r="H28" s="90">
        <v>158080</v>
      </c>
      <c r="I28" s="40">
        <v>4910</v>
      </c>
      <c r="J28" s="40">
        <v>11532</v>
      </c>
      <c r="K28" s="40">
        <v>17274</v>
      </c>
      <c r="L28" s="40">
        <v>3717</v>
      </c>
      <c r="M28" s="40">
        <v>0</v>
      </c>
      <c r="N28" s="40">
        <v>14105</v>
      </c>
      <c r="O28" s="40">
        <v>3838</v>
      </c>
      <c r="P28" s="40">
        <v>9697</v>
      </c>
      <c r="Q28" s="40">
        <v>513</v>
      </c>
      <c r="R28" s="41">
        <f t="shared" si="6"/>
        <v>223666</v>
      </c>
      <c r="S28" s="79"/>
      <c r="T28" s="40">
        <v>63927</v>
      </c>
      <c r="U28" s="40">
        <v>4421</v>
      </c>
      <c r="V28" s="40">
        <v>14021</v>
      </c>
      <c r="W28" s="40">
        <v>12690</v>
      </c>
      <c r="X28" s="40">
        <v>108001</v>
      </c>
      <c r="Y28" s="40">
        <v>47083</v>
      </c>
      <c r="Z28" s="40">
        <v>5160</v>
      </c>
      <c r="AA28" s="40">
        <v>9683</v>
      </c>
      <c r="AB28" s="40">
        <v>2694</v>
      </c>
      <c r="AC28" s="44">
        <f t="shared" si="7"/>
        <v>267680</v>
      </c>
      <c r="AD28" s="45">
        <f t="shared" si="8"/>
        <v>-44014</v>
      </c>
      <c r="AE28" s="46"/>
      <c r="AF28" s="40">
        <v>5343200</v>
      </c>
      <c r="AG28" s="40">
        <v>0</v>
      </c>
      <c r="AH28" s="40">
        <v>118780</v>
      </c>
      <c r="AI28" s="40">
        <v>0</v>
      </c>
      <c r="AJ28" s="41">
        <f t="shared" si="9"/>
        <v>5461980</v>
      </c>
      <c r="AK28" s="40">
        <v>0</v>
      </c>
      <c r="AL28" s="41">
        <f t="shared" si="10"/>
        <v>5461980</v>
      </c>
      <c r="AM28" s="46"/>
      <c r="AN28" s="91"/>
      <c r="AO28" s="46"/>
    </row>
    <row r="29" spans="1:41" ht="16.5" customHeight="1">
      <c r="A29" s="77">
        <f t="shared" si="11"/>
        <v>25</v>
      </c>
      <c r="B29" s="77" t="s">
        <v>100</v>
      </c>
      <c r="C29" s="77">
        <v>9549</v>
      </c>
      <c r="D29" s="78" t="s">
        <v>124</v>
      </c>
      <c r="E29" s="78"/>
      <c r="F29" s="92" t="s">
        <v>57</v>
      </c>
      <c r="G29" s="93"/>
      <c r="H29" s="90">
        <v>71707</v>
      </c>
      <c r="I29" s="40">
        <v>0</v>
      </c>
      <c r="J29" s="40">
        <v>180</v>
      </c>
      <c r="K29" s="40">
        <v>0</v>
      </c>
      <c r="L29" s="40">
        <v>2417</v>
      </c>
      <c r="M29" s="40">
        <v>0</v>
      </c>
      <c r="N29" s="40">
        <v>30899</v>
      </c>
      <c r="O29" s="40">
        <v>1522</v>
      </c>
      <c r="P29" s="40">
        <v>8540</v>
      </c>
      <c r="Q29" s="40">
        <v>63</v>
      </c>
      <c r="R29" s="41">
        <f t="shared" si="6"/>
        <v>115328</v>
      </c>
      <c r="S29" s="79"/>
      <c r="T29" s="40">
        <v>31187</v>
      </c>
      <c r="U29" s="40">
        <v>7270</v>
      </c>
      <c r="V29" s="40">
        <v>19551</v>
      </c>
      <c r="W29" s="40">
        <v>7306</v>
      </c>
      <c r="X29" s="40">
        <v>16150</v>
      </c>
      <c r="Y29" s="40">
        <v>15489</v>
      </c>
      <c r="Z29" s="40">
        <v>5604</v>
      </c>
      <c r="AA29" s="40">
        <v>173.5</v>
      </c>
      <c r="AB29" s="40">
        <v>0</v>
      </c>
      <c r="AC29" s="44">
        <f t="shared" si="7"/>
        <v>102730.5</v>
      </c>
      <c r="AD29" s="45">
        <f t="shared" si="8"/>
        <v>12597.5</v>
      </c>
      <c r="AE29" s="46"/>
      <c r="AF29" s="40">
        <v>1175000</v>
      </c>
      <c r="AG29" s="40">
        <v>0</v>
      </c>
      <c r="AH29" s="40">
        <v>68311</v>
      </c>
      <c r="AI29" s="40">
        <v>0</v>
      </c>
      <c r="AJ29" s="41">
        <f t="shared" si="9"/>
        <v>1243311</v>
      </c>
      <c r="AK29" s="40">
        <v>0</v>
      </c>
      <c r="AL29" s="41">
        <f t="shared" si="10"/>
        <v>1243311</v>
      </c>
      <c r="AM29" s="46"/>
      <c r="AN29" s="91"/>
      <c r="AO29" s="46"/>
    </row>
    <row r="30" spans="1:41" ht="16.5" customHeight="1">
      <c r="A30" s="77">
        <f t="shared" si="11"/>
        <v>26</v>
      </c>
      <c r="B30" s="77" t="s">
        <v>100</v>
      </c>
      <c r="C30" s="77">
        <v>9615</v>
      </c>
      <c r="D30" s="78" t="s">
        <v>125</v>
      </c>
      <c r="E30" s="78">
        <v>1</v>
      </c>
      <c r="F30" s="92"/>
      <c r="G30" s="93" t="s">
        <v>72</v>
      </c>
      <c r="H30" s="90">
        <v>80231</v>
      </c>
      <c r="I30" s="40">
        <v>0</v>
      </c>
      <c r="J30" s="40">
        <v>0</v>
      </c>
      <c r="K30" s="40">
        <v>0</v>
      </c>
      <c r="L30" s="40">
        <v>0</v>
      </c>
      <c r="M30" s="40">
        <v>38025</v>
      </c>
      <c r="N30" s="40">
        <v>8218</v>
      </c>
      <c r="O30" s="40">
        <v>0</v>
      </c>
      <c r="P30" s="40">
        <v>19991</v>
      </c>
      <c r="Q30" s="40">
        <v>0</v>
      </c>
      <c r="R30" s="41">
        <f t="shared" si="6"/>
        <v>146465</v>
      </c>
      <c r="S30" s="8"/>
      <c r="T30" s="40">
        <v>59411</v>
      </c>
      <c r="U30" s="40">
        <v>0</v>
      </c>
      <c r="V30" s="40">
        <v>0</v>
      </c>
      <c r="W30" s="40">
        <v>45275</v>
      </c>
      <c r="X30" s="40">
        <v>40638</v>
      </c>
      <c r="Y30" s="40">
        <v>19074</v>
      </c>
      <c r="Z30" s="40">
        <v>22400</v>
      </c>
      <c r="AA30" s="40">
        <v>0</v>
      </c>
      <c r="AB30" s="40">
        <v>0</v>
      </c>
      <c r="AC30" s="44">
        <f t="shared" si="7"/>
        <v>186798</v>
      </c>
      <c r="AD30" s="45">
        <f t="shared" si="8"/>
        <v>-40333</v>
      </c>
      <c r="AE30" s="46"/>
      <c r="AF30" s="40">
        <v>3990000</v>
      </c>
      <c r="AG30" s="40">
        <v>28454</v>
      </c>
      <c r="AH30" s="40">
        <v>911133</v>
      </c>
      <c r="AI30" s="40">
        <v>0</v>
      </c>
      <c r="AJ30" s="41">
        <f t="shared" si="9"/>
        <v>4929587</v>
      </c>
      <c r="AK30" s="40">
        <v>8820</v>
      </c>
      <c r="AL30" s="41">
        <f t="shared" si="10"/>
        <v>4920767</v>
      </c>
      <c r="AM30" s="46"/>
      <c r="AN30" s="91"/>
      <c r="AO30" s="46"/>
    </row>
    <row r="31" spans="1:41" ht="16.5" customHeight="1">
      <c r="A31" s="77">
        <f t="shared" si="11"/>
        <v>27</v>
      </c>
      <c r="B31" s="77" t="s">
        <v>100</v>
      </c>
      <c r="C31" s="77">
        <v>9614</v>
      </c>
      <c r="D31" s="78" t="s">
        <v>126</v>
      </c>
      <c r="E31" s="78"/>
      <c r="F31" s="92" t="s">
        <v>57</v>
      </c>
      <c r="G31" s="93"/>
      <c r="H31" s="90">
        <v>92042</v>
      </c>
      <c r="I31" s="40">
        <v>0</v>
      </c>
      <c r="J31" s="40">
        <v>8618</v>
      </c>
      <c r="K31" s="40">
        <v>0</v>
      </c>
      <c r="L31" s="40">
        <v>0</v>
      </c>
      <c r="M31" s="40">
        <v>0</v>
      </c>
      <c r="N31" s="40">
        <v>10024</v>
      </c>
      <c r="O31" s="40">
        <v>7327</v>
      </c>
      <c r="P31" s="40">
        <v>13653</v>
      </c>
      <c r="Q31" s="40">
        <v>9205</v>
      </c>
      <c r="R31" s="41">
        <f t="shared" si="6"/>
        <v>140869</v>
      </c>
      <c r="S31" s="8"/>
      <c r="T31" s="40">
        <v>27706</v>
      </c>
      <c r="U31" s="40">
        <v>0</v>
      </c>
      <c r="V31" s="40">
        <v>14209</v>
      </c>
      <c r="W31" s="40">
        <v>20695</v>
      </c>
      <c r="X31" s="40">
        <v>26988</v>
      </c>
      <c r="Y31" s="40">
        <v>71135</v>
      </c>
      <c r="Z31" s="40">
        <v>6968</v>
      </c>
      <c r="AA31" s="40">
        <v>0</v>
      </c>
      <c r="AB31" s="40">
        <v>0</v>
      </c>
      <c r="AC31" s="44">
        <f t="shared" si="7"/>
        <v>167701</v>
      </c>
      <c r="AD31" s="45">
        <f t="shared" si="8"/>
        <v>-26832</v>
      </c>
      <c r="AE31" s="46"/>
      <c r="AF31" s="40">
        <v>1068796</v>
      </c>
      <c r="AG31" s="40">
        <v>38142</v>
      </c>
      <c r="AH31" s="40">
        <v>179738</v>
      </c>
      <c r="AI31" s="40">
        <v>6945</v>
      </c>
      <c r="AJ31" s="41">
        <f t="shared" si="9"/>
        <v>1293621</v>
      </c>
      <c r="AK31" s="40">
        <v>3421</v>
      </c>
      <c r="AL31" s="41">
        <f t="shared" si="10"/>
        <v>1290200</v>
      </c>
      <c r="AM31" s="46"/>
      <c r="AN31" s="91"/>
      <c r="AO31" s="46"/>
    </row>
    <row r="32" spans="1:41" ht="16.5" customHeight="1">
      <c r="A32" s="77">
        <f t="shared" si="11"/>
        <v>28</v>
      </c>
      <c r="B32" s="77" t="s">
        <v>100</v>
      </c>
      <c r="C32" s="77">
        <v>14765</v>
      </c>
      <c r="D32" s="78" t="s">
        <v>127</v>
      </c>
      <c r="E32" s="78"/>
      <c r="F32" s="92" t="s">
        <v>57</v>
      </c>
      <c r="G32" s="93"/>
      <c r="H32" s="90">
        <v>91970</v>
      </c>
      <c r="I32" s="40">
        <v>0</v>
      </c>
      <c r="J32" s="40">
        <v>12353</v>
      </c>
      <c r="K32" s="40">
        <v>0</v>
      </c>
      <c r="L32" s="40">
        <v>0</v>
      </c>
      <c r="M32" s="40">
        <v>0</v>
      </c>
      <c r="N32" s="40">
        <v>30232</v>
      </c>
      <c r="O32" s="40">
        <v>103880</v>
      </c>
      <c r="P32" s="40">
        <v>35446</v>
      </c>
      <c r="Q32" s="40">
        <v>50143</v>
      </c>
      <c r="R32" s="41">
        <f t="shared" si="6"/>
        <v>324024</v>
      </c>
      <c r="S32" s="8"/>
      <c r="T32" s="40">
        <v>59986</v>
      </c>
      <c r="U32" s="40">
        <v>18200</v>
      </c>
      <c r="V32" s="40">
        <v>3459</v>
      </c>
      <c r="W32" s="40">
        <v>23706</v>
      </c>
      <c r="X32" s="40">
        <v>65177</v>
      </c>
      <c r="Y32" s="40">
        <v>45538</v>
      </c>
      <c r="Z32" s="40">
        <v>4084</v>
      </c>
      <c r="AA32" s="40">
        <v>0</v>
      </c>
      <c r="AB32" s="40">
        <v>48000</v>
      </c>
      <c r="AC32" s="44">
        <f t="shared" si="7"/>
        <v>268150</v>
      </c>
      <c r="AD32" s="45">
        <f t="shared" si="8"/>
        <v>55874</v>
      </c>
      <c r="AE32" s="46"/>
      <c r="AF32" s="40">
        <v>2478198</v>
      </c>
      <c r="AG32" s="40">
        <v>106528</v>
      </c>
      <c r="AH32" s="40">
        <v>1066958</v>
      </c>
      <c r="AI32" s="40">
        <v>336</v>
      </c>
      <c r="AJ32" s="41">
        <f t="shared" si="9"/>
        <v>3652020</v>
      </c>
      <c r="AK32" s="40">
        <v>4890</v>
      </c>
      <c r="AL32" s="41">
        <f t="shared" si="10"/>
        <v>3647130</v>
      </c>
      <c r="AM32" s="46"/>
      <c r="AN32" s="91"/>
      <c r="AO32" s="46"/>
    </row>
    <row r="33" spans="1:41" ht="16.5" customHeight="1">
      <c r="A33" s="77">
        <f t="shared" si="11"/>
        <v>29</v>
      </c>
      <c r="B33" s="77" t="s">
        <v>100</v>
      </c>
      <c r="C33" s="77">
        <v>9581</v>
      </c>
      <c r="D33" s="78" t="s">
        <v>128</v>
      </c>
      <c r="E33" s="78"/>
      <c r="F33" s="92" t="s">
        <v>57</v>
      </c>
      <c r="G33" s="93"/>
      <c r="H33" s="90">
        <v>264577</v>
      </c>
      <c r="I33" s="40">
        <v>7719</v>
      </c>
      <c r="J33" s="40">
        <v>40372</v>
      </c>
      <c r="K33" s="40">
        <v>74196</v>
      </c>
      <c r="L33" s="40">
        <v>58202</v>
      </c>
      <c r="M33" s="40">
        <v>0</v>
      </c>
      <c r="N33" s="40">
        <v>22739</v>
      </c>
      <c r="O33" s="40">
        <v>303</v>
      </c>
      <c r="P33" s="40">
        <v>22724</v>
      </c>
      <c r="Q33" s="40">
        <v>984</v>
      </c>
      <c r="R33" s="41">
        <f t="shared" si="6"/>
        <v>491816</v>
      </c>
      <c r="S33" s="8"/>
      <c r="T33" s="40">
        <v>56717</v>
      </c>
      <c r="U33" s="40">
        <v>20020</v>
      </c>
      <c r="V33" s="40">
        <v>0</v>
      </c>
      <c r="W33" s="40">
        <v>137663</v>
      </c>
      <c r="X33" s="40">
        <v>20439</v>
      </c>
      <c r="Y33" s="40">
        <v>116753</v>
      </c>
      <c r="Z33" s="40">
        <v>75250</v>
      </c>
      <c r="AA33" s="40">
        <v>62105</v>
      </c>
      <c r="AB33" s="40">
        <v>2243</v>
      </c>
      <c r="AC33" s="44">
        <f t="shared" si="7"/>
        <v>491190</v>
      </c>
      <c r="AD33" s="45">
        <f t="shared" si="8"/>
        <v>626</v>
      </c>
      <c r="AE33" s="46"/>
      <c r="AF33" s="40">
        <v>1992485</v>
      </c>
      <c r="AG33" s="40">
        <v>35009</v>
      </c>
      <c r="AH33" s="40">
        <v>34614</v>
      </c>
      <c r="AI33" s="40">
        <v>4719</v>
      </c>
      <c r="AJ33" s="41">
        <f t="shared" si="9"/>
        <v>2066827</v>
      </c>
      <c r="AK33" s="40">
        <v>85343</v>
      </c>
      <c r="AL33" s="41">
        <f t="shared" si="10"/>
        <v>1981484</v>
      </c>
      <c r="AM33" s="46"/>
      <c r="AN33" s="91"/>
      <c r="AO33" s="46"/>
    </row>
    <row r="34" spans="1:41" ht="16.5" customHeight="1">
      <c r="A34" s="77">
        <f t="shared" si="11"/>
        <v>30</v>
      </c>
      <c r="B34" s="77" t="s">
        <v>100</v>
      </c>
      <c r="C34" s="77">
        <v>9583</v>
      </c>
      <c r="D34" s="78" t="s">
        <v>129</v>
      </c>
      <c r="E34" s="78"/>
      <c r="F34" s="92" t="s">
        <v>57</v>
      </c>
      <c r="G34" s="93"/>
      <c r="H34" s="90">
        <v>61263</v>
      </c>
      <c r="I34" s="40">
        <v>478</v>
      </c>
      <c r="J34" s="40">
        <v>27733</v>
      </c>
      <c r="K34" s="40">
        <v>0</v>
      </c>
      <c r="L34" s="40">
        <v>5637</v>
      </c>
      <c r="M34" s="40">
        <v>200</v>
      </c>
      <c r="N34" s="40">
        <v>7750</v>
      </c>
      <c r="O34" s="40">
        <v>26478</v>
      </c>
      <c r="P34" s="40">
        <v>1842</v>
      </c>
      <c r="Q34" s="40">
        <v>32</v>
      </c>
      <c r="R34" s="41">
        <f t="shared" si="6"/>
        <v>131413</v>
      </c>
      <c r="S34" s="8"/>
      <c r="T34" s="40">
        <v>4378</v>
      </c>
      <c r="U34" s="40">
        <v>0</v>
      </c>
      <c r="V34" s="40">
        <v>2607</v>
      </c>
      <c r="W34" s="40">
        <v>56903</v>
      </c>
      <c r="X34" s="40">
        <v>31839</v>
      </c>
      <c r="Y34" s="40">
        <v>16784</v>
      </c>
      <c r="Z34" s="40">
        <v>7382</v>
      </c>
      <c r="AA34" s="40">
        <v>300</v>
      </c>
      <c r="AB34" s="40">
        <v>491</v>
      </c>
      <c r="AC34" s="44">
        <f t="shared" si="7"/>
        <v>120684</v>
      </c>
      <c r="AD34" s="45">
        <f t="shared" si="8"/>
        <v>10729</v>
      </c>
      <c r="AE34" s="46"/>
      <c r="AF34" s="40">
        <v>876559</v>
      </c>
      <c r="AG34" s="40">
        <v>17080</v>
      </c>
      <c r="AH34" s="40">
        <v>567603</v>
      </c>
      <c r="AI34" s="40">
        <v>3950</v>
      </c>
      <c r="AJ34" s="41">
        <f t="shared" si="9"/>
        <v>1465192</v>
      </c>
      <c r="AK34" s="40">
        <v>16659</v>
      </c>
      <c r="AL34" s="41">
        <f t="shared" si="10"/>
        <v>1448533</v>
      </c>
      <c r="AM34" s="46"/>
      <c r="AN34" s="91"/>
      <c r="AO34" s="46"/>
    </row>
    <row r="35" spans="1:41" ht="16.5" customHeight="1">
      <c r="A35" s="77">
        <f t="shared" si="11"/>
        <v>31</v>
      </c>
      <c r="B35" s="77" t="s">
        <v>100</v>
      </c>
      <c r="C35" s="77">
        <v>9618</v>
      </c>
      <c r="D35" s="78" t="s">
        <v>130</v>
      </c>
      <c r="E35" s="78">
        <v>1</v>
      </c>
      <c r="F35" s="92"/>
      <c r="G35" s="93" t="s">
        <v>72</v>
      </c>
      <c r="H35" s="90">
        <v>86775</v>
      </c>
      <c r="I35" s="40">
        <v>0</v>
      </c>
      <c r="J35" s="40">
        <v>0</v>
      </c>
      <c r="K35" s="40">
        <v>20000</v>
      </c>
      <c r="L35" s="40">
        <v>0</v>
      </c>
      <c r="M35" s="40">
        <v>0</v>
      </c>
      <c r="N35" s="40">
        <v>7806</v>
      </c>
      <c r="O35" s="40">
        <v>3047</v>
      </c>
      <c r="P35" s="40">
        <v>0</v>
      </c>
      <c r="Q35" s="40">
        <v>3327</v>
      </c>
      <c r="R35" s="41">
        <f t="shared" si="6"/>
        <v>120955</v>
      </c>
      <c r="S35" s="8"/>
      <c r="T35" s="40">
        <v>49769</v>
      </c>
      <c r="U35" s="40">
        <v>3052</v>
      </c>
      <c r="V35" s="40">
        <v>0</v>
      </c>
      <c r="W35" s="40">
        <v>0</v>
      </c>
      <c r="X35" s="40">
        <v>19907</v>
      </c>
      <c r="Y35" s="40">
        <v>11537</v>
      </c>
      <c r="Z35" s="40">
        <v>0</v>
      </c>
      <c r="AA35" s="40">
        <v>0</v>
      </c>
      <c r="AB35" s="40">
        <v>2318</v>
      </c>
      <c r="AC35" s="44">
        <f t="shared" si="7"/>
        <v>86583</v>
      </c>
      <c r="AD35" s="45">
        <f t="shared" si="8"/>
        <v>34372</v>
      </c>
      <c r="AE35" s="46"/>
      <c r="AF35" s="40">
        <v>1854320</v>
      </c>
      <c r="AG35" s="40">
        <v>35354</v>
      </c>
      <c r="AH35" s="40">
        <v>86052</v>
      </c>
      <c r="AI35" s="40">
        <v>0</v>
      </c>
      <c r="AJ35" s="41">
        <f t="shared" si="9"/>
        <v>1975726</v>
      </c>
      <c r="AK35" s="40">
        <v>0</v>
      </c>
      <c r="AL35" s="41">
        <f t="shared" si="10"/>
        <v>1975726</v>
      </c>
      <c r="AM35" s="46"/>
      <c r="AN35" s="91"/>
      <c r="AO35" s="46"/>
    </row>
    <row r="36" spans="1:41" ht="16.5" customHeight="1">
      <c r="A36" s="77">
        <f t="shared" si="11"/>
        <v>32</v>
      </c>
      <c r="B36" s="77" t="s">
        <v>100</v>
      </c>
      <c r="C36" s="77">
        <v>9619</v>
      </c>
      <c r="D36" s="78" t="s">
        <v>131</v>
      </c>
      <c r="E36" s="78"/>
      <c r="F36" s="92" t="s">
        <v>57</v>
      </c>
      <c r="G36" s="93"/>
      <c r="H36" s="90">
        <v>167987</v>
      </c>
      <c r="I36" s="40">
        <v>0</v>
      </c>
      <c r="J36" s="40">
        <v>0</v>
      </c>
      <c r="K36" s="40">
        <v>0</v>
      </c>
      <c r="L36" s="40">
        <v>4574</v>
      </c>
      <c r="M36" s="40">
        <v>0</v>
      </c>
      <c r="N36" s="40">
        <v>25044</v>
      </c>
      <c r="O36" s="40">
        <v>79577</v>
      </c>
      <c r="P36" s="40">
        <v>8866</v>
      </c>
      <c r="Q36" s="40">
        <v>0</v>
      </c>
      <c r="R36" s="41">
        <f t="shared" si="6"/>
        <v>286048</v>
      </c>
      <c r="S36" s="8"/>
      <c r="T36" s="40">
        <v>54748</v>
      </c>
      <c r="U36" s="40">
        <v>24960</v>
      </c>
      <c r="V36" s="40">
        <v>2211</v>
      </c>
      <c r="W36" s="40">
        <v>84005</v>
      </c>
      <c r="X36" s="40">
        <v>25470</v>
      </c>
      <c r="Y36" s="40">
        <v>47624</v>
      </c>
      <c r="Z36" s="40">
        <v>13957</v>
      </c>
      <c r="AA36" s="40">
        <v>12000</v>
      </c>
      <c r="AB36" s="40">
        <v>0</v>
      </c>
      <c r="AC36" s="44">
        <f t="shared" si="7"/>
        <v>264975</v>
      </c>
      <c r="AD36" s="45">
        <f t="shared" si="8"/>
        <v>21073</v>
      </c>
      <c r="AE36" s="46"/>
      <c r="AF36" s="40">
        <v>2044916</v>
      </c>
      <c r="AG36" s="40">
        <v>10185</v>
      </c>
      <c r="AH36" s="40">
        <v>1604531</v>
      </c>
      <c r="AI36" s="40">
        <v>14621</v>
      </c>
      <c r="AJ36" s="41">
        <f t="shared" si="9"/>
        <v>3674253</v>
      </c>
      <c r="AK36" s="40">
        <v>14747</v>
      </c>
      <c r="AL36" s="41">
        <f t="shared" si="10"/>
        <v>3659506</v>
      </c>
      <c r="AM36" s="46"/>
      <c r="AN36" s="91"/>
      <c r="AO36" s="46"/>
    </row>
    <row r="37" spans="1:41" ht="16.5" customHeight="1">
      <c r="A37" s="77">
        <f t="shared" si="11"/>
        <v>33</v>
      </c>
      <c r="B37" s="77" t="s">
        <v>100</v>
      </c>
      <c r="C37" s="77">
        <v>9616</v>
      </c>
      <c r="D37" s="78" t="s">
        <v>132</v>
      </c>
      <c r="E37" s="78">
        <v>1</v>
      </c>
      <c r="F37" s="92"/>
      <c r="G37" s="93" t="s">
        <v>72</v>
      </c>
      <c r="H37" s="90">
        <v>103788</v>
      </c>
      <c r="I37" s="40">
        <v>0</v>
      </c>
      <c r="J37" s="40">
        <v>0</v>
      </c>
      <c r="K37" s="40">
        <v>91187</v>
      </c>
      <c r="L37" s="40">
        <v>0</v>
      </c>
      <c r="M37" s="40">
        <v>71793</v>
      </c>
      <c r="N37" s="40">
        <v>4354</v>
      </c>
      <c r="O37" s="40">
        <v>0</v>
      </c>
      <c r="P37" s="40">
        <v>7812</v>
      </c>
      <c r="Q37" s="40">
        <v>0</v>
      </c>
      <c r="R37" s="41">
        <f t="shared" si="6"/>
        <v>278934</v>
      </c>
      <c r="S37" s="8"/>
      <c r="T37" s="40">
        <v>51929</v>
      </c>
      <c r="U37" s="40">
        <v>4190</v>
      </c>
      <c r="V37" s="40">
        <v>0</v>
      </c>
      <c r="W37" s="40">
        <v>0</v>
      </c>
      <c r="X37" s="40">
        <v>0</v>
      </c>
      <c r="Y37" s="40">
        <v>23409</v>
      </c>
      <c r="Z37" s="40">
        <v>19350</v>
      </c>
      <c r="AA37" s="40">
        <v>0</v>
      </c>
      <c r="AB37" s="40">
        <v>0</v>
      </c>
      <c r="AC37" s="44">
        <f t="shared" si="7"/>
        <v>98878</v>
      </c>
      <c r="AD37" s="45">
        <f t="shared" si="8"/>
        <v>180056</v>
      </c>
      <c r="AE37" s="46"/>
      <c r="AF37" s="40">
        <v>2905000</v>
      </c>
      <c r="AG37" s="40">
        <v>0</v>
      </c>
      <c r="AH37" s="40">
        <v>151334</v>
      </c>
      <c r="AI37" s="40">
        <v>0</v>
      </c>
      <c r="AJ37" s="41">
        <f t="shared" si="9"/>
        <v>3056334</v>
      </c>
      <c r="AK37" s="40">
        <v>0</v>
      </c>
      <c r="AL37" s="41">
        <f t="shared" si="10"/>
        <v>3056334</v>
      </c>
      <c r="AM37" s="46"/>
      <c r="AN37" s="91"/>
      <c r="AO37" s="46"/>
    </row>
    <row r="38" spans="1:41" ht="16.5" customHeight="1">
      <c r="A38" s="77">
        <f t="shared" si="11"/>
        <v>34</v>
      </c>
      <c r="B38" s="77" t="s">
        <v>100</v>
      </c>
      <c r="C38" s="77">
        <v>9623</v>
      </c>
      <c r="D38" s="78" t="s">
        <v>133</v>
      </c>
      <c r="E38" s="78"/>
      <c r="F38" s="92" t="s">
        <v>57</v>
      </c>
      <c r="G38" s="93"/>
      <c r="H38" s="90">
        <v>102317</v>
      </c>
      <c r="I38" s="40">
        <v>1913</v>
      </c>
      <c r="J38" s="40">
        <v>0</v>
      </c>
      <c r="K38" s="40">
        <v>0</v>
      </c>
      <c r="L38" s="40">
        <v>5000</v>
      </c>
      <c r="M38" s="40">
        <v>0</v>
      </c>
      <c r="N38" s="40">
        <v>6889</v>
      </c>
      <c r="O38" s="40">
        <v>5623</v>
      </c>
      <c r="P38" s="40">
        <v>22518</v>
      </c>
      <c r="Q38" s="40">
        <v>0</v>
      </c>
      <c r="R38" s="41">
        <f t="shared" si="6"/>
        <v>144260</v>
      </c>
      <c r="S38" s="8"/>
      <c r="T38" s="40">
        <v>58913</v>
      </c>
      <c r="U38" s="40">
        <v>0</v>
      </c>
      <c r="V38" s="40">
        <v>1081</v>
      </c>
      <c r="W38" s="40">
        <v>4467</v>
      </c>
      <c r="X38" s="40">
        <v>39545</v>
      </c>
      <c r="Y38" s="40">
        <v>19749</v>
      </c>
      <c r="Z38" s="40">
        <v>2779</v>
      </c>
      <c r="AA38" s="40">
        <v>0</v>
      </c>
      <c r="AB38" s="40">
        <v>0</v>
      </c>
      <c r="AC38" s="44">
        <f t="shared" si="7"/>
        <v>126534</v>
      </c>
      <c r="AD38" s="45">
        <f t="shared" si="8"/>
        <v>17726</v>
      </c>
      <c r="AE38" s="46"/>
      <c r="AF38" s="40">
        <v>1240000</v>
      </c>
      <c r="AG38" s="40">
        <v>0</v>
      </c>
      <c r="AH38" s="40">
        <v>121808</v>
      </c>
      <c r="AI38" s="40">
        <v>10784</v>
      </c>
      <c r="AJ38" s="41">
        <f t="shared" si="9"/>
        <v>1372592</v>
      </c>
      <c r="AK38" s="40">
        <v>5705</v>
      </c>
      <c r="AL38" s="41">
        <f t="shared" si="10"/>
        <v>1366887</v>
      </c>
      <c r="AM38" s="46"/>
      <c r="AN38" s="91"/>
      <c r="AO38" s="46"/>
    </row>
    <row r="39" spans="1:41" ht="16.5" customHeight="1">
      <c r="A39" s="77">
        <f t="shared" si="11"/>
        <v>35</v>
      </c>
      <c r="B39" s="77" t="s">
        <v>100</v>
      </c>
      <c r="C39" s="77">
        <v>9534</v>
      </c>
      <c r="D39" s="78" t="s">
        <v>134</v>
      </c>
      <c r="E39" s="78"/>
      <c r="F39" s="92" t="s">
        <v>57</v>
      </c>
      <c r="G39" s="93"/>
      <c r="H39" s="90">
        <v>181301</v>
      </c>
      <c r="I39" s="40">
        <v>0</v>
      </c>
      <c r="J39" s="40">
        <v>19107</v>
      </c>
      <c r="K39" s="40">
        <v>0</v>
      </c>
      <c r="L39" s="40">
        <v>40000</v>
      </c>
      <c r="M39" s="40">
        <v>0</v>
      </c>
      <c r="N39" s="40">
        <v>9758</v>
      </c>
      <c r="O39" s="40">
        <v>23340</v>
      </c>
      <c r="P39" s="40">
        <v>11976</v>
      </c>
      <c r="Q39" s="40">
        <v>1197</v>
      </c>
      <c r="R39" s="41">
        <f t="shared" si="6"/>
        <v>286679</v>
      </c>
      <c r="S39" s="8"/>
      <c r="T39" s="40">
        <v>54446</v>
      </c>
      <c r="U39" s="40">
        <v>15600</v>
      </c>
      <c r="V39" s="40">
        <v>6292</v>
      </c>
      <c r="W39" s="40">
        <v>55080</v>
      </c>
      <c r="X39" s="40">
        <v>33366</v>
      </c>
      <c r="Y39" s="40">
        <v>33890</v>
      </c>
      <c r="Z39" s="40">
        <v>36000</v>
      </c>
      <c r="AA39" s="40">
        <v>8215</v>
      </c>
      <c r="AB39" s="40">
        <v>41707</v>
      </c>
      <c r="AC39" s="44">
        <f t="shared" si="7"/>
        <v>284596</v>
      </c>
      <c r="AD39" s="45">
        <f t="shared" si="8"/>
        <v>2083</v>
      </c>
      <c r="AE39" s="46"/>
      <c r="AF39" s="40">
        <v>735000</v>
      </c>
      <c r="AG39" s="40">
        <v>214580</v>
      </c>
      <c r="AH39" s="40">
        <v>490746</v>
      </c>
      <c r="AI39" s="40">
        <v>0</v>
      </c>
      <c r="AJ39" s="41">
        <f t="shared" si="9"/>
        <v>1440326</v>
      </c>
      <c r="AK39" s="40">
        <v>60000</v>
      </c>
      <c r="AL39" s="41">
        <f t="shared" si="10"/>
        <v>1380326</v>
      </c>
      <c r="AM39" s="46"/>
      <c r="AN39" s="91"/>
      <c r="AO39" s="46"/>
    </row>
    <row r="40" spans="1:41" ht="16.5" customHeight="1">
      <c r="A40" s="77">
        <f t="shared" si="11"/>
        <v>36</v>
      </c>
      <c r="B40" s="77" t="s">
        <v>100</v>
      </c>
      <c r="C40" s="77">
        <v>9552</v>
      </c>
      <c r="D40" s="78" t="s">
        <v>135</v>
      </c>
      <c r="E40" s="78"/>
      <c r="F40" s="92" t="s">
        <v>57</v>
      </c>
      <c r="G40" s="93"/>
      <c r="H40" s="90">
        <v>26375</v>
      </c>
      <c r="I40" s="40">
        <v>0</v>
      </c>
      <c r="J40" s="40">
        <v>0</v>
      </c>
      <c r="K40" s="40">
        <v>0</v>
      </c>
      <c r="L40" s="40">
        <v>0</v>
      </c>
      <c r="M40" s="40">
        <v>5000</v>
      </c>
      <c r="N40" s="40">
        <v>550</v>
      </c>
      <c r="O40" s="40">
        <v>9327</v>
      </c>
      <c r="P40" s="40">
        <v>6352</v>
      </c>
      <c r="Q40" s="40">
        <v>2586</v>
      </c>
      <c r="R40" s="41">
        <f t="shared" si="6"/>
        <v>50190</v>
      </c>
      <c r="S40" s="8"/>
      <c r="T40" s="40">
        <v>36043</v>
      </c>
      <c r="U40" s="40">
        <v>0</v>
      </c>
      <c r="V40" s="40">
        <v>0</v>
      </c>
      <c r="W40" s="40">
        <v>215</v>
      </c>
      <c r="X40" s="40">
        <v>13670</v>
      </c>
      <c r="Y40" s="40">
        <v>17409</v>
      </c>
      <c r="Z40" s="40">
        <v>2915</v>
      </c>
      <c r="AA40" s="40">
        <v>0</v>
      </c>
      <c r="AB40" s="40">
        <v>0</v>
      </c>
      <c r="AC40" s="44">
        <f t="shared" si="7"/>
        <v>70252</v>
      </c>
      <c r="AD40" s="45">
        <f t="shared" si="8"/>
        <v>-20062</v>
      </c>
      <c r="AE40" s="46"/>
      <c r="AF40" s="40">
        <v>245581</v>
      </c>
      <c r="AG40" s="40">
        <v>16067</v>
      </c>
      <c r="AH40" s="40">
        <v>208768</v>
      </c>
      <c r="AI40" s="40">
        <v>1474</v>
      </c>
      <c r="AJ40" s="41">
        <f t="shared" si="9"/>
        <v>471890</v>
      </c>
      <c r="AK40" s="40">
        <v>0</v>
      </c>
      <c r="AL40" s="41">
        <f t="shared" si="10"/>
        <v>471890</v>
      </c>
      <c r="AM40" s="46"/>
      <c r="AN40" s="91"/>
      <c r="AO40" s="46"/>
    </row>
    <row r="41" spans="1:41" ht="16.5" customHeight="1">
      <c r="A41" s="77">
        <f t="shared" si="11"/>
        <v>37</v>
      </c>
      <c r="B41" s="77" t="s">
        <v>100</v>
      </c>
      <c r="C41" s="77">
        <v>9564</v>
      </c>
      <c r="D41" s="78" t="s">
        <v>136</v>
      </c>
      <c r="E41" s="78">
        <v>1</v>
      </c>
      <c r="F41" s="92"/>
      <c r="G41" s="93" t="s">
        <v>72</v>
      </c>
      <c r="H41" s="90">
        <v>36487</v>
      </c>
      <c r="I41" s="40">
        <v>0</v>
      </c>
      <c r="J41" s="40">
        <v>72</v>
      </c>
      <c r="K41" s="40">
        <v>0</v>
      </c>
      <c r="L41" s="40">
        <v>3000</v>
      </c>
      <c r="M41" s="40">
        <v>0</v>
      </c>
      <c r="N41" s="40">
        <v>10143</v>
      </c>
      <c r="O41" s="40">
        <v>15331</v>
      </c>
      <c r="P41" s="40">
        <v>3071</v>
      </c>
      <c r="Q41" s="40">
        <v>7505</v>
      </c>
      <c r="R41" s="41">
        <f t="shared" si="6"/>
        <v>75609</v>
      </c>
      <c r="S41" s="8"/>
      <c r="T41" s="40">
        <v>25339</v>
      </c>
      <c r="U41" s="40">
        <v>7820</v>
      </c>
      <c r="V41" s="40">
        <v>0</v>
      </c>
      <c r="W41" s="40">
        <v>2262</v>
      </c>
      <c r="X41" s="40">
        <v>18607</v>
      </c>
      <c r="Y41" s="40">
        <v>11356</v>
      </c>
      <c r="Z41" s="40">
        <v>2911</v>
      </c>
      <c r="AA41" s="40">
        <v>0</v>
      </c>
      <c r="AB41" s="40">
        <v>3800</v>
      </c>
      <c r="AC41" s="44">
        <f t="shared" si="7"/>
        <v>72095</v>
      </c>
      <c r="AD41" s="45">
        <f t="shared" si="8"/>
        <v>3514</v>
      </c>
      <c r="AE41" s="46"/>
      <c r="AF41" s="40">
        <v>978000</v>
      </c>
      <c r="AG41" s="40">
        <v>111644</v>
      </c>
      <c r="AH41" s="40">
        <v>310354</v>
      </c>
      <c r="AI41" s="40">
        <v>0</v>
      </c>
      <c r="AJ41" s="41">
        <f t="shared" si="9"/>
        <v>1399998</v>
      </c>
      <c r="AK41" s="40">
        <v>3368</v>
      </c>
      <c r="AL41" s="41">
        <f t="shared" si="10"/>
        <v>1396630</v>
      </c>
      <c r="AM41" s="46"/>
      <c r="AN41" s="91"/>
      <c r="AO41" s="46"/>
    </row>
    <row r="42" spans="1:41" ht="16.5" customHeight="1">
      <c r="A42" s="77">
        <f t="shared" si="11"/>
        <v>38</v>
      </c>
      <c r="B42" s="77" t="s">
        <v>100</v>
      </c>
      <c r="C42" s="77">
        <v>9530</v>
      </c>
      <c r="D42" s="78" t="s">
        <v>137</v>
      </c>
      <c r="E42" s="78"/>
      <c r="F42" s="92" t="s">
        <v>57</v>
      </c>
      <c r="G42" s="93"/>
      <c r="H42" s="90">
        <v>5265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1">
        <f t="shared" si="6"/>
        <v>5265</v>
      </c>
      <c r="S42" s="8"/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4">
        <f t="shared" si="7"/>
        <v>0</v>
      </c>
      <c r="AD42" s="45">
        <f t="shared" si="8"/>
        <v>5265</v>
      </c>
      <c r="AE42" s="46"/>
      <c r="AF42" s="40">
        <v>0</v>
      </c>
      <c r="AG42" s="40">
        <v>0</v>
      </c>
      <c r="AH42" s="40">
        <v>0</v>
      </c>
      <c r="AI42" s="40">
        <v>0</v>
      </c>
      <c r="AJ42" s="41">
        <f t="shared" si="9"/>
        <v>0</v>
      </c>
      <c r="AK42" s="40">
        <v>0</v>
      </c>
      <c r="AL42" s="41">
        <f t="shared" si="10"/>
        <v>0</v>
      </c>
      <c r="AM42" s="46"/>
      <c r="AN42" s="91"/>
      <c r="AO42" s="46"/>
    </row>
    <row r="43" spans="1:41" ht="16.5" customHeight="1">
      <c r="A43" s="77">
        <f t="shared" si="11"/>
        <v>39</v>
      </c>
      <c r="B43" s="77" t="s">
        <v>100</v>
      </c>
      <c r="C43" s="77">
        <v>9532</v>
      </c>
      <c r="D43" s="78" t="s">
        <v>138</v>
      </c>
      <c r="E43" s="78"/>
      <c r="F43" s="92" t="s">
        <v>57</v>
      </c>
      <c r="G43" s="93"/>
      <c r="H43" s="90">
        <v>123246</v>
      </c>
      <c r="I43" s="40">
        <v>1191</v>
      </c>
      <c r="J43" s="40">
        <v>819</v>
      </c>
      <c r="K43" s="40">
        <v>0</v>
      </c>
      <c r="L43" s="40">
        <v>0</v>
      </c>
      <c r="M43" s="40">
        <v>500</v>
      </c>
      <c r="N43" s="40">
        <v>18200</v>
      </c>
      <c r="O43" s="40">
        <v>4845</v>
      </c>
      <c r="P43" s="40">
        <v>51995</v>
      </c>
      <c r="Q43" s="40">
        <v>3657</v>
      </c>
      <c r="R43" s="41">
        <f t="shared" si="6"/>
        <v>204453</v>
      </c>
      <c r="S43" s="8"/>
      <c r="T43" s="40">
        <v>60702</v>
      </c>
      <c r="U43" s="40">
        <v>15460</v>
      </c>
      <c r="V43" s="40">
        <v>2235</v>
      </c>
      <c r="W43" s="40">
        <v>38795</v>
      </c>
      <c r="X43" s="40">
        <v>22199</v>
      </c>
      <c r="Y43" s="40">
        <v>25672</v>
      </c>
      <c r="Z43" s="40">
        <v>18246</v>
      </c>
      <c r="AA43" s="40">
        <v>2691</v>
      </c>
      <c r="AB43" s="40">
        <v>766</v>
      </c>
      <c r="AC43" s="44">
        <f t="shared" si="7"/>
        <v>186766</v>
      </c>
      <c r="AD43" s="45">
        <f t="shared" si="8"/>
        <v>17687</v>
      </c>
      <c r="AE43" s="46"/>
      <c r="AF43" s="40">
        <v>788663</v>
      </c>
      <c r="AG43" s="40">
        <v>0</v>
      </c>
      <c r="AH43" s="40">
        <v>142855</v>
      </c>
      <c r="AI43" s="40">
        <v>3934</v>
      </c>
      <c r="AJ43" s="41">
        <f t="shared" si="9"/>
        <v>935452</v>
      </c>
      <c r="AK43" s="40">
        <v>35142</v>
      </c>
      <c r="AL43" s="41">
        <f t="shared" si="10"/>
        <v>900310</v>
      </c>
      <c r="AM43" s="46"/>
      <c r="AN43" s="91"/>
      <c r="AO43" s="46"/>
    </row>
    <row r="44" spans="1:41" ht="16.5" customHeight="1">
      <c r="A44" s="77">
        <f t="shared" si="11"/>
        <v>40</v>
      </c>
      <c r="B44" s="77" t="s">
        <v>100</v>
      </c>
      <c r="C44" s="77">
        <v>15065</v>
      </c>
      <c r="D44" s="78" t="s">
        <v>139</v>
      </c>
      <c r="E44" s="78"/>
      <c r="F44" s="92" t="s">
        <v>57</v>
      </c>
      <c r="G44" s="93"/>
      <c r="H44" s="90">
        <v>68363</v>
      </c>
      <c r="I44" s="40">
        <v>0</v>
      </c>
      <c r="J44" s="40">
        <v>0</v>
      </c>
      <c r="K44" s="40">
        <v>0</v>
      </c>
      <c r="L44" s="40">
        <v>10000</v>
      </c>
      <c r="M44" s="40">
        <v>0</v>
      </c>
      <c r="N44" s="40">
        <v>0</v>
      </c>
      <c r="O44" s="40">
        <v>0</v>
      </c>
      <c r="P44" s="40">
        <v>20332</v>
      </c>
      <c r="Q44" s="40">
        <v>0</v>
      </c>
      <c r="R44" s="41">
        <f t="shared" si="6"/>
        <v>98695</v>
      </c>
      <c r="S44" s="8"/>
      <c r="T44" s="40">
        <v>0</v>
      </c>
      <c r="U44" s="40">
        <v>0</v>
      </c>
      <c r="V44" s="40">
        <v>0</v>
      </c>
      <c r="W44" s="40">
        <v>0</v>
      </c>
      <c r="X44" s="40">
        <v>18165</v>
      </c>
      <c r="Y44" s="40">
        <v>4894</v>
      </c>
      <c r="Z44" s="40">
        <v>0</v>
      </c>
      <c r="AA44" s="40">
        <v>0</v>
      </c>
      <c r="AB44" s="40">
        <v>1307</v>
      </c>
      <c r="AC44" s="44">
        <f t="shared" si="7"/>
        <v>24366</v>
      </c>
      <c r="AD44" s="45">
        <f t="shared" si="8"/>
        <v>74329</v>
      </c>
      <c r="AE44" s="46"/>
      <c r="AF44" s="40">
        <v>300000</v>
      </c>
      <c r="AG44" s="40">
        <v>0</v>
      </c>
      <c r="AH44" s="40">
        <v>35619</v>
      </c>
      <c r="AI44" s="40">
        <v>0</v>
      </c>
      <c r="AJ44" s="41">
        <f t="shared" si="9"/>
        <v>335619</v>
      </c>
      <c r="AK44" s="40">
        <v>180000</v>
      </c>
      <c r="AL44" s="41">
        <f t="shared" si="10"/>
        <v>155619</v>
      </c>
      <c r="AM44" s="46"/>
      <c r="AN44" s="91"/>
      <c r="AO44" s="46"/>
    </row>
    <row r="45" spans="1:41" ht="16.5" customHeight="1">
      <c r="A45" s="77">
        <f t="shared" si="11"/>
        <v>41</v>
      </c>
      <c r="B45" s="77" t="s">
        <v>100</v>
      </c>
      <c r="C45" s="77">
        <v>9627</v>
      </c>
      <c r="D45" s="78" t="s">
        <v>140</v>
      </c>
      <c r="E45" s="78"/>
      <c r="F45" s="92" t="s">
        <v>57</v>
      </c>
      <c r="G45" s="93"/>
      <c r="H45" s="90">
        <v>41928</v>
      </c>
      <c r="I45" s="40">
        <v>0</v>
      </c>
      <c r="J45" s="40">
        <v>584</v>
      </c>
      <c r="K45" s="40">
        <v>0</v>
      </c>
      <c r="L45" s="40">
        <v>2105</v>
      </c>
      <c r="M45" s="40">
        <v>8699</v>
      </c>
      <c r="N45" s="40">
        <v>14231</v>
      </c>
      <c r="O45" s="40">
        <v>30</v>
      </c>
      <c r="P45" s="40">
        <v>12573</v>
      </c>
      <c r="Q45" s="40">
        <v>5000</v>
      </c>
      <c r="R45" s="41">
        <f t="shared" si="6"/>
        <v>85150</v>
      </c>
      <c r="S45" s="8"/>
      <c r="T45" s="40">
        <v>28194</v>
      </c>
      <c r="U45" s="40">
        <v>0</v>
      </c>
      <c r="V45" s="40">
        <v>8187</v>
      </c>
      <c r="W45" s="40">
        <v>343</v>
      </c>
      <c r="X45" s="40">
        <v>10599</v>
      </c>
      <c r="Y45" s="40">
        <v>7771</v>
      </c>
      <c r="Z45" s="40">
        <v>4062</v>
      </c>
      <c r="AA45" s="40">
        <v>584</v>
      </c>
      <c r="AB45" s="40">
        <v>310</v>
      </c>
      <c r="AC45" s="44">
        <f t="shared" si="7"/>
        <v>60050</v>
      </c>
      <c r="AD45" s="45">
        <f t="shared" si="8"/>
        <v>25100</v>
      </c>
      <c r="AE45" s="46"/>
      <c r="AF45" s="40">
        <v>967797</v>
      </c>
      <c r="AG45" s="40">
        <v>80710</v>
      </c>
      <c r="AH45" s="40">
        <v>315201</v>
      </c>
      <c r="AI45" s="40">
        <v>3542</v>
      </c>
      <c r="AJ45" s="41">
        <f t="shared" si="9"/>
        <v>1367250</v>
      </c>
      <c r="AK45" s="40">
        <v>5572</v>
      </c>
      <c r="AL45" s="41">
        <f t="shared" si="10"/>
        <v>1361678</v>
      </c>
      <c r="AM45" s="46"/>
      <c r="AN45" s="91"/>
      <c r="AO45" s="46"/>
    </row>
    <row r="46" spans="1:41" ht="16.5" customHeight="1">
      <c r="A46" s="77">
        <f t="shared" si="11"/>
        <v>42</v>
      </c>
      <c r="B46" s="77" t="s">
        <v>100</v>
      </c>
      <c r="C46" s="77">
        <v>9629</v>
      </c>
      <c r="D46" s="78" t="s">
        <v>141</v>
      </c>
      <c r="E46" s="78"/>
      <c r="F46" s="92" t="s">
        <v>57</v>
      </c>
      <c r="G46" s="93"/>
      <c r="H46" s="90">
        <v>90170</v>
      </c>
      <c r="I46" s="40">
        <v>0</v>
      </c>
      <c r="J46" s="40">
        <v>442</v>
      </c>
      <c r="K46" s="40">
        <v>0</v>
      </c>
      <c r="L46" s="40">
        <v>20384</v>
      </c>
      <c r="M46" s="40">
        <v>205000</v>
      </c>
      <c r="N46" s="40">
        <v>29866</v>
      </c>
      <c r="O46" s="40">
        <v>17959</v>
      </c>
      <c r="P46" s="40">
        <v>8509</v>
      </c>
      <c r="Q46" s="40">
        <v>0</v>
      </c>
      <c r="R46" s="41">
        <f t="shared" si="6"/>
        <v>372330</v>
      </c>
      <c r="S46" s="79"/>
      <c r="T46" s="40">
        <v>45990</v>
      </c>
      <c r="U46" s="40">
        <v>18787</v>
      </c>
      <c r="V46" s="40">
        <v>18794</v>
      </c>
      <c r="W46" s="40">
        <v>19833</v>
      </c>
      <c r="X46" s="40">
        <v>24854</v>
      </c>
      <c r="Y46" s="40">
        <v>31255</v>
      </c>
      <c r="Z46" s="40">
        <v>2300</v>
      </c>
      <c r="AA46" s="40">
        <v>3036</v>
      </c>
      <c r="AB46" s="40">
        <v>0</v>
      </c>
      <c r="AC46" s="44">
        <f t="shared" si="7"/>
        <v>164849</v>
      </c>
      <c r="AD46" s="45">
        <f t="shared" si="8"/>
        <v>207481</v>
      </c>
      <c r="AE46" s="46"/>
      <c r="AF46" s="40">
        <v>1823015</v>
      </c>
      <c r="AG46" s="40">
        <v>2808</v>
      </c>
      <c r="AH46" s="40">
        <v>492576</v>
      </c>
      <c r="AI46" s="40">
        <v>3952</v>
      </c>
      <c r="AJ46" s="41">
        <f t="shared" si="9"/>
        <v>2322351</v>
      </c>
      <c r="AK46" s="40">
        <v>8945</v>
      </c>
      <c r="AL46" s="41">
        <f t="shared" si="10"/>
        <v>2313406</v>
      </c>
      <c r="AM46" s="46"/>
      <c r="AN46" s="91"/>
      <c r="AO46" s="46"/>
    </row>
    <row r="47" spans="1:41" ht="16.5" customHeight="1">
      <c r="A47" s="77">
        <f t="shared" si="11"/>
        <v>43</v>
      </c>
      <c r="B47" s="77" t="s">
        <v>100</v>
      </c>
      <c r="C47" s="77">
        <v>9554</v>
      </c>
      <c r="D47" s="78" t="s">
        <v>142</v>
      </c>
      <c r="E47" s="78"/>
      <c r="F47" s="92" t="s">
        <v>57</v>
      </c>
      <c r="G47" s="93"/>
      <c r="H47" s="90">
        <v>123655</v>
      </c>
      <c r="I47" s="40">
        <v>0</v>
      </c>
      <c r="J47" s="40">
        <v>21061</v>
      </c>
      <c r="K47" s="40">
        <v>867607</v>
      </c>
      <c r="L47" s="40">
        <v>37500</v>
      </c>
      <c r="M47" s="40">
        <v>0</v>
      </c>
      <c r="N47" s="40">
        <v>5092</v>
      </c>
      <c r="O47" s="40">
        <v>2337</v>
      </c>
      <c r="P47" s="40">
        <v>0</v>
      </c>
      <c r="Q47" s="40">
        <v>3610</v>
      </c>
      <c r="R47" s="41">
        <f t="shared" si="6"/>
        <v>1060862</v>
      </c>
      <c r="S47" s="79"/>
      <c r="T47" s="40">
        <v>52035</v>
      </c>
      <c r="U47" s="40">
        <v>3768</v>
      </c>
      <c r="V47" s="40">
        <v>10090</v>
      </c>
      <c r="W47" s="40">
        <v>53077</v>
      </c>
      <c r="X47" s="40">
        <v>17398</v>
      </c>
      <c r="Y47" s="40">
        <v>30134</v>
      </c>
      <c r="Z47" s="40">
        <v>13326</v>
      </c>
      <c r="AA47" s="40">
        <v>6706</v>
      </c>
      <c r="AB47" s="40">
        <v>17328</v>
      </c>
      <c r="AC47" s="44">
        <f t="shared" si="7"/>
        <v>203862</v>
      </c>
      <c r="AD47" s="45">
        <f t="shared" si="8"/>
        <v>857000</v>
      </c>
      <c r="AE47" s="46"/>
      <c r="AF47" s="40">
        <v>3066334</v>
      </c>
      <c r="AG47" s="40">
        <v>170227</v>
      </c>
      <c r="AH47" s="40">
        <v>66775</v>
      </c>
      <c r="AI47" s="40">
        <v>10101</v>
      </c>
      <c r="AJ47" s="41">
        <f t="shared" si="9"/>
        <v>3313437</v>
      </c>
      <c r="AK47" s="40">
        <v>543043</v>
      </c>
      <c r="AL47" s="41">
        <f t="shared" si="10"/>
        <v>2770394</v>
      </c>
      <c r="AM47" s="46"/>
      <c r="AN47" s="91"/>
      <c r="AO47" s="46"/>
    </row>
    <row r="48" spans="1:41" ht="16.5" customHeight="1">
      <c r="A48" s="77">
        <f t="shared" si="11"/>
        <v>44</v>
      </c>
      <c r="B48" s="77" t="s">
        <v>100</v>
      </c>
      <c r="C48" s="77">
        <v>9568</v>
      </c>
      <c r="D48" s="78" t="s">
        <v>143</v>
      </c>
      <c r="E48" s="78"/>
      <c r="F48" s="92" t="s">
        <v>57</v>
      </c>
      <c r="G48" s="93"/>
      <c r="H48" s="90">
        <v>135180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7376</v>
      </c>
      <c r="O48" s="40">
        <v>102</v>
      </c>
      <c r="P48" s="40">
        <v>790</v>
      </c>
      <c r="Q48" s="40">
        <v>0</v>
      </c>
      <c r="R48" s="41">
        <f t="shared" si="6"/>
        <v>143448</v>
      </c>
      <c r="S48" s="79"/>
      <c r="T48" s="40">
        <v>30223</v>
      </c>
      <c r="U48" s="40">
        <v>0</v>
      </c>
      <c r="V48" s="40">
        <v>2658</v>
      </c>
      <c r="W48" s="40">
        <v>52178</v>
      </c>
      <c r="X48" s="40">
        <v>28136</v>
      </c>
      <c r="Y48" s="40">
        <v>8132</v>
      </c>
      <c r="Z48" s="40">
        <v>492</v>
      </c>
      <c r="AA48" s="40">
        <v>0</v>
      </c>
      <c r="AB48" s="40">
        <v>13219</v>
      </c>
      <c r="AC48" s="44">
        <f t="shared" si="7"/>
        <v>135038</v>
      </c>
      <c r="AD48" s="45">
        <f t="shared" si="8"/>
        <v>8410</v>
      </c>
      <c r="AE48" s="46"/>
      <c r="AF48" s="40">
        <v>0</v>
      </c>
      <c r="AG48" s="40">
        <v>0</v>
      </c>
      <c r="AH48" s="40">
        <v>26036</v>
      </c>
      <c r="AI48" s="40">
        <v>0</v>
      </c>
      <c r="AJ48" s="41">
        <f t="shared" si="9"/>
        <v>26036</v>
      </c>
      <c r="AK48" s="40">
        <v>577</v>
      </c>
      <c r="AL48" s="41">
        <f t="shared" si="10"/>
        <v>25459</v>
      </c>
      <c r="AM48" s="46"/>
      <c r="AN48" s="91"/>
      <c r="AO48" s="46"/>
    </row>
    <row r="49" spans="1:41" ht="16.5" customHeight="1">
      <c r="A49" s="77">
        <f t="shared" si="11"/>
        <v>45</v>
      </c>
      <c r="B49" s="77" t="s">
        <v>100</v>
      </c>
      <c r="C49" s="77">
        <v>9569</v>
      </c>
      <c r="D49" s="78" t="s">
        <v>144</v>
      </c>
      <c r="E49" s="78">
        <v>1</v>
      </c>
      <c r="F49" s="92"/>
      <c r="G49" s="93" t="s">
        <v>72</v>
      </c>
      <c r="H49" s="90">
        <v>48481</v>
      </c>
      <c r="I49" s="40">
        <v>204</v>
      </c>
      <c r="J49" s="40">
        <v>0</v>
      </c>
      <c r="K49" s="40">
        <v>0</v>
      </c>
      <c r="L49" s="40">
        <v>1638</v>
      </c>
      <c r="M49" s="40">
        <v>0</v>
      </c>
      <c r="N49" s="40">
        <v>21777</v>
      </c>
      <c r="O49" s="40">
        <v>5777</v>
      </c>
      <c r="P49" s="40">
        <v>65</v>
      </c>
      <c r="Q49" s="40">
        <v>0</v>
      </c>
      <c r="R49" s="41">
        <f t="shared" si="6"/>
        <v>77942</v>
      </c>
      <c r="S49" s="79"/>
      <c r="T49" s="40">
        <v>5450</v>
      </c>
      <c r="U49" s="40">
        <v>0</v>
      </c>
      <c r="V49" s="40">
        <v>0</v>
      </c>
      <c r="W49" s="40">
        <v>6869</v>
      </c>
      <c r="X49" s="40">
        <v>20914</v>
      </c>
      <c r="Y49" s="40">
        <v>15764</v>
      </c>
      <c r="Z49" s="40">
        <v>500</v>
      </c>
      <c r="AA49" s="40">
        <v>0</v>
      </c>
      <c r="AB49" s="40">
        <v>0</v>
      </c>
      <c r="AC49" s="44">
        <f t="shared" si="7"/>
        <v>49497</v>
      </c>
      <c r="AD49" s="45">
        <f t="shared" si="8"/>
        <v>28445</v>
      </c>
      <c r="AE49" s="46"/>
      <c r="AF49" s="40">
        <v>675000</v>
      </c>
      <c r="AG49" s="40">
        <v>100000</v>
      </c>
      <c r="AH49" s="40">
        <v>0</v>
      </c>
      <c r="AI49" s="40">
        <v>145639</v>
      </c>
      <c r="AJ49" s="41">
        <f t="shared" si="9"/>
        <v>920639</v>
      </c>
      <c r="AK49" s="40">
        <v>0</v>
      </c>
      <c r="AL49" s="41">
        <f t="shared" si="10"/>
        <v>920639</v>
      </c>
      <c r="AM49" s="46"/>
      <c r="AN49" s="91"/>
      <c r="AO49" s="46"/>
    </row>
    <row r="50" spans="1:41" ht="16.5" customHeight="1">
      <c r="A50" s="77">
        <f t="shared" si="11"/>
        <v>46</v>
      </c>
      <c r="B50" s="77" t="s">
        <v>100</v>
      </c>
      <c r="C50" s="77">
        <v>9570</v>
      </c>
      <c r="D50" s="78" t="s">
        <v>145</v>
      </c>
      <c r="E50" s="78"/>
      <c r="F50" s="92" t="s">
        <v>57</v>
      </c>
      <c r="G50" s="93"/>
      <c r="H50" s="90">
        <v>66644</v>
      </c>
      <c r="I50" s="40">
        <v>3126</v>
      </c>
      <c r="J50" s="40">
        <v>0</v>
      </c>
      <c r="K50" s="40">
        <v>0</v>
      </c>
      <c r="L50" s="40">
        <v>0</v>
      </c>
      <c r="M50" s="40">
        <v>0</v>
      </c>
      <c r="N50" s="40">
        <v>119178</v>
      </c>
      <c r="O50" s="40">
        <v>9269</v>
      </c>
      <c r="P50" s="40">
        <v>1192</v>
      </c>
      <c r="Q50" s="40">
        <v>0</v>
      </c>
      <c r="R50" s="41">
        <f t="shared" si="6"/>
        <v>199409</v>
      </c>
      <c r="S50" s="79"/>
      <c r="T50" s="40">
        <v>63678</v>
      </c>
      <c r="U50" s="40">
        <v>2583</v>
      </c>
      <c r="V50" s="40">
        <v>7015</v>
      </c>
      <c r="W50" s="40">
        <v>33237</v>
      </c>
      <c r="X50" s="40">
        <v>49894</v>
      </c>
      <c r="Y50" s="40">
        <v>25276</v>
      </c>
      <c r="Z50" s="40">
        <v>6519</v>
      </c>
      <c r="AA50" s="40">
        <v>0</v>
      </c>
      <c r="AB50" s="40">
        <v>0</v>
      </c>
      <c r="AC50" s="44">
        <f t="shared" si="7"/>
        <v>188202</v>
      </c>
      <c r="AD50" s="45">
        <f t="shared" si="8"/>
        <v>11207</v>
      </c>
      <c r="AE50" s="46"/>
      <c r="AF50" s="40">
        <v>2174858</v>
      </c>
      <c r="AG50" s="40">
        <v>427844</v>
      </c>
      <c r="AH50" s="40">
        <v>2815562</v>
      </c>
      <c r="AI50" s="40">
        <v>233</v>
      </c>
      <c r="AJ50" s="41">
        <f t="shared" si="9"/>
        <v>5418497</v>
      </c>
      <c r="AK50" s="40">
        <v>4657</v>
      </c>
      <c r="AL50" s="41">
        <f t="shared" si="10"/>
        <v>5413840</v>
      </c>
      <c r="AM50" s="46"/>
      <c r="AN50" s="91"/>
      <c r="AO50" s="46"/>
    </row>
    <row r="51" spans="1:41" ht="16.5" customHeight="1">
      <c r="A51" s="77">
        <f t="shared" si="11"/>
        <v>47</v>
      </c>
      <c r="B51" s="77" t="s">
        <v>100</v>
      </c>
      <c r="C51" s="77">
        <v>14406</v>
      </c>
      <c r="D51" s="78" t="s">
        <v>146</v>
      </c>
      <c r="E51" s="78"/>
      <c r="F51" s="92" t="s">
        <v>57</v>
      </c>
      <c r="G51" s="93"/>
      <c r="H51" s="90">
        <v>25114</v>
      </c>
      <c r="I51" s="40">
        <v>0</v>
      </c>
      <c r="J51" s="40">
        <v>0</v>
      </c>
      <c r="K51" s="40">
        <v>3300</v>
      </c>
      <c r="L51" s="40">
        <v>0</v>
      </c>
      <c r="M51" s="40">
        <v>0</v>
      </c>
      <c r="N51" s="40">
        <v>9600</v>
      </c>
      <c r="O51" s="40">
        <v>2377</v>
      </c>
      <c r="P51" s="40">
        <v>252</v>
      </c>
      <c r="Q51" s="40">
        <v>7889</v>
      </c>
      <c r="R51" s="41">
        <f t="shared" si="6"/>
        <v>48532</v>
      </c>
      <c r="S51" s="79"/>
      <c r="T51" s="40">
        <v>33768</v>
      </c>
      <c r="U51" s="40">
        <v>0</v>
      </c>
      <c r="V51" s="40">
        <v>458</v>
      </c>
      <c r="W51" s="40">
        <v>3744</v>
      </c>
      <c r="X51" s="40">
        <v>12003</v>
      </c>
      <c r="Y51" s="40">
        <v>225</v>
      </c>
      <c r="Z51" s="40">
        <v>0</v>
      </c>
      <c r="AA51" s="40">
        <v>0</v>
      </c>
      <c r="AB51" s="40">
        <v>26625</v>
      </c>
      <c r="AC51" s="44">
        <f t="shared" si="7"/>
        <v>76823</v>
      </c>
      <c r="AD51" s="45">
        <f t="shared" si="8"/>
        <v>-28291</v>
      </c>
      <c r="AE51" s="46"/>
      <c r="AF51" s="40">
        <v>561668</v>
      </c>
      <c r="AG51" s="40">
        <v>8937</v>
      </c>
      <c r="AH51" s="40">
        <v>35059</v>
      </c>
      <c r="AI51" s="40">
        <v>672</v>
      </c>
      <c r="AJ51" s="41">
        <f t="shared" si="9"/>
        <v>606336</v>
      </c>
      <c r="AK51" s="40">
        <v>3887</v>
      </c>
      <c r="AL51" s="41">
        <f t="shared" si="10"/>
        <v>602449</v>
      </c>
      <c r="AM51" s="46"/>
      <c r="AN51" s="91"/>
      <c r="AO51" s="46"/>
    </row>
    <row r="52" spans="1:41" ht="16.5" customHeight="1">
      <c r="A52" s="77">
        <f t="shared" si="11"/>
        <v>48</v>
      </c>
      <c r="B52" s="77" t="s">
        <v>100</v>
      </c>
      <c r="C52" s="77">
        <v>9632</v>
      </c>
      <c r="D52" s="78" t="s">
        <v>147</v>
      </c>
      <c r="E52" s="78"/>
      <c r="F52" s="92" t="s">
        <v>57</v>
      </c>
      <c r="G52" s="93"/>
      <c r="H52" s="90">
        <v>81190</v>
      </c>
      <c r="I52" s="40">
        <v>0</v>
      </c>
      <c r="J52" s="40">
        <v>0</v>
      </c>
      <c r="K52" s="40">
        <v>124771</v>
      </c>
      <c r="L52" s="40">
        <v>660</v>
      </c>
      <c r="M52" s="40">
        <v>0</v>
      </c>
      <c r="N52" s="40">
        <v>14162</v>
      </c>
      <c r="O52" s="40">
        <v>91137</v>
      </c>
      <c r="P52" s="40">
        <v>121579</v>
      </c>
      <c r="Q52" s="40">
        <v>0</v>
      </c>
      <c r="R52" s="41">
        <f t="shared" si="6"/>
        <v>433499</v>
      </c>
      <c r="S52" s="79"/>
      <c r="T52" s="40">
        <v>67150</v>
      </c>
      <c r="U52" s="40">
        <v>20800</v>
      </c>
      <c r="V52" s="40">
        <v>0</v>
      </c>
      <c r="W52" s="40">
        <v>76716</v>
      </c>
      <c r="X52" s="40">
        <v>69677</v>
      </c>
      <c r="Y52" s="40">
        <v>62847</v>
      </c>
      <c r="Z52" s="40">
        <v>0</v>
      </c>
      <c r="AA52" s="40">
        <v>0</v>
      </c>
      <c r="AB52" s="40">
        <v>0</v>
      </c>
      <c r="AC52" s="44">
        <f t="shared" si="7"/>
        <v>297190</v>
      </c>
      <c r="AD52" s="45">
        <f t="shared" si="8"/>
        <v>136309</v>
      </c>
      <c r="AE52" s="46"/>
      <c r="AF52" s="40">
        <v>7564455</v>
      </c>
      <c r="AG52" s="40">
        <v>18845</v>
      </c>
      <c r="AH52" s="40">
        <v>1723622</v>
      </c>
      <c r="AI52" s="40">
        <v>44830</v>
      </c>
      <c r="AJ52" s="41">
        <f t="shared" si="9"/>
        <v>9351752</v>
      </c>
      <c r="AK52" s="40">
        <v>138914</v>
      </c>
      <c r="AL52" s="41">
        <f t="shared" si="10"/>
        <v>9212838</v>
      </c>
      <c r="AM52" s="46"/>
      <c r="AN52" s="91"/>
      <c r="AO52" s="46"/>
    </row>
    <row r="53" spans="1:41" ht="16.5" customHeight="1">
      <c r="A53" s="77">
        <f t="shared" si="11"/>
        <v>49</v>
      </c>
      <c r="B53" s="77" t="s">
        <v>100</v>
      </c>
      <c r="C53" s="77">
        <v>9633</v>
      </c>
      <c r="D53" s="78" t="s">
        <v>148</v>
      </c>
      <c r="E53" s="78"/>
      <c r="F53" s="92" t="s">
        <v>57</v>
      </c>
      <c r="G53" s="93"/>
      <c r="H53" s="90">
        <v>151056</v>
      </c>
      <c r="I53" s="40">
        <v>23061</v>
      </c>
      <c r="J53" s="40">
        <v>2762</v>
      </c>
      <c r="K53" s="40">
        <v>0</v>
      </c>
      <c r="L53" s="40">
        <v>0</v>
      </c>
      <c r="M53" s="40">
        <v>0</v>
      </c>
      <c r="N53" s="40">
        <v>199333</v>
      </c>
      <c r="O53" s="40">
        <v>904200</v>
      </c>
      <c r="P53" s="40">
        <v>0</v>
      </c>
      <c r="Q53" s="40">
        <v>0</v>
      </c>
      <c r="R53" s="41">
        <f t="shared" si="6"/>
        <v>1280412</v>
      </c>
      <c r="S53" s="79"/>
      <c r="T53" s="40">
        <v>150673</v>
      </c>
      <c r="U53" s="40">
        <v>39000</v>
      </c>
      <c r="V53" s="40">
        <v>164342</v>
      </c>
      <c r="W53" s="40">
        <v>158043</v>
      </c>
      <c r="X53" s="40">
        <v>325712</v>
      </c>
      <c r="Y53" s="40">
        <v>87520</v>
      </c>
      <c r="Z53" s="40">
        <v>243119</v>
      </c>
      <c r="AA53" s="40">
        <v>14858</v>
      </c>
      <c r="AB53" s="40">
        <v>0</v>
      </c>
      <c r="AC53" s="44">
        <f t="shared" si="7"/>
        <v>1183267</v>
      </c>
      <c r="AD53" s="45">
        <f t="shared" si="8"/>
        <v>97145</v>
      </c>
      <c r="AE53" s="46"/>
      <c r="AF53" s="40">
        <v>7768610</v>
      </c>
      <c r="AG53" s="40">
        <v>77838</v>
      </c>
      <c r="AH53" s="40">
        <v>16678507</v>
      </c>
      <c r="AI53" s="40">
        <v>44025</v>
      </c>
      <c r="AJ53" s="41">
        <f t="shared" si="9"/>
        <v>24568980</v>
      </c>
      <c r="AK53" s="40">
        <v>109160</v>
      </c>
      <c r="AL53" s="41">
        <f t="shared" si="10"/>
        <v>24459820</v>
      </c>
      <c r="AM53" s="46"/>
      <c r="AN53" s="91"/>
      <c r="AO53" s="46"/>
    </row>
    <row r="54" spans="1:40" s="61" customFormat="1" ht="16.5" customHeight="1">
      <c r="A54" s="103" t="s">
        <v>37</v>
      </c>
      <c r="B54" s="103"/>
      <c r="C54" s="103"/>
      <c r="D54" s="103"/>
      <c r="E54" s="104"/>
      <c r="F54" s="105">
        <f>COUNT("#REF!)")</f>
        <v>0</v>
      </c>
      <c r="G54" s="106">
        <f>COUNT(E5:E53)</f>
        <v>10</v>
      </c>
      <c r="H54" s="55">
        <f aca="true" t="shared" si="12" ref="H54:Q54">SUM(H5:H53)</f>
        <v>4448129</v>
      </c>
      <c r="I54" s="56">
        <f t="shared" si="12"/>
        <v>52433</v>
      </c>
      <c r="J54" s="56">
        <f t="shared" si="12"/>
        <v>203756</v>
      </c>
      <c r="K54" s="56">
        <f t="shared" si="12"/>
        <v>1411725</v>
      </c>
      <c r="L54" s="56">
        <f t="shared" si="12"/>
        <v>275630</v>
      </c>
      <c r="M54" s="56">
        <f t="shared" si="12"/>
        <v>543638</v>
      </c>
      <c r="N54" s="56">
        <f t="shared" si="12"/>
        <v>963317</v>
      </c>
      <c r="O54" s="56">
        <f t="shared" si="12"/>
        <v>1604958</v>
      </c>
      <c r="P54" s="56">
        <f t="shared" si="12"/>
        <v>553150</v>
      </c>
      <c r="Q54" s="56">
        <f t="shared" si="12"/>
        <v>167827</v>
      </c>
      <c r="R54" s="57">
        <f aca="true" t="shared" si="13" ref="R54">SUM(H54:Q54)</f>
        <v>10224563</v>
      </c>
      <c r="S54" s="58"/>
      <c r="T54" s="56">
        <f aca="true" t="shared" si="14" ref="T54:AB54">SUM(T5:T53)</f>
        <v>2255671</v>
      </c>
      <c r="U54" s="56">
        <f t="shared" si="14"/>
        <v>342849</v>
      </c>
      <c r="V54" s="56">
        <f t="shared" si="14"/>
        <v>319978</v>
      </c>
      <c r="W54" s="56">
        <f t="shared" si="14"/>
        <v>1242737</v>
      </c>
      <c r="X54" s="56">
        <f t="shared" si="14"/>
        <v>1785764</v>
      </c>
      <c r="Y54" s="56">
        <f t="shared" si="14"/>
        <v>1247310</v>
      </c>
      <c r="Z54" s="56">
        <f t="shared" si="14"/>
        <v>609363</v>
      </c>
      <c r="AA54" s="56">
        <f t="shared" si="14"/>
        <v>220582.5</v>
      </c>
      <c r="AB54" s="56">
        <f t="shared" si="14"/>
        <v>281811</v>
      </c>
      <c r="AC54" s="44">
        <f aca="true" t="shared" si="15" ref="AC54">SUM(T54:AB54)</f>
        <v>8306065.5</v>
      </c>
      <c r="AD54" s="45">
        <f aca="true" t="shared" si="16" ref="AD54">+R54-AC54</f>
        <v>1918497.5</v>
      </c>
      <c r="AE54" s="58"/>
      <c r="AF54" s="56">
        <f>SUM(AF5:AF53)</f>
        <v>88003108</v>
      </c>
      <c r="AG54" s="56">
        <f>SUM(AG5:AG53)</f>
        <v>5318912</v>
      </c>
      <c r="AH54" s="56">
        <f>SUM(AH5:AH53)</f>
        <v>35659917</v>
      </c>
      <c r="AI54" s="56">
        <f>SUM(AI5:AI53)</f>
        <v>610408</v>
      </c>
      <c r="AJ54" s="41">
        <f aca="true" t="shared" si="17" ref="AJ54">SUM(AF54:AI54)</f>
        <v>129592345</v>
      </c>
      <c r="AK54" s="56">
        <f>SUM(AK5:AK53)</f>
        <v>2090824</v>
      </c>
      <c r="AL54" s="41">
        <f aca="true" t="shared" si="18" ref="AL54">+AJ54-AK54</f>
        <v>127501521</v>
      </c>
      <c r="AM54" s="59"/>
      <c r="AN54" s="60"/>
    </row>
    <row r="55" spans="1:40" s="61" customFormat="1" ht="16.5" customHeight="1">
      <c r="A55" s="103" t="s">
        <v>38</v>
      </c>
      <c r="B55" s="103"/>
      <c r="C55" s="103"/>
      <c r="D55" s="103"/>
      <c r="E55" s="104"/>
      <c r="F55" s="105"/>
      <c r="G55" s="106"/>
      <c r="H55" s="62">
        <v>4481604</v>
      </c>
      <c r="I55" s="62">
        <v>95786</v>
      </c>
      <c r="J55" s="62">
        <v>278917</v>
      </c>
      <c r="K55" s="62">
        <v>1122971</v>
      </c>
      <c r="L55" s="62">
        <v>260445</v>
      </c>
      <c r="M55" s="62">
        <v>685332</v>
      </c>
      <c r="N55" s="62">
        <v>1007408</v>
      </c>
      <c r="O55" s="62">
        <v>1813525</v>
      </c>
      <c r="P55" s="62">
        <v>422435</v>
      </c>
      <c r="Q55" s="62">
        <v>109956</v>
      </c>
      <c r="R55" s="63">
        <f>SUM(H55:Q55)</f>
        <v>10278379</v>
      </c>
      <c r="S55" s="64"/>
      <c r="T55" s="62">
        <v>2496263</v>
      </c>
      <c r="U55" s="62">
        <v>342842</v>
      </c>
      <c r="V55" s="62">
        <v>0</v>
      </c>
      <c r="W55" s="62">
        <v>1413842</v>
      </c>
      <c r="X55" s="62">
        <v>1709492</v>
      </c>
      <c r="Y55" s="62">
        <v>1648652</v>
      </c>
      <c r="Z55" s="62">
        <v>745253</v>
      </c>
      <c r="AA55" s="62">
        <v>0</v>
      </c>
      <c r="AB55" s="62">
        <v>557115</v>
      </c>
      <c r="AC55" s="63">
        <f>SUM(T55:AB55)</f>
        <v>8913459</v>
      </c>
      <c r="AD55" s="63">
        <f>+R55-AC55</f>
        <v>1364920</v>
      </c>
      <c r="AE55" s="65"/>
      <c r="AF55" s="62">
        <v>85359833</v>
      </c>
      <c r="AG55" s="62">
        <v>4618835</v>
      </c>
      <c r="AH55" s="62">
        <v>36448651</v>
      </c>
      <c r="AI55" s="62">
        <v>641504</v>
      </c>
      <c r="AJ55" s="63">
        <f>SUM(AF55:AI55)</f>
        <v>127068823</v>
      </c>
      <c r="AK55" s="62">
        <v>1537134</v>
      </c>
      <c r="AL55" s="63">
        <f>+AJ55-AK55</f>
        <v>125531689</v>
      </c>
      <c r="AM55" s="59"/>
      <c r="AN55" s="65"/>
    </row>
    <row r="56" spans="1:39" s="61" customFormat="1" ht="16.5" customHeight="1">
      <c r="A56" s="107" t="s">
        <v>39</v>
      </c>
      <c r="B56" s="107"/>
      <c r="C56" s="107"/>
      <c r="D56" s="107"/>
      <c r="E56" s="108"/>
      <c r="F56" s="109"/>
      <c r="G56" s="110"/>
      <c r="H56" s="67">
        <f aca="true" t="shared" si="19" ref="H56:AK56">+H54/H55</f>
        <v>0.9925305761062334</v>
      </c>
      <c r="I56" s="68">
        <f t="shared" si="19"/>
        <v>0.5473973231996325</v>
      </c>
      <c r="J56" s="68">
        <f t="shared" si="19"/>
        <v>0.7305255685383106</v>
      </c>
      <c r="K56" s="68">
        <f t="shared" si="19"/>
        <v>1.25713397763611</v>
      </c>
      <c r="L56" s="68">
        <f t="shared" si="19"/>
        <v>1.0583040565186508</v>
      </c>
      <c r="M56" s="68">
        <f t="shared" si="19"/>
        <v>0.7932476522327865</v>
      </c>
      <c r="N56" s="68">
        <f t="shared" si="19"/>
        <v>0.9562332242745739</v>
      </c>
      <c r="O56" s="68">
        <f t="shared" si="19"/>
        <v>0.8849935898319571</v>
      </c>
      <c r="P56" s="68">
        <f t="shared" si="19"/>
        <v>1.3094322203415911</v>
      </c>
      <c r="Q56" s="68">
        <f t="shared" si="19"/>
        <v>1.526310524209684</v>
      </c>
      <c r="R56" s="69">
        <f t="shared" si="19"/>
        <v>0.9947641549314342</v>
      </c>
      <c r="S56" s="70"/>
      <c r="T56" s="68">
        <f t="shared" si="19"/>
        <v>0.9036191298753377</v>
      </c>
      <c r="U56" s="68">
        <f t="shared" si="19"/>
        <v>1.0000204175684426</v>
      </c>
      <c r="V56" s="68" t="e">
        <f t="shared" si="19"/>
        <v>#DIV/0!</v>
      </c>
      <c r="W56" s="68">
        <f t="shared" si="19"/>
        <v>0.878978697761136</v>
      </c>
      <c r="X56" s="68">
        <f t="shared" si="19"/>
        <v>1.0446167633425603</v>
      </c>
      <c r="Y56" s="68">
        <f t="shared" si="19"/>
        <v>0.7565635440347629</v>
      </c>
      <c r="Z56" s="68">
        <f t="shared" si="19"/>
        <v>0.8176592378695557</v>
      </c>
      <c r="AA56" s="68">
        <v>0</v>
      </c>
      <c r="AB56" s="68">
        <f t="shared" si="19"/>
        <v>0.5058399073799844</v>
      </c>
      <c r="AC56" s="71">
        <f>+AC54/AC55</f>
        <v>0.9318565890077017</v>
      </c>
      <c r="AD56" s="71">
        <f>+AD54/AD55*-1</f>
        <v>-1.4055750520177006</v>
      </c>
      <c r="AE56" s="70"/>
      <c r="AF56" s="68">
        <f t="shared" si="19"/>
        <v>1.0309662625511462</v>
      </c>
      <c r="AG56" s="67">
        <f t="shared" si="19"/>
        <v>1.1515700387651864</v>
      </c>
      <c r="AH56" s="68">
        <f t="shared" si="19"/>
        <v>0.9783604062603031</v>
      </c>
      <c r="AI56" s="68">
        <f t="shared" si="19"/>
        <v>0.9515264129296154</v>
      </c>
      <c r="AJ56" s="69">
        <f>+AJ54/AJ55</f>
        <v>1.0198594898451212</v>
      </c>
      <c r="AK56" s="68">
        <f t="shared" si="19"/>
        <v>1.36020932462622</v>
      </c>
      <c r="AL56" s="69">
        <f>+AL54/AL55</f>
        <v>1.0156919102713577</v>
      </c>
      <c r="AM56" s="59"/>
    </row>
    <row r="57" spans="2:31" ht="16.5" customHeight="1">
      <c r="B57" s="77"/>
      <c r="C57" s="77"/>
      <c r="D57" s="78"/>
      <c r="E57" s="78"/>
      <c r="F57" s="77"/>
      <c r="G57" s="77"/>
      <c r="H57" s="74"/>
      <c r="AE57" s="76"/>
    </row>
    <row r="58" spans="2:8" ht="16.5" customHeight="1">
      <c r="B58" s="77"/>
      <c r="C58" s="77"/>
      <c r="D58" s="78"/>
      <c r="E58" s="78"/>
      <c r="F58" s="77"/>
      <c r="G58" s="77"/>
      <c r="H58" s="74"/>
    </row>
    <row r="59" spans="2:23" ht="16.5" customHeight="1">
      <c r="B59" s="77"/>
      <c r="C59" s="77"/>
      <c r="D59" s="78"/>
      <c r="E59" s="78"/>
      <c r="F59" s="77"/>
      <c r="G59" s="77"/>
      <c r="H59" s="74"/>
      <c r="W59" s="111"/>
    </row>
    <row r="60" spans="2:23" ht="16.5" customHeight="1">
      <c r="B60" s="77"/>
      <c r="C60" s="77"/>
      <c r="D60" s="78"/>
      <c r="E60" s="78"/>
      <c r="F60" s="77"/>
      <c r="G60" s="77"/>
      <c r="H60" s="74"/>
      <c r="W60" s="111"/>
    </row>
    <row r="61" spans="2:23" ht="16.5" customHeight="1">
      <c r="B61" s="77"/>
      <c r="C61" s="77"/>
      <c r="D61" s="78"/>
      <c r="E61" s="78"/>
      <c r="F61" s="77"/>
      <c r="G61" s="77"/>
      <c r="H61" s="74"/>
      <c r="W61" s="111"/>
    </row>
    <row r="62" spans="2:23" ht="16.5" customHeight="1">
      <c r="B62" s="77"/>
      <c r="C62" s="77"/>
      <c r="D62" s="78"/>
      <c r="E62" s="78"/>
      <c r="F62" s="77"/>
      <c r="G62" s="77"/>
      <c r="H62" s="74"/>
      <c r="W62" s="111"/>
    </row>
    <row r="63" spans="2:23" ht="16.5" customHeight="1">
      <c r="B63" s="77"/>
      <c r="C63" s="77"/>
      <c r="D63" s="78"/>
      <c r="E63" s="78"/>
      <c r="F63" s="77"/>
      <c r="G63" s="77"/>
      <c r="H63" s="74"/>
      <c r="W63" s="111"/>
    </row>
    <row r="64" spans="2:23" ht="16.5" customHeight="1">
      <c r="B64" s="77"/>
      <c r="C64" s="77"/>
      <c r="D64" s="78"/>
      <c r="E64" s="78"/>
      <c r="F64" s="77"/>
      <c r="G64" s="77"/>
      <c r="H64" s="74"/>
      <c r="W64" s="111"/>
    </row>
    <row r="65" spans="2:8" ht="16.5" customHeight="1">
      <c r="B65" s="77"/>
      <c r="C65" s="77"/>
      <c r="D65" s="78"/>
      <c r="E65" s="78"/>
      <c r="F65" s="77"/>
      <c r="G65" s="77"/>
      <c r="H65" s="74"/>
    </row>
    <row r="66" spans="2:8" ht="16.5" customHeight="1">
      <c r="B66" s="77"/>
      <c r="C66" s="77"/>
      <c r="D66" s="78"/>
      <c r="E66" s="78"/>
      <c r="F66" s="77"/>
      <c r="G66" s="77"/>
      <c r="H66" s="74"/>
    </row>
    <row r="67" spans="2:8" ht="16.5" customHeight="1">
      <c r="B67" s="77"/>
      <c r="C67" s="77"/>
      <c r="D67" s="78"/>
      <c r="E67" s="78"/>
      <c r="F67" s="77"/>
      <c r="G67" s="77"/>
      <c r="H67" s="74"/>
    </row>
    <row r="68" spans="2:8" ht="16.5" customHeight="1">
      <c r="B68" s="77"/>
      <c r="C68" s="77"/>
      <c r="D68" s="78"/>
      <c r="E68" s="78"/>
      <c r="F68" s="77"/>
      <c r="G68" s="77"/>
      <c r="H68" s="74"/>
    </row>
    <row r="69" spans="2:8" ht="16.5" customHeight="1">
      <c r="B69" s="77"/>
      <c r="C69" s="77"/>
      <c r="D69" s="78"/>
      <c r="E69" s="78"/>
      <c r="F69" s="77"/>
      <c r="G69" s="77"/>
      <c r="H69" s="74"/>
    </row>
    <row r="70" spans="2:8" ht="16.5" customHeight="1">
      <c r="B70" s="77"/>
      <c r="C70" s="77"/>
      <c r="D70" s="78"/>
      <c r="E70" s="78"/>
      <c r="F70" s="77"/>
      <c r="G70" s="77"/>
      <c r="H70" s="74"/>
    </row>
    <row r="71" spans="2:8" ht="16.5" customHeight="1">
      <c r="B71" s="77"/>
      <c r="C71" s="77"/>
      <c r="D71" s="78"/>
      <c r="E71" s="78"/>
      <c r="F71" s="77"/>
      <c r="G71" s="77"/>
      <c r="H71" s="74"/>
    </row>
    <row r="72" spans="2:8" ht="16.5" customHeight="1">
      <c r="B72" s="77"/>
      <c r="C72" s="77"/>
      <c r="D72" s="78"/>
      <c r="E72" s="78"/>
      <c r="F72" s="77"/>
      <c r="G72" s="77"/>
      <c r="H72" s="74"/>
    </row>
    <row r="73" spans="2:8" ht="16.5" customHeight="1">
      <c r="B73" s="77"/>
      <c r="C73" s="77"/>
      <c r="D73" s="78"/>
      <c r="E73" s="78"/>
      <c r="F73" s="77"/>
      <c r="G73" s="77"/>
      <c r="H73" s="74"/>
    </row>
    <row r="74" spans="2:8" ht="16.5" customHeight="1">
      <c r="B74" s="77"/>
      <c r="C74" s="77"/>
      <c r="D74" s="78"/>
      <c r="E74" s="78"/>
      <c r="F74" s="77"/>
      <c r="G74" s="77"/>
      <c r="H74" s="74"/>
    </row>
    <row r="75" spans="2:8" ht="16.5" customHeight="1">
      <c r="B75" s="77"/>
      <c r="C75" s="77"/>
      <c r="D75" s="78"/>
      <c r="E75" s="78"/>
      <c r="F75" s="77"/>
      <c r="G75" s="77"/>
      <c r="H75" s="74"/>
    </row>
    <row r="76" spans="2:8" ht="16.5" customHeight="1">
      <c r="B76" s="77"/>
      <c r="C76" s="77"/>
      <c r="D76" s="78"/>
      <c r="E76" s="78"/>
      <c r="F76" s="77"/>
      <c r="G76" s="77"/>
      <c r="H76" s="74"/>
    </row>
    <row r="77" spans="2:8" ht="16.5" customHeight="1">
      <c r="B77" s="77"/>
      <c r="C77" s="77"/>
      <c r="D77" s="78"/>
      <c r="E77" s="78"/>
      <c r="F77" s="77"/>
      <c r="G77" s="77"/>
      <c r="H77" s="74"/>
    </row>
    <row r="78" spans="2:8" ht="16.5" customHeight="1">
      <c r="B78" s="77"/>
      <c r="C78" s="77"/>
      <c r="D78" s="78"/>
      <c r="E78" s="78"/>
      <c r="F78" s="77"/>
      <c r="G78" s="77"/>
      <c r="H78" s="74"/>
    </row>
    <row r="79" spans="2:8" ht="16.5" customHeight="1">
      <c r="B79" s="77"/>
      <c r="C79" s="77"/>
      <c r="D79" s="78"/>
      <c r="E79" s="78"/>
      <c r="F79" s="77"/>
      <c r="G79" s="77"/>
      <c r="H79" s="74"/>
    </row>
    <row r="80" spans="2:8" ht="16.5" customHeight="1">
      <c r="B80" s="77"/>
      <c r="C80" s="77"/>
      <c r="D80" s="78"/>
      <c r="E80" s="78"/>
      <c r="F80" s="77"/>
      <c r="G80" s="77"/>
      <c r="H80" s="74"/>
    </row>
    <row r="81" spans="2:8" ht="16.5" customHeight="1">
      <c r="B81" s="77"/>
      <c r="C81" s="77"/>
      <c r="D81" s="78"/>
      <c r="E81" s="78"/>
      <c r="F81" s="77"/>
      <c r="G81" s="77"/>
      <c r="H81" s="74"/>
    </row>
    <row r="82" spans="2:8" ht="16.5" customHeight="1">
      <c r="B82" s="77"/>
      <c r="C82" s="77"/>
      <c r="D82" s="78"/>
      <c r="E82" s="78"/>
      <c r="F82" s="77"/>
      <c r="G82" s="77"/>
      <c r="H82" s="74"/>
    </row>
    <row r="83" spans="2:8" ht="16.5" customHeight="1">
      <c r="B83" s="77"/>
      <c r="C83" s="77"/>
      <c r="D83" s="78"/>
      <c r="E83" s="78"/>
      <c r="F83" s="77"/>
      <c r="G83" s="77"/>
      <c r="H83" s="74"/>
    </row>
    <row r="84" spans="2:8" ht="16.5" customHeight="1">
      <c r="B84" s="77"/>
      <c r="C84" s="77"/>
      <c r="D84" s="78"/>
      <c r="E84" s="78"/>
      <c r="F84" s="77"/>
      <c r="G84" s="77"/>
      <c r="H84" s="74"/>
    </row>
    <row r="85" spans="2:8" ht="16.5" customHeight="1">
      <c r="B85" s="77"/>
      <c r="C85" s="77"/>
      <c r="D85" s="78"/>
      <c r="E85" s="78"/>
      <c r="F85" s="77"/>
      <c r="G85" s="77"/>
      <c r="H85" s="74"/>
    </row>
    <row r="86" spans="2:8" ht="16.5" customHeight="1">
      <c r="B86" s="77"/>
      <c r="C86" s="77"/>
      <c r="D86" s="78"/>
      <c r="E86" s="78"/>
      <c r="F86" s="77"/>
      <c r="G86" s="77"/>
      <c r="H86" s="74"/>
    </row>
    <row r="87" spans="2:8" ht="16.5" customHeight="1">
      <c r="B87" s="77"/>
      <c r="C87" s="77"/>
      <c r="D87" s="78"/>
      <c r="E87" s="78"/>
      <c r="F87" s="77"/>
      <c r="G87" s="77"/>
      <c r="H87" s="74"/>
    </row>
    <row r="88" spans="2:8" ht="16.5" customHeight="1">
      <c r="B88" s="77"/>
      <c r="C88" s="77"/>
      <c r="D88" s="78"/>
      <c r="E88" s="78"/>
      <c r="F88" s="77"/>
      <c r="G88" s="77"/>
      <c r="H88" s="74"/>
    </row>
    <row r="89" spans="2:8" ht="16.5" customHeight="1">
      <c r="B89" s="77"/>
      <c r="C89" s="77"/>
      <c r="D89" s="78"/>
      <c r="E89" s="78"/>
      <c r="F89" s="77"/>
      <c r="G89" s="77"/>
      <c r="H89" s="74"/>
    </row>
    <row r="90" spans="2:8" ht="16.5" customHeight="1">
      <c r="B90" s="77"/>
      <c r="C90" s="77"/>
      <c r="D90" s="78"/>
      <c r="E90" s="78"/>
      <c r="F90" s="77"/>
      <c r="G90" s="77"/>
      <c r="H90" s="74"/>
    </row>
    <row r="91" spans="2:8" ht="16.5" customHeight="1">
      <c r="B91" s="77"/>
      <c r="C91" s="77"/>
      <c r="D91" s="78"/>
      <c r="E91" s="78"/>
      <c r="F91" s="77"/>
      <c r="G91" s="77"/>
      <c r="H91" s="74"/>
    </row>
    <row r="92" spans="2:8" ht="16.5" customHeight="1">
      <c r="B92" s="77"/>
      <c r="C92" s="77"/>
      <c r="D92" s="78"/>
      <c r="E92" s="78"/>
      <c r="F92" s="77"/>
      <c r="G92" s="77"/>
      <c r="H92" s="74"/>
    </row>
    <row r="93" spans="2:8" ht="16.5" customHeight="1">
      <c r="B93" s="77"/>
      <c r="C93" s="77"/>
      <c r="D93" s="78"/>
      <c r="E93" s="78"/>
      <c r="F93" s="77"/>
      <c r="G93" s="77"/>
      <c r="H93" s="74"/>
    </row>
    <row r="94" spans="2:8" ht="16.5" customHeight="1">
      <c r="B94" s="77"/>
      <c r="C94" s="77"/>
      <c r="D94" s="78"/>
      <c r="E94" s="78"/>
      <c r="F94" s="77"/>
      <c r="G94" s="77"/>
      <c r="H94" s="74"/>
    </row>
    <row r="95" spans="2:8" ht="16.5" customHeight="1">
      <c r="B95" s="77"/>
      <c r="C95" s="77"/>
      <c r="D95" s="78"/>
      <c r="E95" s="78"/>
      <c r="F95" s="77"/>
      <c r="G95" s="77"/>
      <c r="H95" s="74"/>
    </row>
    <row r="96" spans="2:8" ht="16.5" customHeight="1">
      <c r="B96" s="77"/>
      <c r="C96" s="77"/>
      <c r="D96" s="78"/>
      <c r="E96" s="78"/>
      <c r="F96" s="77"/>
      <c r="G96" s="77"/>
      <c r="H96" s="74"/>
    </row>
    <row r="97" spans="2:8" ht="16.5" customHeight="1">
      <c r="B97" s="77"/>
      <c r="C97" s="77"/>
      <c r="D97" s="78"/>
      <c r="E97" s="78"/>
      <c r="F97" s="77"/>
      <c r="G97" s="77"/>
      <c r="H97" s="74"/>
    </row>
    <row r="98" spans="2:8" ht="16.5" customHeight="1">
      <c r="B98" s="77"/>
      <c r="C98" s="77"/>
      <c r="D98" s="78"/>
      <c r="E98" s="78"/>
      <c r="F98" s="77"/>
      <c r="G98" s="77"/>
      <c r="H98" s="74"/>
    </row>
    <row r="99" spans="2:8" ht="16.5" customHeight="1">
      <c r="B99" s="77"/>
      <c r="C99" s="77"/>
      <c r="D99" s="78"/>
      <c r="E99" s="78"/>
      <c r="F99" s="77"/>
      <c r="G99" s="77"/>
      <c r="H99" s="74"/>
    </row>
    <row r="100" spans="2:8" ht="12.75">
      <c r="B100" s="77"/>
      <c r="C100" s="77"/>
      <c r="D100" s="78"/>
      <c r="E100" s="78"/>
      <c r="F100" s="77"/>
      <c r="G100" s="77"/>
      <c r="H100" s="74"/>
    </row>
    <row r="101" spans="2:8" ht="12.75">
      <c r="B101" s="77"/>
      <c r="C101" s="77"/>
      <c r="D101" s="78"/>
      <c r="E101" s="78"/>
      <c r="F101" s="77"/>
      <c r="G101" s="77"/>
      <c r="H101" s="74"/>
    </row>
    <row r="102" spans="2:8" ht="12.75">
      <c r="B102" s="77"/>
      <c r="C102" s="77"/>
      <c r="D102" s="78"/>
      <c r="E102" s="78"/>
      <c r="F102" s="77"/>
      <c r="G102" s="77"/>
      <c r="H102" s="74"/>
    </row>
    <row r="103" spans="2:8" ht="12.75">
      <c r="B103" s="77"/>
      <c r="C103" s="77"/>
      <c r="D103" s="78"/>
      <c r="E103" s="78"/>
      <c r="F103" s="77"/>
      <c r="G103" s="77"/>
      <c r="H103" s="74"/>
    </row>
    <row r="104" spans="2:8" ht="12.75">
      <c r="B104" s="77"/>
      <c r="C104" s="77"/>
      <c r="D104" s="78"/>
      <c r="E104" s="78"/>
      <c r="F104" s="77"/>
      <c r="G104" s="77"/>
      <c r="H104" s="74"/>
    </row>
    <row r="105" spans="2:8" ht="12.75">
      <c r="B105" s="77"/>
      <c r="C105" s="77"/>
      <c r="D105" s="78"/>
      <c r="E105" s="78"/>
      <c r="F105" s="77"/>
      <c r="G105" s="77"/>
      <c r="H105" s="74"/>
    </row>
    <row r="106" spans="2:8" ht="12.75">
      <c r="B106" s="77"/>
      <c r="C106" s="77"/>
      <c r="D106" s="78"/>
      <c r="E106" s="78"/>
      <c r="F106" s="77"/>
      <c r="G106" s="77"/>
      <c r="H106" s="74"/>
    </row>
    <row r="107" spans="2:8" ht="12.75">
      <c r="B107" s="77"/>
      <c r="C107" s="77"/>
      <c r="D107" s="78"/>
      <c r="E107" s="78"/>
      <c r="F107" s="77"/>
      <c r="G107" s="77"/>
      <c r="H107" s="74"/>
    </row>
    <row r="108" spans="2:8" ht="12.75">
      <c r="B108" s="77"/>
      <c r="C108" s="77"/>
      <c r="D108" s="78"/>
      <c r="E108" s="78"/>
      <c r="F108" s="77"/>
      <c r="G108" s="77"/>
      <c r="H108" s="74"/>
    </row>
    <row r="109" spans="2:8" ht="12.75">
      <c r="B109" s="77"/>
      <c r="C109" s="77"/>
      <c r="D109" s="78"/>
      <c r="E109" s="78"/>
      <c r="F109" s="77"/>
      <c r="G109" s="77"/>
      <c r="H109" s="74"/>
    </row>
    <row r="110" spans="2:8" ht="12.75">
      <c r="B110" s="77"/>
      <c r="C110" s="77"/>
      <c r="D110" s="78"/>
      <c r="E110" s="78"/>
      <c r="F110" s="77"/>
      <c r="G110" s="77"/>
      <c r="H110" s="74"/>
    </row>
    <row r="111" spans="2:8" ht="12.75">
      <c r="B111" s="77"/>
      <c r="C111" s="77"/>
      <c r="D111" s="78"/>
      <c r="E111" s="78"/>
      <c r="F111" s="77"/>
      <c r="G111" s="77"/>
      <c r="H111" s="74"/>
    </row>
    <row r="112" spans="2:8" ht="12.75">
      <c r="B112" s="77"/>
      <c r="C112" s="77"/>
      <c r="D112" s="78"/>
      <c r="E112" s="78"/>
      <c r="F112" s="77"/>
      <c r="G112" s="77"/>
      <c r="H112" s="74"/>
    </row>
    <row r="113" spans="2:8" ht="12.75">
      <c r="B113" s="77"/>
      <c r="C113" s="77"/>
      <c r="D113" s="78"/>
      <c r="E113" s="78"/>
      <c r="F113" s="77"/>
      <c r="G113" s="77"/>
      <c r="H113" s="74"/>
    </row>
    <row r="114" spans="2:8" ht="12.75">
      <c r="B114" s="77"/>
      <c r="C114" s="77"/>
      <c r="D114" s="78"/>
      <c r="E114" s="78"/>
      <c r="F114" s="77"/>
      <c r="G114" s="77"/>
      <c r="H114" s="74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</sheetData>
  <sheetProtection selectLockedCells="1" selectUnlockedCells="1"/>
  <mergeCells count="9">
    <mergeCell ref="A2:D2"/>
    <mergeCell ref="A3:D4"/>
    <mergeCell ref="F3:G4"/>
    <mergeCell ref="H3:R3"/>
    <mergeCell ref="T3:AC3"/>
    <mergeCell ref="AF3:AL3"/>
    <mergeCell ref="A54:D54"/>
    <mergeCell ref="A55:D55"/>
    <mergeCell ref="A56:D56"/>
  </mergeCells>
  <printOptions/>
  <pageMargins left="0.1701388888888889" right="0.19027777777777777" top="1" bottom="1" header="0.5118055555555555" footer="0.5118055555555555"/>
  <pageSetup horizontalDpi="300" verticalDpi="300" orientation="landscape" paperSize="9" scale="48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7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0" style="7" hidden="1" customWidth="1"/>
    <col min="3" max="3" width="9.140625" style="7" customWidth="1"/>
    <col min="4" max="4" width="40.00390625" style="9" customWidth="1"/>
    <col min="5" max="5" width="0" style="9" hidden="1" customWidth="1"/>
    <col min="6" max="6" width="6.140625" style="10" customWidth="1"/>
    <col min="7" max="7" width="5.28125" style="10" customWidth="1"/>
    <col min="8" max="8" width="16.140625" style="7" customWidth="1"/>
    <col min="9" max="9" width="13.140625" style="7" customWidth="1"/>
    <col min="10" max="10" width="14.8515625" style="7" customWidth="1"/>
    <col min="11" max="11" width="15.421875" style="1" customWidth="1"/>
    <col min="12" max="12" width="14.8515625" style="1" customWidth="1"/>
    <col min="13" max="13" width="14.421875" style="1" customWidth="1"/>
    <col min="14" max="16" width="15.421875" style="1" customWidth="1"/>
    <col min="17" max="17" width="13.421875" style="1" customWidth="1"/>
    <col min="18" max="18" width="15.8515625" style="61" customWidth="1"/>
    <col min="19" max="19" width="4.140625" style="6" customWidth="1"/>
    <col min="20" max="20" width="16.57421875" style="1" customWidth="1"/>
    <col min="21" max="21" width="14.8515625" style="1" customWidth="1"/>
    <col min="22" max="28" width="14.8515625" style="7" customWidth="1"/>
    <col min="29" max="29" width="17.140625" style="1" customWidth="1"/>
    <col min="30" max="30" width="15.421875" style="1" customWidth="1"/>
    <col min="31" max="31" width="3.28125" style="1" customWidth="1"/>
    <col min="32" max="32" width="17.7109375" style="1" customWidth="1"/>
    <col min="33" max="35" width="16.140625" style="1" customWidth="1"/>
    <col min="36" max="36" width="17.140625" style="61" customWidth="1"/>
    <col min="37" max="37" width="16.140625" style="1" customWidth="1"/>
    <col min="38" max="38" width="17.8515625" style="61" customWidth="1"/>
    <col min="39" max="39" width="15.57421875" style="1" customWidth="1"/>
    <col min="40" max="40" width="17.140625" style="1" customWidth="1"/>
    <col min="41" max="41" width="12.00390625" style="1" customWidth="1"/>
    <col min="42" max="16384" width="8.7109375" style="1" customWidth="1"/>
  </cols>
  <sheetData>
    <row r="1" spans="4:38" s="7" customFormat="1" ht="15.75" customHeight="1">
      <c r="D1" s="9"/>
      <c r="E1" s="9"/>
      <c r="F1" s="10"/>
      <c r="G1" s="10"/>
      <c r="R1" s="86"/>
      <c r="S1" s="6"/>
      <c r="AJ1" s="86"/>
      <c r="AL1" s="86"/>
    </row>
    <row r="2" spans="1:38" s="15" customFormat="1" ht="15.75" customHeight="1">
      <c r="A2" s="11"/>
      <c r="B2" s="11"/>
      <c r="C2" s="11"/>
      <c r="D2" s="11"/>
      <c r="E2" s="11"/>
      <c r="F2" s="11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J2" s="13"/>
      <c r="AL2" s="13"/>
    </row>
    <row r="3" spans="1:144" s="24" customFormat="1" ht="28.5" customHeight="1">
      <c r="A3" s="87" t="s">
        <v>358</v>
      </c>
      <c r="B3" s="87"/>
      <c r="C3" s="87"/>
      <c r="D3" s="87"/>
      <c r="E3" s="17"/>
      <c r="F3" s="18" t="s">
        <v>53</v>
      </c>
      <c r="G3" s="18"/>
      <c r="H3" s="19" t="s">
        <v>5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19" t="s">
        <v>6</v>
      </c>
      <c r="U3" s="19"/>
      <c r="V3" s="19"/>
      <c r="W3" s="19"/>
      <c r="X3" s="19"/>
      <c r="Y3" s="19"/>
      <c r="Z3" s="19"/>
      <c r="AA3" s="19"/>
      <c r="AB3" s="19"/>
      <c r="AC3" s="19"/>
      <c r="AD3" s="21"/>
      <c r="AE3" s="22"/>
      <c r="AF3" s="23" t="s">
        <v>7</v>
      </c>
      <c r="AG3" s="23"/>
      <c r="AH3" s="23"/>
      <c r="AI3" s="23"/>
      <c r="AJ3" s="23"/>
      <c r="AK3" s="23"/>
      <c r="AL3" s="2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</row>
    <row r="4" spans="1:144" s="24" customFormat="1" ht="85.5" customHeight="1">
      <c r="A4" s="87"/>
      <c r="B4" s="87"/>
      <c r="C4" s="87"/>
      <c r="D4" s="87"/>
      <c r="E4" s="25"/>
      <c r="F4" s="18"/>
      <c r="G4" s="18"/>
      <c r="H4" s="131" t="s">
        <v>8</v>
      </c>
      <c r="I4" s="32" t="s">
        <v>9</v>
      </c>
      <c r="J4" s="32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8" t="s">
        <v>17</v>
      </c>
      <c r="R4" s="29" t="s">
        <v>18</v>
      </c>
      <c r="S4" s="30"/>
      <c r="T4" s="27" t="s">
        <v>19</v>
      </c>
      <c r="U4" s="31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4" t="s">
        <v>28</v>
      </c>
      <c r="AD4" s="34" t="s">
        <v>29</v>
      </c>
      <c r="AE4" s="22"/>
      <c r="AF4" s="27" t="s">
        <v>30</v>
      </c>
      <c r="AG4" s="27" t="s">
        <v>31</v>
      </c>
      <c r="AH4" s="27" t="s">
        <v>32</v>
      </c>
      <c r="AI4" s="27" t="s">
        <v>41</v>
      </c>
      <c r="AJ4" s="29" t="s">
        <v>34</v>
      </c>
      <c r="AK4" s="31" t="s">
        <v>35</v>
      </c>
      <c r="AL4" s="29" t="s">
        <v>36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</row>
    <row r="5" spans="1:145" s="24" customFormat="1" ht="15.75" customHeight="1">
      <c r="A5" s="72">
        <v>1</v>
      </c>
      <c r="B5" s="77" t="s">
        <v>55</v>
      </c>
      <c r="C5" s="77">
        <v>9659</v>
      </c>
      <c r="D5" s="78" t="s">
        <v>56</v>
      </c>
      <c r="E5" s="78"/>
      <c r="F5" s="88" t="s">
        <v>57</v>
      </c>
      <c r="G5" s="89"/>
      <c r="H5" s="90">
        <v>21463</v>
      </c>
      <c r="I5" s="40">
        <v>0</v>
      </c>
      <c r="J5" s="40">
        <v>0</v>
      </c>
      <c r="K5" s="40">
        <v>4102</v>
      </c>
      <c r="L5" s="40">
        <v>0</v>
      </c>
      <c r="M5" s="40">
        <v>5628</v>
      </c>
      <c r="N5" s="40">
        <v>16579</v>
      </c>
      <c r="O5" s="40">
        <v>4403</v>
      </c>
      <c r="P5" s="40">
        <v>14736</v>
      </c>
      <c r="Q5" s="40">
        <v>0</v>
      </c>
      <c r="R5" s="57">
        <f aca="true" t="shared" si="0" ref="R5:R46">SUM(H5:Q5)</f>
        <v>66911</v>
      </c>
      <c r="S5" s="8"/>
      <c r="T5" s="40">
        <v>1356</v>
      </c>
      <c r="U5" s="40">
        <v>0</v>
      </c>
      <c r="V5" s="40">
        <v>1045</v>
      </c>
      <c r="W5" s="40">
        <v>0</v>
      </c>
      <c r="X5" s="40">
        <v>9534</v>
      </c>
      <c r="Y5" s="40">
        <v>1898</v>
      </c>
      <c r="Z5" s="40">
        <v>3136</v>
      </c>
      <c r="AA5" s="40">
        <v>6500</v>
      </c>
      <c r="AB5" s="40">
        <v>125</v>
      </c>
      <c r="AC5" s="44">
        <f aca="true" t="shared" si="1" ref="AC5:AC46">SUM(T5:AB5)</f>
        <v>23594</v>
      </c>
      <c r="AD5" s="45">
        <f aca="true" t="shared" si="2" ref="AD5:AD46">+R5-AC5</f>
        <v>43317</v>
      </c>
      <c r="AE5" s="46"/>
      <c r="AF5" s="40">
        <v>971500</v>
      </c>
      <c r="AG5" s="40">
        <v>0</v>
      </c>
      <c r="AH5" s="40">
        <v>132897</v>
      </c>
      <c r="AI5" s="40">
        <v>0</v>
      </c>
      <c r="AJ5" s="57">
        <f aca="true" t="shared" si="3" ref="AJ5:AJ46">SUM(AF5:AI5)</f>
        <v>1104397</v>
      </c>
      <c r="AK5" s="40">
        <v>0</v>
      </c>
      <c r="AL5" s="57">
        <f aca="true" t="shared" si="4" ref="AL5:AL46">+AJ5-AK5</f>
        <v>1104397</v>
      </c>
      <c r="AM5" s="46"/>
      <c r="AN5" s="91"/>
      <c r="AO5" s="46"/>
      <c r="AP5" s="22"/>
      <c r="AQ5" s="22"/>
      <c r="AR5" s="22"/>
      <c r="AS5" s="22"/>
      <c r="AT5" s="22"/>
      <c r="AU5" s="22"/>
      <c r="AV5" s="22"/>
      <c r="AW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</row>
    <row r="6" spans="1:145" s="24" customFormat="1" ht="15.75" customHeight="1">
      <c r="A6" s="72">
        <f aca="true" t="shared" si="5" ref="A6:A46">+A5+1</f>
        <v>2</v>
      </c>
      <c r="B6" s="77" t="s">
        <v>55</v>
      </c>
      <c r="C6" s="77">
        <v>9739</v>
      </c>
      <c r="D6" s="78" t="s">
        <v>58</v>
      </c>
      <c r="E6" s="78"/>
      <c r="F6" s="92" t="s">
        <v>57</v>
      </c>
      <c r="G6" s="93"/>
      <c r="H6" s="90">
        <v>40613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1703</v>
      </c>
      <c r="O6" s="40">
        <v>8078</v>
      </c>
      <c r="P6" s="40">
        <v>7234</v>
      </c>
      <c r="Q6" s="40">
        <v>22972</v>
      </c>
      <c r="R6" s="57">
        <f t="shared" si="0"/>
        <v>80600</v>
      </c>
      <c r="S6" s="8"/>
      <c r="T6" s="40">
        <v>61896</v>
      </c>
      <c r="U6" s="40">
        <v>0</v>
      </c>
      <c r="V6" s="40">
        <v>0</v>
      </c>
      <c r="W6" s="40">
        <v>0</v>
      </c>
      <c r="X6" s="40">
        <v>13342</v>
      </c>
      <c r="Y6" s="40">
        <v>9091</v>
      </c>
      <c r="Z6" s="40">
        <v>0</v>
      </c>
      <c r="AA6" s="40">
        <v>0</v>
      </c>
      <c r="AB6" s="40">
        <v>0</v>
      </c>
      <c r="AC6" s="44">
        <f t="shared" si="1"/>
        <v>84329</v>
      </c>
      <c r="AD6" s="45">
        <f t="shared" si="2"/>
        <v>-3729</v>
      </c>
      <c r="AE6" s="46"/>
      <c r="AF6" s="40">
        <v>690000</v>
      </c>
      <c r="AG6" s="40">
        <v>0</v>
      </c>
      <c r="AH6" s="40">
        <v>29098</v>
      </c>
      <c r="AI6" s="40">
        <v>0</v>
      </c>
      <c r="AJ6" s="57">
        <f t="shared" si="3"/>
        <v>719098</v>
      </c>
      <c r="AK6" s="40">
        <v>0</v>
      </c>
      <c r="AL6" s="57">
        <f t="shared" si="4"/>
        <v>719098</v>
      </c>
      <c r="AM6" s="46"/>
      <c r="AN6" s="91"/>
      <c r="AO6" s="46"/>
      <c r="AP6" s="22"/>
      <c r="AQ6" s="22"/>
      <c r="AR6" s="22"/>
      <c r="AS6" s="22"/>
      <c r="AT6" s="22"/>
      <c r="AU6" s="22"/>
      <c r="AV6" s="22"/>
      <c r="AW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</row>
    <row r="7" spans="1:145" s="24" customFormat="1" ht="15.75" customHeight="1">
      <c r="A7" s="72">
        <f t="shared" si="5"/>
        <v>3</v>
      </c>
      <c r="B7" s="77" t="s">
        <v>55</v>
      </c>
      <c r="C7" s="77">
        <v>9707</v>
      </c>
      <c r="D7" s="78" t="s">
        <v>59</v>
      </c>
      <c r="E7" s="78"/>
      <c r="F7" s="92" t="s">
        <v>57</v>
      </c>
      <c r="G7" s="93"/>
      <c r="H7" s="90">
        <v>75407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16830</v>
      </c>
      <c r="O7" s="40">
        <v>11038</v>
      </c>
      <c r="P7" s="40">
        <v>18966</v>
      </c>
      <c r="Q7" s="40">
        <v>0</v>
      </c>
      <c r="R7" s="57">
        <f t="shared" si="0"/>
        <v>122241</v>
      </c>
      <c r="S7" s="8"/>
      <c r="T7" s="40">
        <v>29302</v>
      </c>
      <c r="U7" s="40">
        <v>0</v>
      </c>
      <c r="V7" s="40">
        <v>43692</v>
      </c>
      <c r="W7" s="40">
        <v>0</v>
      </c>
      <c r="X7" s="40">
        <v>14136</v>
      </c>
      <c r="Y7" s="40">
        <v>34237</v>
      </c>
      <c r="Z7" s="40">
        <v>0</v>
      </c>
      <c r="AA7" s="40">
        <v>0</v>
      </c>
      <c r="AB7" s="40">
        <v>1546</v>
      </c>
      <c r="AC7" s="44">
        <f t="shared" si="1"/>
        <v>122913</v>
      </c>
      <c r="AD7" s="45">
        <f t="shared" si="2"/>
        <v>-672</v>
      </c>
      <c r="AE7" s="46"/>
      <c r="AF7" s="40">
        <v>1145000</v>
      </c>
      <c r="AG7" s="40">
        <v>36798</v>
      </c>
      <c r="AH7" s="40">
        <v>192268</v>
      </c>
      <c r="AI7" s="40">
        <v>5032</v>
      </c>
      <c r="AJ7" s="57">
        <f t="shared" si="3"/>
        <v>1379098</v>
      </c>
      <c r="AK7" s="40">
        <v>78919</v>
      </c>
      <c r="AL7" s="57">
        <f t="shared" si="4"/>
        <v>1300179</v>
      </c>
      <c r="AM7" s="46"/>
      <c r="AN7" s="91"/>
      <c r="AO7" s="46"/>
      <c r="AP7" s="22"/>
      <c r="AQ7" s="22"/>
      <c r="AR7" s="22"/>
      <c r="AS7" s="22"/>
      <c r="AT7" s="22"/>
      <c r="AU7" s="22"/>
      <c r="AV7" s="22"/>
      <c r="AW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</row>
    <row r="8" spans="1:144" s="24" customFormat="1" ht="15.75" customHeight="1">
      <c r="A8" s="72">
        <f t="shared" si="5"/>
        <v>4</v>
      </c>
      <c r="B8" s="77" t="s">
        <v>55</v>
      </c>
      <c r="C8" s="77">
        <v>9710</v>
      </c>
      <c r="D8" s="78" t="s">
        <v>60</v>
      </c>
      <c r="E8" s="78"/>
      <c r="F8" s="92" t="s">
        <v>57</v>
      </c>
      <c r="G8" s="93"/>
      <c r="H8" s="90">
        <v>20808</v>
      </c>
      <c r="I8" s="40">
        <v>0</v>
      </c>
      <c r="J8" s="40">
        <v>180</v>
      </c>
      <c r="K8" s="40">
        <v>0</v>
      </c>
      <c r="L8" s="40">
        <v>24500</v>
      </c>
      <c r="M8" s="40">
        <v>0</v>
      </c>
      <c r="N8" s="40">
        <v>3134</v>
      </c>
      <c r="O8" s="40">
        <v>13080</v>
      </c>
      <c r="P8" s="40">
        <v>269</v>
      </c>
      <c r="Q8" s="40">
        <v>0</v>
      </c>
      <c r="R8" s="57">
        <f t="shared" si="0"/>
        <v>61971</v>
      </c>
      <c r="S8" s="94"/>
      <c r="T8" s="40">
        <v>25442</v>
      </c>
      <c r="U8" s="40">
        <v>0</v>
      </c>
      <c r="V8" s="40">
        <v>8842</v>
      </c>
      <c r="W8" s="40">
        <v>8484</v>
      </c>
      <c r="X8" s="40">
        <v>8212</v>
      </c>
      <c r="Y8" s="40">
        <v>8142</v>
      </c>
      <c r="Z8" s="40">
        <v>1411</v>
      </c>
      <c r="AA8" s="40">
        <v>0</v>
      </c>
      <c r="AB8" s="40">
        <v>0</v>
      </c>
      <c r="AC8" s="44">
        <f t="shared" si="1"/>
        <v>60533</v>
      </c>
      <c r="AD8" s="45">
        <f t="shared" si="2"/>
        <v>1438</v>
      </c>
      <c r="AE8" s="46"/>
      <c r="AF8" s="40">
        <v>0</v>
      </c>
      <c r="AG8" s="40">
        <v>0</v>
      </c>
      <c r="AH8" s="40">
        <v>207266</v>
      </c>
      <c r="AI8" s="40">
        <v>0</v>
      </c>
      <c r="AJ8" s="57">
        <f t="shared" si="3"/>
        <v>207266</v>
      </c>
      <c r="AK8" s="40">
        <v>2573</v>
      </c>
      <c r="AL8" s="57">
        <f t="shared" si="4"/>
        <v>204693</v>
      </c>
      <c r="AM8" s="46"/>
      <c r="AN8" s="91"/>
      <c r="AO8" s="46"/>
      <c r="AP8" s="22"/>
      <c r="AQ8" s="22"/>
      <c r="AR8" s="22"/>
      <c r="AS8" s="22"/>
      <c r="AT8" s="22"/>
      <c r="AU8" s="22"/>
      <c r="AV8" s="22"/>
      <c r="AW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</row>
    <row r="9" spans="1:41" ht="15.75" customHeight="1">
      <c r="A9" s="72">
        <f t="shared" si="5"/>
        <v>5</v>
      </c>
      <c r="B9" s="77" t="s">
        <v>55</v>
      </c>
      <c r="C9" s="77">
        <v>9709</v>
      </c>
      <c r="D9" s="78" t="s">
        <v>61</v>
      </c>
      <c r="E9" s="78"/>
      <c r="F9" s="92" t="s">
        <v>57</v>
      </c>
      <c r="G9" s="93"/>
      <c r="H9" s="90">
        <v>75722</v>
      </c>
      <c r="I9" s="40">
        <v>0</v>
      </c>
      <c r="J9" s="40">
        <v>0</v>
      </c>
      <c r="K9" s="40">
        <v>0</v>
      </c>
      <c r="L9" s="40">
        <v>437</v>
      </c>
      <c r="M9" s="40">
        <v>301</v>
      </c>
      <c r="N9" s="40">
        <v>8476</v>
      </c>
      <c r="O9" s="40">
        <v>466</v>
      </c>
      <c r="P9" s="40">
        <v>10963</v>
      </c>
      <c r="Q9" s="40">
        <v>19051</v>
      </c>
      <c r="R9" s="57">
        <f t="shared" si="0"/>
        <v>115416</v>
      </c>
      <c r="S9" s="79"/>
      <c r="T9" s="40">
        <v>57533</v>
      </c>
      <c r="U9" s="40">
        <v>0</v>
      </c>
      <c r="V9" s="40">
        <v>723</v>
      </c>
      <c r="W9" s="40">
        <v>3016</v>
      </c>
      <c r="X9" s="40">
        <v>21187</v>
      </c>
      <c r="Y9" s="40">
        <v>29169</v>
      </c>
      <c r="Z9" s="40">
        <v>250</v>
      </c>
      <c r="AA9" s="40">
        <v>0</v>
      </c>
      <c r="AB9" s="40">
        <v>758</v>
      </c>
      <c r="AC9" s="44">
        <f t="shared" si="1"/>
        <v>112636</v>
      </c>
      <c r="AD9" s="45">
        <f t="shared" si="2"/>
        <v>2780</v>
      </c>
      <c r="AE9" s="46"/>
      <c r="AF9" s="40">
        <v>870000</v>
      </c>
      <c r="AG9" s="40">
        <v>0</v>
      </c>
      <c r="AH9" s="40">
        <v>75271</v>
      </c>
      <c r="AI9" s="40">
        <v>0</v>
      </c>
      <c r="AJ9" s="57">
        <f t="shared" si="3"/>
        <v>945271</v>
      </c>
      <c r="AK9" s="40">
        <v>0</v>
      </c>
      <c r="AL9" s="57">
        <f t="shared" si="4"/>
        <v>945271</v>
      </c>
      <c r="AM9" s="46"/>
      <c r="AN9" s="91"/>
      <c r="AO9" s="46"/>
    </row>
    <row r="10" spans="1:41" ht="15.75" customHeight="1">
      <c r="A10" s="72">
        <f t="shared" si="5"/>
        <v>6</v>
      </c>
      <c r="B10" s="77" t="s">
        <v>55</v>
      </c>
      <c r="C10" s="77">
        <v>9695</v>
      </c>
      <c r="D10" s="78" t="s">
        <v>62</v>
      </c>
      <c r="E10" s="78"/>
      <c r="F10" s="92" t="s">
        <v>57</v>
      </c>
      <c r="G10" s="93"/>
      <c r="H10" s="90">
        <v>159194</v>
      </c>
      <c r="I10" s="40">
        <v>639</v>
      </c>
      <c r="J10" s="40">
        <v>0</v>
      </c>
      <c r="K10" s="40">
        <v>5800</v>
      </c>
      <c r="L10" s="40">
        <v>4500</v>
      </c>
      <c r="M10" s="40">
        <v>9000</v>
      </c>
      <c r="N10" s="40">
        <v>74003</v>
      </c>
      <c r="O10" s="40">
        <v>6401</v>
      </c>
      <c r="P10" s="40">
        <v>24810</v>
      </c>
      <c r="Q10" s="40">
        <v>308</v>
      </c>
      <c r="R10" s="57">
        <f t="shared" si="0"/>
        <v>284655</v>
      </c>
      <c r="S10" s="79"/>
      <c r="T10" s="40">
        <v>101868</v>
      </c>
      <c r="U10" s="40">
        <v>11960</v>
      </c>
      <c r="V10" s="40">
        <v>8152</v>
      </c>
      <c r="W10" s="40">
        <v>36042</v>
      </c>
      <c r="X10" s="40">
        <v>74674</v>
      </c>
      <c r="Y10" s="40">
        <v>32347</v>
      </c>
      <c r="Z10" s="40">
        <v>9723</v>
      </c>
      <c r="AA10" s="40">
        <v>516</v>
      </c>
      <c r="AB10" s="40">
        <v>0</v>
      </c>
      <c r="AC10" s="44">
        <f t="shared" si="1"/>
        <v>275282</v>
      </c>
      <c r="AD10" s="45">
        <f t="shared" si="2"/>
        <v>9373</v>
      </c>
      <c r="AE10" s="46"/>
      <c r="AF10" s="40">
        <v>3993000</v>
      </c>
      <c r="AG10" s="40">
        <v>500000</v>
      </c>
      <c r="AH10" s="40">
        <v>173182</v>
      </c>
      <c r="AI10" s="40">
        <v>0</v>
      </c>
      <c r="AJ10" s="57">
        <f t="shared" si="3"/>
        <v>4666182</v>
      </c>
      <c r="AK10" s="40">
        <v>6284</v>
      </c>
      <c r="AL10" s="57">
        <f t="shared" si="4"/>
        <v>4659898</v>
      </c>
      <c r="AM10" s="46"/>
      <c r="AN10" s="91"/>
      <c r="AO10" s="46"/>
    </row>
    <row r="11" spans="1:41" ht="15.75" customHeight="1">
      <c r="A11" s="72">
        <f t="shared" si="5"/>
        <v>7</v>
      </c>
      <c r="B11" s="77" t="s">
        <v>55</v>
      </c>
      <c r="C11" s="77">
        <v>9660</v>
      </c>
      <c r="D11" s="78" t="s">
        <v>63</v>
      </c>
      <c r="E11" s="78"/>
      <c r="F11" s="92" t="s">
        <v>57</v>
      </c>
      <c r="G11" s="93"/>
      <c r="H11" s="90">
        <v>89600</v>
      </c>
      <c r="I11" s="40">
        <v>3200</v>
      </c>
      <c r="J11" s="40">
        <v>0</v>
      </c>
      <c r="K11" s="40">
        <v>0</v>
      </c>
      <c r="L11" s="40">
        <v>0</v>
      </c>
      <c r="M11" s="40">
        <v>0</v>
      </c>
      <c r="N11" s="40">
        <v>61200</v>
      </c>
      <c r="O11" s="40">
        <v>9700</v>
      </c>
      <c r="P11" s="40">
        <v>3248</v>
      </c>
      <c r="Q11" s="40">
        <v>0</v>
      </c>
      <c r="R11" s="57">
        <f t="shared" si="0"/>
        <v>166948</v>
      </c>
      <c r="S11" s="79"/>
      <c r="T11" s="40">
        <v>14944</v>
      </c>
      <c r="U11" s="40">
        <v>5772</v>
      </c>
      <c r="V11" s="40">
        <v>2844</v>
      </c>
      <c r="W11" s="40">
        <v>25404</v>
      </c>
      <c r="X11" s="40">
        <v>56154</v>
      </c>
      <c r="Y11" s="40">
        <v>25632</v>
      </c>
      <c r="Z11" s="40">
        <v>5000</v>
      </c>
      <c r="AA11" s="40">
        <v>536</v>
      </c>
      <c r="AB11" s="40">
        <v>7786</v>
      </c>
      <c r="AC11" s="44">
        <f t="shared" si="1"/>
        <v>144072</v>
      </c>
      <c r="AD11" s="45">
        <f t="shared" si="2"/>
        <v>22876</v>
      </c>
      <c r="AE11" s="46"/>
      <c r="AF11" s="40">
        <v>1676000</v>
      </c>
      <c r="AG11" s="40">
        <v>12036</v>
      </c>
      <c r="AH11" s="40">
        <v>284208</v>
      </c>
      <c r="AI11" s="40">
        <v>0</v>
      </c>
      <c r="AJ11" s="57">
        <f t="shared" si="3"/>
        <v>1972244</v>
      </c>
      <c r="AK11" s="40">
        <v>5317</v>
      </c>
      <c r="AL11" s="57">
        <f t="shared" si="4"/>
        <v>1966927</v>
      </c>
      <c r="AM11" s="46"/>
      <c r="AN11" s="91"/>
      <c r="AO11" s="46"/>
    </row>
    <row r="12" spans="1:41" ht="15.75" customHeight="1">
      <c r="A12" s="72">
        <f t="shared" si="5"/>
        <v>8</v>
      </c>
      <c r="B12" s="77" t="s">
        <v>55</v>
      </c>
      <c r="C12" s="77">
        <v>9638</v>
      </c>
      <c r="D12" s="78" t="s">
        <v>64</v>
      </c>
      <c r="E12" s="78"/>
      <c r="F12" s="92" t="s">
        <v>57</v>
      </c>
      <c r="G12" s="93"/>
      <c r="H12" s="90">
        <v>113194</v>
      </c>
      <c r="I12" s="40">
        <v>0</v>
      </c>
      <c r="J12" s="40">
        <v>1714</v>
      </c>
      <c r="K12" s="40">
        <v>6475</v>
      </c>
      <c r="L12" s="40">
        <v>0</v>
      </c>
      <c r="M12" s="40">
        <v>3440</v>
      </c>
      <c r="N12" s="40">
        <v>7465</v>
      </c>
      <c r="O12" s="40">
        <v>17716</v>
      </c>
      <c r="P12" s="40">
        <v>16497</v>
      </c>
      <c r="Q12" s="40">
        <v>930</v>
      </c>
      <c r="R12" s="57">
        <f t="shared" si="0"/>
        <v>167431</v>
      </c>
      <c r="S12" s="79"/>
      <c r="T12" s="40">
        <v>54708</v>
      </c>
      <c r="U12" s="40">
        <v>9360</v>
      </c>
      <c r="V12" s="40">
        <v>2723</v>
      </c>
      <c r="W12" s="40">
        <v>14469</v>
      </c>
      <c r="X12" s="40">
        <v>43575</v>
      </c>
      <c r="Y12" s="40">
        <v>18218</v>
      </c>
      <c r="Z12" s="40">
        <v>477</v>
      </c>
      <c r="AA12" s="40">
        <v>1482</v>
      </c>
      <c r="AB12" s="40">
        <v>197</v>
      </c>
      <c r="AC12" s="44">
        <f t="shared" si="1"/>
        <v>145209</v>
      </c>
      <c r="AD12" s="45">
        <f t="shared" si="2"/>
        <v>22222</v>
      </c>
      <c r="AE12" s="46"/>
      <c r="AF12" s="40">
        <v>1650000</v>
      </c>
      <c r="AG12" s="40">
        <v>625298</v>
      </c>
      <c r="AH12" s="40">
        <v>369454</v>
      </c>
      <c r="AI12" s="40">
        <v>0</v>
      </c>
      <c r="AJ12" s="57">
        <f t="shared" si="3"/>
        <v>2644752</v>
      </c>
      <c r="AK12" s="40">
        <v>28942</v>
      </c>
      <c r="AL12" s="57">
        <f t="shared" si="4"/>
        <v>2615810</v>
      </c>
      <c r="AM12" s="46"/>
      <c r="AN12" s="91"/>
      <c r="AO12" s="46"/>
    </row>
    <row r="13" spans="1:41" ht="15.75" customHeight="1">
      <c r="A13" s="72">
        <f t="shared" si="5"/>
        <v>9</v>
      </c>
      <c r="B13" s="77" t="s">
        <v>55</v>
      </c>
      <c r="C13" s="77">
        <v>9639</v>
      </c>
      <c r="D13" s="78" t="s">
        <v>65</v>
      </c>
      <c r="E13" s="78"/>
      <c r="F13" s="92" t="s">
        <v>57</v>
      </c>
      <c r="G13" s="93"/>
      <c r="H13" s="90">
        <v>107592</v>
      </c>
      <c r="I13" s="40">
        <v>2234</v>
      </c>
      <c r="J13" s="40">
        <v>0</v>
      </c>
      <c r="K13" s="40">
        <v>0</v>
      </c>
      <c r="L13" s="40">
        <v>4210</v>
      </c>
      <c r="M13" s="40">
        <v>10400</v>
      </c>
      <c r="N13" s="40">
        <v>10834</v>
      </c>
      <c r="O13" s="40">
        <v>0</v>
      </c>
      <c r="P13" s="40">
        <v>10285</v>
      </c>
      <c r="Q13" s="40">
        <v>4675</v>
      </c>
      <c r="R13" s="57">
        <f t="shared" si="0"/>
        <v>150230</v>
      </c>
      <c r="S13" s="79"/>
      <c r="T13" s="40">
        <v>55633</v>
      </c>
      <c r="U13" s="40">
        <v>0</v>
      </c>
      <c r="V13" s="40">
        <v>12331</v>
      </c>
      <c r="W13" s="40">
        <v>24766</v>
      </c>
      <c r="X13" s="40">
        <v>21421</v>
      </c>
      <c r="Y13" s="40">
        <v>9698</v>
      </c>
      <c r="Z13" s="40">
        <v>15589</v>
      </c>
      <c r="AA13" s="40">
        <v>4700</v>
      </c>
      <c r="AB13" s="40">
        <v>13461</v>
      </c>
      <c r="AC13" s="44">
        <f t="shared" si="1"/>
        <v>157599</v>
      </c>
      <c r="AD13" s="45">
        <f t="shared" si="2"/>
        <v>-7369</v>
      </c>
      <c r="AE13" s="46"/>
      <c r="AF13" s="40">
        <v>1845000</v>
      </c>
      <c r="AG13" s="40">
        <v>0</v>
      </c>
      <c r="AH13" s="40">
        <v>82809</v>
      </c>
      <c r="AI13" s="40">
        <v>0</v>
      </c>
      <c r="AJ13" s="57">
        <f t="shared" si="3"/>
        <v>1927809</v>
      </c>
      <c r="AK13" s="40">
        <v>997</v>
      </c>
      <c r="AL13" s="57">
        <f t="shared" si="4"/>
        <v>1926812</v>
      </c>
      <c r="AM13" s="46"/>
      <c r="AN13" s="91"/>
      <c r="AO13" s="46"/>
    </row>
    <row r="14" spans="1:41" ht="15.75" customHeight="1">
      <c r="A14" s="72">
        <f t="shared" si="5"/>
        <v>10</v>
      </c>
      <c r="B14" s="77" t="s">
        <v>55</v>
      </c>
      <c r="C14" s="77">
        <v>9661</v>
      </c>
      <c r="D14" s="78" t="s">
        <v>66</v>
      </c>
      <c r="E14" s="78"/>
      <c r="F14" s="92" t="s">
        <v>57</v>
      </c>
      <c r="G14" s="93"/>
      <c r="H14" s="90">
        <v>87610</v>
      </c>
      <c r="I14" s="40">
        <v>0</v>
      </c>
      <c r="J14" s="40">
        <v>3810</v>
      </c>
      <c r="K14" s="40">
        <v>2212968</v>
      </c>
      <c r="L14" s="40">
        <v>5000</v>
      </c>
      <c r="M14" s="40">
        <v>0</v>
      </c>
      <c r="N14" s="40">
        <v>0</v>
      </c>
      <c r="O14" s="40">
        <v>106123</v>
      </c>
      <c r="P14" s="40">
        <v>10175</v>
      </c>
      <c r="Q14" s="40">
        <v>1685</v>
      </c>
      <c r="R14" s="57">
        <f t="shared" si="0"/>
        <v>2427371</v>
      </c>
      <c r="S14" s="79"/>
      <c r="T14" s="40">
        <v>80463</v>
      </c>
      <c r="U14" s="40">
        <v>0</v>
      </c>
      <c r="V14" s="40">
        <v>1755</v>
      </c>
      <c r="W14" s="40">
        <v>8048</v>
      </c>
      <c r="X14" s="40">
        <v>111120</v>
      </c>
      <c r="Y14" s="40">
        <v>21126</v>
      </c>
      <c r="Z14" s="40">
        <v>3405</v>
      </c>
      <c r="AA14" s="40">
        <v>1784</v>
      </c>
      <c r="AB14" s="40">
        <v>62000</v>
      </c>
      <c r="AC14" s="44">
        <f t="shared" si="1"/>
        <v>289701</v>
      </c>
      <c r="AD14" s="45">
        <f t="shared" si="2"/>
        <v>2137670</v>
      </c>
      <c r="AE14" s="46"/>
      <c r="AF14" s="40">
        <v>1603000</v>
      </c>
      <c r="AG14" s="40">
        <v>0</v>
      </c>
      <c r="AH14" s="40">
        <v>2363178</v>
      </c>
      <c r="AI14" s="40">
        <v>19133</v>
      </c>
      <c r="AJ14" s="57">
        <f t="shared" si="3"/>
        <v>3985311</v>
      </c>
      <c r="AK14" s="40">
        <v>1732</v>
      </c>
      <c r="AL14" s="57">
        <f t="shared" si="4"/>
        <v>3983579</v>
      </c>
      <c r="AM14" s="46"/>
      <c r="AN14" s="91"/>
      <c r="AO14" s="46"/>
    </row>
    <row r="15" spans="1:41" ht="15.75" customHeight="1">
      <c r="A15" s="72">
        <f t="shared" si="5"/>
        <v>11</v>
      </c>
      <c r="B15" s="77" t="s">
        <v>55</v>
      </c>
      <c r="C15" s="77">
        <v>9662</v>
      </c>
      <c r="D15" s="78" t="s">
        <v>67</v>
      </c>
      <c r="E15" s="78"/>
      <c r="F15" s="92" t="s">
        <v>57</v>
      </c>
      <c r="G15" s="93"/>
      <c r="H15" s="90">
        <v>26636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6600</v>
      </c>
      <c r="O15" s="40">
        <v>41875</v>
      </c>
      <c r="P15" s="40">
        <v>0</v>
      </c>
      <c r="Q15" s="40">
        <v>646</v>
      </c>
      <c r="R15" s="57">
        <f t="shared" si="0"/>
        <v>75757</v>
      </c>
      <c r="S15" s="79"/>
      <c r="T15" s="40">
        <v>25654</v>
      </c>
      <c r="U15" s="40">
        <v>0</v>
      </c>
      <c r="V15" s="40">
        <v>0</v>
      </c>
      <c r="W15" s="40">
        <v>202</v>
      </c>
      <c r="X15" s="40">
        <v>4992</v>
      </c>
      <c r="Y15" s="40">
        <v>1586</v>
      </c>
      <c r="Z15" s="40">
        <v>7456</v>
      </c>
      <c r="AA15" s="40">
        <v>0</v>
      </c>
      <c r="AB15" s="40">
        <v>175</v>
      </c>
      <c r="AC15" s="44">
        <f t="shared" si="1"/>
        <v>40065</v>
      </c>
      <c r="AD15" s="45">
        <f t="shared" si="2"/>
        <v>35692</v>
      </c>
      <c r="AE15" s="46"/>
      <c r="AF15" s="40">
        <v>475815</v>
      </c>
      <c r="AG15" s="40">
        <v>3865</v>
      </c>
      <c r="AH15" s="40">
        <v>1021236</v>
      </c>
      <c r="AI15" s="40">
        <v>1679</v>
      </c>
      <c r="AJ15" s="57">
        <f t="shared" si="3"/>
        <v>1502595</v>
      </c>
      <c r="AK15" s="40">
        <v>157911</v>
      </c>
      <c r="AL15" s="57">
        <f t="shared" si="4"/>
        <v>1344684</v>
      </c>
      <c r="AM15" s="46"/>
      <c r="AN15" s="91"/>
      <c r="AO15" s="46"/>
    </row>
    <row r="16" spans="1:41" ht="15.75" customHeight="1">
      <c r="A16" s="72">
        <f t="shared" si="5"/>
        <v>12</v>
      </c>
      <c r="B16" s="77" t="s">
        <v>55</v>
      </c>
      <c r="C16" s="77">
        <v>9663</v>
      </c>
      <c r="D16" s="78" t="s">
        <v>68</v>
      </c>
      <c r="E16" s="78"/>
      <c r="F16" s="92" t="s">
        <v>57</v>
      </c>
      <c r="G16" s="93"/>
      <c r="H16" s="90">
        <v>80265</v>
      </c>
      <c r="I16" s="40">
        <v>0</v>
      </c>
      <c r="J16" s="40">
        <v>0</v>
      </c>
      <c r="K16" s="40">
        <v>51436</v>
      </c>
      <c r="L16" s="40">
        <v>12174</v>
      </c>
      <c r="M16" s="40">
        <v>0</v>
      </c>
      <c r="N16" s="40">
        <v>34255</v>
      </c>
      <c r="O16" s="40">
        <v>19167</v>
      </c>
      <c r="P16" s="40">
        <v>25107</v>
      </c>
      <c r="Q16" s="40">
        <v>0</v>
      </c>
      <c r="R16" s="57">
        <f t="shared" si="0"/>
        <v>222404</v>
      </c>
      <c r="S16" s="79"/>
      <c r="T16" s="40">
        <v>60795</v>
      </c>
      <c r="U16" s="40">
        <v>19760</v>
      </c>
      <c r="V16" s="40">
        <v>0</v>
      </c>
      <c r="W16" s="40">
        <v>19372</v>
      </c>
      <c r="X16" s="40">
        <v>75422</v>
      </c>
      <c r="Y16" s="40">
        <v>69549</v>
      </c>
      <c r="Z16" s="40">
        <v>0</v>
      </c>
      <c r="AA16" s="40">
        <v>0</v>
      </c>
      <c r="AB16" s="40">
        <v>4318</v>
      </c>
      <c r="AC16" s="44">
        <f t="shared" si="1"/>
        <v>249216</v>
      </c>
      <c r="AD16" s="45">
        <f t="shared" si="2"/>
        <v>-26812</v>
      </c>
      <c r="AE16" s="46"/>
      <c r="AF16" s="40">
        <v>1505364</v>
      </c>
      <c r="AG16" s="40">
        <v>47230</v>
      </c>
      <c r="AH16" s="40">
        <v>374090</v>
      </c>
      <c r="AI16" s="40">
        <v>0</v>
      </c>
      <c r="AJ16" s="57">
        <f t="shared" si="3"/>
        <v>1926684</v>
      </c>
      <c r="AK16" s="40">
        <v>387359</v>
      </c>
      <c r="AL16" s="57">
        <f t="shared" si="4"/>
        <v>1539325</v>
      </c>
      <c r="AM16" s="46"/>
      <c r="AN16" s="91"/>
      <c r="AO16" s="46"/>
    </row>
    <row r="17" spans="1:41" ht="15.75" customHeight="1">
      <c r="A17" s="72">
        <f t="shared" si="5"/>
        <v>13</v>
      </c>
      <c r="B17" s="77" t="s">
        <v>55</v>
      </c>
      <c r="C17" s="77">
        <v>9665</v>
      </c>
      <c r="D17" s="78" t="s">
        <v>69</v>
      </c>
      <c r="E17" s="78"/>
      <c r="F17" s="92" t="s">
        <v>57</v>
      </c>
      <c r="G17" s="93"/>
      <c r="H17" s="90">
        <v>59766</v>
      </c>
      <c r="I17" s="40">
        <v>0</v>
      </c>
      <c r="J17" s="40">
        <v>0</v>
      </c>
      <c r="K17" s="40">
        <v>2407276</v>
      </c>
      <c r="L17" s="40">
        <v>0</v>
      </c>
      <c r="M17" s="40">
        <v>5000</v>
      </c>
      <c r="N17" s="40">
        <v>62377</v>
      </c>
      <c r="O17" s="40">
        <v>43942</v>
      </c>
      <c r="P17" s="40">
        <v>252</v>
      </c>
      <c r="Q17" s="40">
        <v>0</v>
      </c>
      <c r="R17" s="57">
        <f t="shared" si="0"/>
        <v>2578613</v>
      </c>
      <c r="S17" s="79"/>
      <c r="T17" s="40">
        <v>52236</v>
      </c>
      <c r="U17" s="40">
        <v>13588</v>
      </c>
      <c r="V17" s="40">
        <v>19922</v>
      </c>
      <c r="W17" s="40">
        <v>17277</v>
      </c>
      <c r="X17" s="40">
        <v>129236</v>
      </c>
      <c r="Y17" s="40">
        <v>13631</v>
      </c>
      <c r="Z17" s="40">
        <v>12500</v>
      </c>
      <c r="AA17" s="40">
        <v>0</v>
      </c>
      <c r="AB17" s="40">
        <v>67888</v>
      </c>
      <c r="AC17" s="44">
        <f t="shared" si="1"/>
        <v>326278</v>
      </c>
      <c r="AD17" s="45">
        <f t="shared" si="2"/>
        <v>2252335</v>
      </c>
      <c r="AE17" s="46"/>
      <c r="AF17" s="40">
        <v>2355505</v>
      </c>
      <c r="AG17" s="40">
        <v>322287</v>
      </c>
      <c r="AH17" s="40">
        <v>2797613</v>
      </c>
      <c r="AI17" s="40">
        <v>37259</v>
      </c>
      <c r="AJ17" s="57">
        <f t="shared" si="3"/>
        <v>5512664</v>
      </c>
      <c r="AK17" s="40">
        <v>596720</v>
      </c>
      <c r="AL17" s="57">
        <f t="shared" si="4"/>
        <v>4915944</v>
      </c>
      <c r="AM17" s="46"/>
      <c r="AN17" s="91"/>
      <c r="AO17" s="46"/>
    </row>
    <row r="18" spans="1:41" ht="15.75" customHeight="1">
      <c r="A18" s="72">
        <f t="shared" si="5"/>
        <v>14</v>
      </c>
      <c r="B18" s="77" t="s">
        <v>55</v>
      </c>
      <c r="C18" s="77">
        <v>9752</v>
      </c>
      <c r="D18" s="78" t="s">
        <v>70</v>
      </c>
      <c r="E18" s="78"/>
      <c r="F18" s="92" t="s">
        <v>57</v>
      </c>
      <c r="G18" s="93"/>
      <c r="H18" s="90">
        <v>442486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104119</v>
      </c>
      <c r="O18" s="40">
        <v>33196</v>
      </c>
      <c r="P18" s="40">
        <v>6136</v>
      </c>
      <c r="Q18" s="40">
        <v>11535</v>
      </c>
      <c r="R18" s="57">
        <f t="shared" si="0"/>
        <v>597472</v>
      </c>
      <c r="S18" s="79"/>
      <c r="T18" s="40">
        <v>139008</v>
      </c>
      <c r="U18" s="40">
        <v>23675</v>
      </c>
      <c r="V18" s="40">
        <v>0</v>
      </c>
      <c r="W18" s="40">
        <v>45697</v>
      </c>
      <c r="X18" s="40">
        <v>112323</v>
      </c>
      <c r="Y18" s="40">
        <v>94988</v>
      </c>
      <c r="Z18" s="40">
        <v>92724</v>
      </c>
      <c r="AA18" s="40">
        <v>33555</v>
      </c>
      <c r="AB18" s="40">
        <v>0</v>
      </c>
      <c r="AC18" s="44">
        <f t="shared" si="1"/>
        <v>541970</v>
      </c>
      <c r="AD18" s="45">
        <f t="shared" si="2"/>
        <v>55502</v>
      </c>
      <c r="AE18" s="46"/>
      <c r="AF18" s="40">
        <v>2845384</v>
      </c>
      <c r="AG18" s="40">
        <v>256497</v>
      </c>
      <c r="AH18" s="40">
        <v>714913</v>
      </c>
      <c r="AI18" s="40">
        <v>0</v>
      </c>
      <c r="AJ18" s="57">
        <f t="shared" si="3"/>
        <v>3816794</v>
      </c>
      <c r="AK18" s="40">
        <v>1604310</v>
      </c>
      <c r="AL18" s="57">
        <f t="shared" si="4"/>
        <v>2212484</v>
      </c>
      <c r="AM18" s="46"/>
      <c r="AN18" s="91"/>
      <c r="AO18" s="46"/>
    </row>
    <row r="19" spans="1:41" ht="15.75" customHeight="1">
      <c r="A19" s="72">
        <f t="shared" si="5"/>
        <v>15</v>
      </c>
      <c r="B19" s="77" t="s">
        <v>55</v>
      </c>
      <c r="C19" s="77">
        <v>9668</v>
      </c>
      <c r="D19" s="78" t="s">
        <v>71</v>
      </c>
      <c r="E19" s="78">
        <v>1</v>
      </c>
      <c r="F19" s="92"/>
      <c r="G19" s="93" t="s">
        <v>72</v>
      </c>
      <c r="H19" s="90">
        <v>22940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32087</v>
      </c>
      <c r="O19" s="40">
        <v>13527</v>
      </c>
      <c r="P19" s="40">
        <v>0</v>
      </c>
      <c r="Q19" s="40">
        <v>67</v>
      </c>
      <c r="R19" s="57">
        <f t="shared" si="0"/>
        <v>68621</v>
      </c>
      <c r="S19" s="79"/>
      <c r="T19" s="40">
        <v>0</v>
      </c>
      <c r="U19" s="40">
        <v>0</v>
      </c>
      <c r="V19" s="40">
        <v>0</v>
      </c>
      <c r="W19" s="40">
        <v>2507</v>
      </c>
      <c r="X19" s="40">
        <v>14351</v>
      </c>
      <c r="Y19" s="40">
        <v>12452</v>
      </c>
      <c r="Z19" s="40">
        <v>0</v>
      </c>
      <c r="AA19" s="40">
        <v>0</v>
      </c>
      <c r="AB19" s="40">
        <v>0</v>
      </c>
      <c r="AC19" s="44">
        <f t="shared" si="1"/>
        <v>29310</v>
      </c>
      <c r="AD19" s="45">
        <f t="shared" si="2"/>
        <v>39311</v>
      </c>
      <c r="AE19" s="46"/>
      <c r="AF19" s="40">
        <v>1158720</v>
      </c>
      <c r="AG19" s="40">
        <v>57000</v>
      </c>
      <c r="AH19" s="40">
        <v>60755</v>
      </c>
      <c r="AI19" s="40">
        <v>0</v>
      </c>
      <c r="AJ19" s="57">
        <f t="shared" si="3"/>
        <v>1276475</v>
      </c>
      <c r="AK19" s="40">
        <v>0</v>
      </c>
      <c r="AL19" s="57">
        <f t="shared" si="4"/>
        <v>1276475</v>
      </c>
      <c r="AM19" s="46"/>
      <c r="AN19" s="91"/>
      <c r="AO19" s="46"/>
    </row>
    <row r="20" spans="1:41" ht="15.75" customHeight="1">
      <c r="A20" s="72">
        <f t="shared" si="5"/>
        <v>16</v>
      </c>
      <c r="B20" s="77" t="s">
        <v>55</v>
      </c>
      <c r="C20" s="77">
        <v>9667</v>
      </c>
      <c r="D20" s="78" t="s">
        <v>73</v>
      </c>
      <c r="E20" s="78">
        <v>1</v>
      </c>
      <c r="F20" s="92"/>
      <c r="G20" s="93" t="s">
        <v>72</v>
      </c>
      <c r="H20" s="90">
        <v>44763</v>
      </c>
      <c r="I20" s="40">
        <v>500</v>
      </c>
      <c r="J20" s="40">
        <v>47452</v>
      </c>
      <c r="K20" s="40">
        <v>168971</v>
      </c>
      <c r="L20" s="40">
        <v>35000</v>
      </c>
      <c r="M20" s="40">
        <v>80862</v>
      </c>
      <c r="N20" s="40">
        <v>4687</v>
      </c>
      <c r="O20" s="40">
        <v>21541</v>
      </c>
      <c r="P20" s="40">
        <v>60000</v>
      </c>
      <c r="Q20" s="40">
        <v>0</v>
      </c>
      <c r="R20" s="57">
        <f t="shared" si="0"/>
        <v>463776</v>
      </c>
      <c r="S20" s="79"/>
      <c r="T20" s="40">
        <v>69156</v>
      </c>
      <c r="U20" s="40">
        <v>4334</v>
      </c>
      <c r="V20" s="40">
        <v>0</v>
      </c>
      <c r="W20" s="40">
        <v>50258</v>
      </c>
      <c r="X20" s="40">
        <v>56407</v>
      </c>
      <c r="Y20" s="40">
        <v>62927</v>
      </c>
      <c r="Z20" s="40">
        <v>4751</v>
      </c>
      <c r="AA20" s="40">
        <v>0</v>
      </c>
      <c r="AB20" s="40">
        <v>0</v>
      </c>
      <c r="AC20" s="44">
        <f t="shared" si="1"/>
        <v>247833</v>
      </c>
      <c r="AD20" s="45">
        <f t="shared" si="2"/>
        <v>215943</v>
      </c>
      <c r="AE20" s="46"/>
      <c r="AF20" s="40">
        <v>6412000</v>
      </c>
      <c r="AG20" s="40">
        <v>250838</v>
      </c>
      <c r="AH20" s="40">
        <v>841695</v>
      </c>
      <c r="AI20" s="40">
        <v>0</v>
      </c>
      <c r="AJ20" s="57">
        <f t="shared" si="3"/>
        <v>7504533</v>
      </c>
      <c r="AK20" s="40">
        <v>7121827</v>
      </c>
      <c r="AL20" s="57">
        <f t="shared" si="4"/>
        <v>382706</v>
      </c>
      <c r="AM20" s="46"/>
      <c r="AN20" s="91"/>
      <c r="AO20" s="46"/>
    </row>
    <row r="21" spans="1:41" ht="15.75" customHeight="1">
      <c r="A21" s="72">
        <f t="shared" si="5"/>
        <v>17</v>
      </c>
      <c r="B21" s="77" t="s">
        <v>55</v>
      </c>
      <c r="C21" s="77">
        <v>16476</v>
      </c>
      <c r="D21" s="78" t="s">
        <v>74</v>
      </c>
      <c r="E21" s="78"/>
      <c r="F21" s="92" t="s">
        <v>57</v>
      </c>
      <c r="G21" s="93"/>
      <c r="H21" s="90">
        <v>171112</v>
      </c>
      <c r="I21" s="40">
        <v>0</v>
      </c>
      <c r="J21" s="40">
        <v>55614</v>
      </c>
      <c r="K21" s="40">
        <v>0</v>
      </c>
      <c r="L21" s="40">
        <v>27224</v>
      </c>
      <c r="M21" s="40">
        <v>0</v>
      </c>
      <c r="N21" s="40">
        <v>5790</v>
      </c>
      <c r="O21" s="40">
        <v>2058</v>
      </c>
      <c r="P21" s="40">
        <v>6339</v>
      </c>
      <c r="Q21" s="40">
        <v>0</v>
      </c>
      <c r="R21" s="57">
        <f t="shared" si="0"/>
        <v>268137</v>
      </c>
      <c r="S21" s="79"/>
      <c r="T21" s="40">
        <v>65507</v>
      </c>
      <c r="U21" s="40">
        <v>0</v>
      </c>
      <c r="V21" s="40">
        <v>400</v>
      </c>
      <c r="W21" s="40">
        <v>54626</v>
      </c>
      <c r="X21" s="40">
        <v>38990</v>
      </c>
      <c r="Y21" s="40">
        <v>15214</v>
      </c>
      <c r="Z21" s="40">
        <v>8949</v>
      </c>
      <c r="AA21" s="40">
        <v>8582</v>
      </c>
      <c r="AB21" s="40">
        <v>41187</v>
      </c>
      <c r="AC21" s="44">
        <f t="shared" si="1"/>
        <v>233455</v>
      </c>
      <c r="AD21" s="45">
        <f t="shared" si="2"/>
        <v>34682</v>
      </c>
      <c r="AE21" s="46"/>
      <c r="AF21" s="40">
        <v>1695000</v>
      </c>
      <c r="AG21" s="40">
        <v>22122</v>
      </c>
      <c r="AH21" s="40">
        <v>99032</v>
      </c>
      <c r="AI21" s="40">
        <v>0</v>
      </c>
      <c r="AJ21" s="57">
        <f t="shared" si="3"/>
        <v>1816154</v>
      </c>
      <c r="AK21" s="40">
        <v>0</v>
      </c>
      <c r="AL21" s="57">
        <f t="shared" si="4"/>
        <v>1816154</v>
      </c>
      <c r="AM21" s="46"/>
      <c r="AN21" s="91"/>
      <c r="AO21" s="46"/>
    </row>
    <row r="22" spans="1:41" ht="15.75" customHeight="1">
      <c r="A22" s="72">
        <f t="shared" si="5"/>
        <v>18</v>
      </c>
      <c r="B22" s="77" t="s">
        <v>55</v>
      </c>
      <c r="C22" s="77">
        <v>9671</v>
      </c>
      <c r="D22" s="78" t="s">
        <v>75</v>
      </c>
      <c r="E22" s="78"/>
      <c r="F22" s="92" t="s">
        <v>57</v>
      </c>
      <c r="G22" s="93"/>
      <c r="H22" s="90">
        <v>16397</v>
      </c>
      <c r="I22" s="40">
        <v>0</v>
      </c>
      <c r="J22" s="40">
        <v>3184</v>
      </c>
      <c r="K22" s="40">
        <v>0</v>
      </c>
      <c r="L22" s="40">
        <v>0</v>
      </c>
      <c r="M22" s="40">
        <v>0</v>
      </c>
      <c r="N22" s="40">
        <v>11875</v>
      </c>
      <c r="O22" s="40">
        <v>1650</v>
      </c>
      <c r="P22" s="40">
        <v>0</v>
      </c>
      <c r="Q22" s="40">
        <v>0</v>
      </c>
      <c r="R22" s="57">
        <f t="shared" si="0"/>
        <v>33106</v>
      </c>
      <c r="S22" s="79"/>
      <c r="T22" s="40">
        <v>7631</v>
      </c>
      <c r="U22" s="40">
        <v>0</v>
      </c>
      <c r="V22" s="40">
        <v>2202</v>
      </c>
      <c r="W22" s="40">
        <v>0</v>
      </c>
      <c r="X22" s="40">
        <v>11974</v>
      </c>
      <c r="Y22" s="40">
        <v>3958</v>
      </c>
      <c r="Z22" s="40">
        <v>0</v>
      </c>
      <c r="AA22" s="40">
        <v>1519</v>
      </c>
      <c r="AB22" s="40">
        <v>0</v>
      </c>
      <c r="AC22" s="44">
        <f t="shared" si="1"/>
        <v>27284</v>
      </c>
      <c r="AD22" s="45">
        <f t="shared" si="2"/>
        <v>5822</v>
      </c>
      <c r="AE22" s="46"/>
      <c r="AF22" s="40">
        <v>2000000</v>
      </c>
      <c r="AG22" s="40">
        <v>0</v>
      </c>
      <c r="AH22" s="40">
        <v>59307</v>
      </c>
      <c r="AI22" s="40">
        <v>0</v>
      </c>
      <c r="AJ22" s="57">
        <f t="shared" si="3"/>
        <v>2059307</v>
      </c>
      <c r="AK22" s="40">
        <v>0</v>
      </c>
      <c r="AL22" s="57">
        <f t="shared" si="4"/>
        <v>2059307</v>
      </c>
      <c r="AM22" s="46"/>
      <c r="AN22" s="91"/>
      <c r="AO22" s="46"/>
    </row>
    <row r="23" spans="1:41" ht="15.75" customHeight="1">
      <c r="A23" s="72">
        <f t="shared" si="5"/>
        <v>19</v>
      </c>
      <c r="B23" s="77" t="s">
        <v>55</v>
      </c>
      <c r="C23" s="77">
        <v>9672</v>
      </c>
      <c r="D23" s="78" t="s">
        <v>76</v>
      </c>
      <c r="E23" s="78"/>
      <c r="F23" s="92" t="s">
        <v>57</v>
      </c>
      <c r="G23" s="93"/>
      <c r="H23" s="90">
        <v>68068</v>
      </c>
      <c r="I23" s="40">
        <v>0</v>
      </c>
      <c r="J23" s="40">
        <v>5850</v>
      </c>
      <c r="K23" s="40">
        <v>55718</v>
      </c>
      <c r="L23" s="40">
        <v>0</v>
      </c>
      <c r="M23" s="40">
        <v>0</v>
      </c>
      <c r="N23" s="40">
        <v>7254</v>
      </c>
      <c r="O23" s="40">
        <v>3603</v>
      </c>
      <c r="P23" s="40">
        <v>2290</v>
      </c>
      <c r="Q23" s="40">
        <v>880</v>
      </c>
      <c r="R23" s="57">
        <f t="shared" si="0"/>
        <v>143663</v>
      </c>
      <c r="S23" s="79"/>
      <c r="T23" s="40">
        <v>51181</v>
      </c>
      <c r="U23" s="40">
        <v>0</v>
      </c>
      <c r="V23" s="40">
        <v>0</v>
      </c>
      <c r="W23" s="40">
        <v>15332</v>
      </c>
      <c r="X23" s="40">
        <v>68439</v>
      </c>
      <c r="Y23" s="40">
        <v>26346</v>
      </c>
      <c r="Z23" s="40">
        <v>5148</v>
      </c>
      <c r="AA23" s="40">
        <v>480</v>
      </c>
      <c r="AB23" s="40">
        <v>893</v>
      </c>
      <c r="AC23" s="44">
        <f t="shared" si="1"/>
        <v>167819</v>
      </c>
      <c r="AD23" s="45">
        <f t="shared" si="2"/>
        <v>-24156</v>
      </c>
      <c r="AE23" s="46"/>
      <c r="AF23" s="40">
        <v>815000</v>
      </c>
      <c r="AG23" s="40">
        <v>20694</v>
      </c>
      <c r="AH23" s="40">
        <v>27253</v>
      </c>
      <c r="AI23" s="40">
        <v>18542</v>
      </c>
      <c r="AJ23" s="57">
        <f t="shared" si="3"/>
        <v>881489</v>
      </c>
      <c r="AK23" s="40">
        <v>4812</v>
      </c>
      <c r="AL23" s="57">
        <f t="shared" si="4"/>
        <v>876677</v>
      </c>
      <c r="AM23" s="46"/>
      <c r="AN23" s="91"/>
      <c r="AO23" s="46"/>
    </row>
    <row r="24" spans="1:41" ht="15.75" customHeight="1">
      <c r="A24" s="72">
        <f t="shared" si="5"/>
        <v>20</v>
      </c>
      <c r="B24" s="77" t="s">
        <v>55</v>
      </c>
      <c r="C24" s="77">
        <v>9673</v>
      </c>
      <c r="D24" s="78" t="s">
        <v>77</v>
      </c>
      <c r="E24" s="78"/>
      <c r="F24" s="92" t="s">
        <v>57</v>
      </c>
      <c r="G24" s="93"/>
      <c r="H24" s="90">
        <v>879693</v>
      </c>
      <c r="I24" s="40">
        <v>0</v>
      </c>
      <c r="J24" s="40">
        <v>65611</v>
      </c>
      <c r="K24" s="40">
        <v>196808</v>
      </c>
      <c r="L24" s="40">
        <v>107907</v>
      </c>
      <c r="M24" s="40">
        <v>0</v>
      </c>
      <c r="N24" s="40">
        <v>0</v>
      </c>
      <c r="O24" s="40">
        <v>25789</v>
      </c>
      <c r="P24" s="40">
        <v>0</v>
      </c>
      <c r="Q24" s="40">
        <v>0</v>
      </c>
      <c r="R24" s="57">
        <f t="shared" si="0"/>
        <v>1275808</v>
      </c>
      <c r="S24" s="79"/>
      <c r="T24" s="40">
        <v>210148</v>
      </c>
      <c r="U24" s="40">
        <v>68973</v>
      </c>
      <c r="V24" s="40">
        <v>0</v>
      </c>
      <c r="W24" s="40">
        <v>355807</v>
      </c>
      <c r="X24" s="40">
        <v>115108</v>
      </c>
      <c r="Y24" s="40">
        <v>209865</v>
      </c>
      <c r="Z24" s="40">
        <v>36263</v>
      </c>
      <c r="AA24" s="40">
        <v>46777</v>
      </c>
      <c r="AB24" s="40">
        <v>0</v>
      </c>
      <c r="AC24" s="44">
        <f t="shared" si="1"/>
        <v>1042941</v>
      </c>
      <c r="AD24" s="45">
        <f t="shared" si="2"/>
        <v>232867</v>
      </c>
      <c r="AE24" s="46"/>
      <c r="AF24" s="40">
        <v>1793658</v>
      </c>
      <c r="AG24" s="40">
        <v>95563</v>
      </c>
      <c r="AH24" s="40">
        <v>1029535</v>
      </c>
      <c r="AI24" s="40">
        <v>7986</v>
      </c>
      <c r="AJ24" s="57">
        <f t="shared" si="3"/>
        <v>2926742</v>
      </c>
      <c r="AK24" s="40">
        <v>224795</v>
      </c>
      <c r="AL24" s="57">
        <f t="shared" si="4"/>
        <v>2701947</v>
      </c>
      <c r="AM24" s="46"/>
      <c r="AN24" s="91"/>
      <c r="AO24" s="46"/>
    </row>
    <row r="25" spans="1:41" ht="15.75" customHeight="1">
      <c r="A25" s="72">
        <f t="shared" si="5"/>
        <v>21</v>
      </c>
      <c r="B25" s="77" t="s">
        <v>55</v>
      </c>
      <c r="C25" s="77">
        <v>9640</v>
      </c>
      <c r="D25" s="78" t="s">
        <v>78</v>
      </c>
      <c r="E25" s="78"/>
      <c r="F25" s="92" t="s">
        <v>57</v>
      </c>
      <c r="G25" s="93"/>
      <c r="H25" s="90">
        <v>12519</v>
      </c>
      <c r="I25" s="40">
        <v>579</v>
      </c>
      <c r="J25" s="40">
        <v>698</v>
      </c>
      <c r="K25" s="40">
        <v>0</v>
      </c>
      <c r="L25" s="40">
        <v>0</v>
      </c>
      <c r="M25" s="40">
        <v>0</v>
      </c>
      <c r="N25" s="40">
        <v>121492</v>
      </c>
      <c r="O25" s="40">
        <v>95236</v>
      </c>
      <c r="P25" s="40">
        <v>257</v>
      </c>
      <c r="Q25" s="40">
        <v>0</v>
      </c>
      <c r="R25" s="57">
        <f t="shared" si="0"/>
        <v>230781</v>
      </c>
      <c r="S25" s="79"/>
      <c r="T25" s="40">
        <v>47491</v>
      </c>
      <c r="U25" s="40">
        <v>11536</v>
      </c>
      <c r="V25" s="40">
        <v>8943</v>
      </c>
      <c r="W25" s="40">
        <v>57417</v>
      </c>
      <c r="X25" s="40">
        <v>12992</v>
      </c>
      <c r="Y25" s="40">
        <v>30730</v>
      </c>
      <c r="Z25" s="40">
        <v>43227</v>
      </c>
      <c r="AA25" s="40">
        <v>0</v>
      </c>
      <c r="AB25" s="40">
        <v>0</v>
      </c>
      <c r="AC25" s="44">
        <f t="shared" si="1"/>
        <v>212336</v>
      </c>
      <c r="AD25" s="45">
        <f t="shared" si="2"/>
        <v>18445</v>
      </c>
      <c r="AE25" s="46"/>
      <c r="AF25" s="40">
        <v>5206000</v>
      </c>
      <c r="AG25" s="40">
        <v>412000</v>
      </c>
      <c r="AH25" s="40">
        <v>1938699</v>
      </c>
      <c r="AI25" s="40">
        <v>0</v>
      </c>
      <c r="AJ25" s="57">
        <f t="shared" si="3"/>
        <v>7556699</v>
      </c>
      <c r="AK25" s="40">
        <v>0</v>
      </c>
      <c r="AL25" s="57">
        <f t="shared" si="4"/>
        <v>7556699</v>
      </c>
      <c r="AM25" s="46"/>
      <c r="AN25" s="91"/>
      <c r="AO25" s="46"/>
    </row>
    <row r="26" spans="1:41" ht="15.75" customHeight="1">
      <c r="A26" s="72">
        <f t="shared" si="5"/>
        <v>22</v>
      </c>
      <c r="B26" s="77" t="s">
        <v>55</v>
      </c>
      <c r="C26" s="77">
        <v>9964</v>
      </c>
      <c r="D26" s="78" t="s">
        <v>79</v>
      </c>
      <c r="E26" s="78"/>
      <c r="F26" s="92" t="s">
        <v>57</v>
      </c>
      <c r="G26" s="93"/>
      <c r="H26" s="90">
        <v>38243</v>
      </c>
      <c r="I26" s="40">
        <v>0</v>
      </c>
      <c r="J26" s="40">
        <v>146</v>
      </c>
      <c r="K26" s="40">
        <v>0</v>
      </c>
      <c r="L26" s="40">
        <v>0</v>
      </c>
      <c r="M26" s="40">
        <v>0</v>
      </c>
      <c r="N26" s="40">
        <v>65</v>
      </c>
      <c r="O26" s="40">
        <v>8906</v>
      </c>
      <c r="P26" s="40">
        <v>480</v>
      </c>
      <c r="Q26" s="40">
        <v>2735</v>
      </c>
      <c r="R26" s="57">
        <f t="shared" si="0"/>
        <v>50575</v>
      </c>
      <c r="S26" s="79"/>
      <c r="T26" s="40">
        <v>35196</v>
      </c>
      <c r="U26" s="40">
        <v>0</v>
      </c>
      <c r="V26" s="40">
        <v>0</v>
      </c>
      <c r="W26" s="40">
        <v>905</v>
      </c>
      <c r="X26" s="40">
        <v>10457</v>
      </c>
      <c r="Y26" s="40">
        <v>6707</v>
      </c>
      <c r="Z26" s="40">
        <v>656</v>
      </c>
      <c r="AA26" s="40">
        <v>0</v>
      </c>
      <c r="AB26" s="40">
        <v>0</v>
      </c>
      <c r="AC26" s="44">
        <f t="shared" si="1"/>
        <v>53921</v>
      </c>
      <c r="AD26" s="45">
        <f t="shared" si="2"/>
        <v>-3346</v>
      </c>
      <c r="AE26" s="46"/>
      <c r="AF26" s="40">
        <v>793300</v>
      </c>
      <c r="AG26" s="40">
        <v>61157</v>
      </c>
      <c r="AH26" s="40">
        <v>283243</v>
      </c>
      <c r="AI26" s="40">
        <v>0</v>
      </c>
      <c r="AJ26" s="57">
        <f t="shared" si="3"/>
        <v>1137700</v>
      </c>
      <c r="AK26" s="40">
        <v>6470</v>
      </c>
      <c r="AL26" s="57">
        <f t="shared" si="4"/>
        <v>1131230</v>
      </c>
      <c r="AM26" s="46"/>
      <c r="AN26" s="91"/>
      <c r="AO26" s="46"/>
    </row>
    <row r="27" spans="1:41" ht="15.75" customHeight="1">
      <c r="A27" s="72">
        <f t="shared" si="5"/>
        <v>23</v>
      </c>
      <c r="B27" s="77" t="s">
        <v>55</v>
      </c>
      <c r="C27" s="77">
        <v>9677</v>
      </c>
      <c r="D27" s="78" t="s">
        <v>80</v>
      </c>
      <c r="E27" s="78">
        <v>1</v>
      </c>
      <c r="F27" s="92"/>
      <c r="G27" s="93" t="s">
        <v>72</v>
      </c>
      <c r="H27" s="90">
        <v>93581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57">
        <f t="shared" si="0"/>
        <v>93581</v>
      </c>
      <c r="S27" s="79"/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4">
        <f t="shared" si="1"/>
        <v>0</v>
      </c>
      <c r="AD27" s="45">
        <f t="shared" si="2"/>
        <v>93581</v>
      </c>
      <c r="AE27" s="46"/>
      <c r="AF27" s="40">
        <v>0</v>
      </c>
      <c r="AG27" s="40">
        <v>0</v>
      </c>
      <c r="AH27" s="40">
        <v>0</v>
      </c>
      <c r="AI27" s="40">
        <v>0</v>
      </c>
      <c r="AJ27" s="57">
        <f t="shared" si="3"/>
        <v>0</v>
      </c>
      <c r="AK27" s="40">
        <v>0</v>
      </c>
      <c r="AL27" s="57">
        <f t="shared" si="4"/>
        <v>0</v>
      </c>
      <c r="AM27" s="46"/>
      <c r="AN27" s="91"/>
      <c r="AO27" s="46"/>
    </row>
    <row r="28" spans="1:41" ht="15.75" customHeight="1">
      <c r="A28" s="72">
        <f t="shared" si="5"/>
        <v>24</v>
      </c>
      <c r="B28" s="77" t="s">
        <v>55</v>
      </c>
      <c r="C28" s="77">
        <v>9712</v>
      </c>
      <c r="D28" s="78" t="s">
        <v>81</v>
      </c>
      <c r="E28" s="78"/>
      <c r="F28" s="92" t="s">
        <v>57</v>
      </c>
      <c r="G28" s="93"/>
      <c r="H28" s="90">
        <v>13881</v>
      </c>
      <c r="I28" s="40">
        <v>7500</v>
      </c>
      <c r="J28" s="40">
        <v>0</v>
      </c>
      <c r="K28" s="40">
        <v>0</v>
      </c>
      <c r="L28" s="40">
        <v>3000</v>
      </c>
      <c r="M28" s="40">
        <v>0</v>
      </c>
      <c r="N28" s="40">
        <v>16069</v>
      </c>
      <c r="O28" s="40">
        <v>2886</v>
      </c>
      <c r="P28" s="40">
        <v>0</v>
      </c>
      <c r="Q28" s="40">
        <v>2729</v>
      </c>
      <c r="R28" s="57">
        <f t="shared" si="0"/>
        <v>46065</v>
      </c>
      <c r="S28" s="79"/>
      <c r="T28" s="40">
        <v>17370</v>
      </c>
      <c r="U28" s="40">
        <v>3226</v>
      </c>
      <c r="V28" s="40">
        <v>416</v>
      </c>
      <c r="W28" s="40">
        <v>5091</v>
      </c>
      <c r="X28" s="40">
        <v>3535</v>
      </c>
      <c r="Y28" s="40">
        <v>11798</v>
      </c>
      <c r="Z28" s="40">
        <v>0</v>
      </c>
      <c r="AA28" s="40">
        <v>0</v>
      </c>
      <c r="AB28" s="40">
        <v>5398</v>
      </c>
      <c r="AC28" s="44">
        <f t="shared" si="1"/>
        <v>46834</v>
      </c>
      <c r="AD28" s="45">
        <f t="shared" si="2"/>
        <v>-769</v>
      </c>
      <c r="AE28" s="46"/>
      <c r="AF28" s="40">
        <v>713000</v>
      </c>
      <c r="AG28" s="40">
        <v>0</v>
      </c>
      <c r="AH28" s="40">
        <v>52509</v>
      </c>
      <c r="AI28" s="40">
        <v>0</v>
      </c>
      <c r="AJ28" s="57">
        <f t="shared" si="3"/>
        <v>765509</v>
      </c>
      <c r="AK28" s="40">
        <v>0</v>
      </c>
      <c r="AL28" s="57">
        <f t="shared" si="4"/>
        <v>765509</v>
      </c>
      <c r="AM28" s="46"/>
      <c r="AN28" s="91"/>
      <c r="AO28" s="46"/>
    </row>
    <row r="29" spans="1:41" ht="15.75" customHeight="1">
      <c r="A29" s="72">
        <f t="shared" si="5"/>
        <v>25</v>
      </c>
      <c r="B29" s="77" t="s">
        <v>55</v>
      </c>
      <c r="C29" s="77">
        <v>9713</v>
      </c>
      <c r="D29" s="78" t="s">
        <v>82</v>
      </c>
      <c r="E29" s="78"/>
      <c r="F29" s="92" t="s">
        <v>57</v>
      </c>
      <c r="G29" s="93"/>
      <c r="H29" s="90">
        <v>39347</v>
      </c>
      <c r="I29" s="40">
        <v>3320</v>
      </c>
      <c r="J29" s="40">
        <v>0</v>
      </c>
      <c r="K29" s="40">
        <v>0</v>
      </c>
      <c r="L29" s="40">
        <v>0</v>
      </c>
      <c r="M29" s="40">
        <v>0</v>
      </c>
      <c r="N29" s="40">
        <v>3920</v>
      </c>
      <c r="O29" s="40">
        <v>4298</v>
      </c>
      <c r="P29" s="40">
        <v>2004</v>
      </c>
      <c r="Q29" s="40">
        <v>9</v>
      </c>
      <c r="R29" s="57">
        <f t="shared" si="0"/>
        <v>52898</v>
      </c>
      <c r="S29" s="79"/>
      <c r="T29" s="40">
        <v>48544</v>
      </c>
      <c r="U29" s="40">
        <v>0</v>
      </c>
      <c r="V29" s="40">
        <v>3299</v>
      </c>
      <c r="W29" s="40">
        <v>1941</v>
      </c>
      <c r="X29" s="40">
        <v>6856</v>
      </c>
      <c r="Y29" s="40">
        <v>13440</v>
      </c>
      <c r="Z29" s="40">
        <v>0</v>
      </c>
      <c r="AA29" s="40">
        <v>0</v>
      </c>
      <c r="AB29" s="40">
        <v>0</v>
      </c>
      <c r="AC29" s="44">
        <f t="shared" si="1"/>
        <v>74080</v>
      </c>
      <c r="AD29" s="45">
        <f t="shared" si="2"/>
        <v>-21182</v>
      </c>
      <c r="AE29" s="46"/>
      <c r="AF29" s="40">
        <v>1475000</v>
      </c>
      <c r="AG29" s="40">
        <v>0</v>
      </c>
      <c r="AH29" s="40">
        <v>106739</v>
      </c>
      <c r="AI29" s="40">
        <v>0</v>
      </c>
      <c r="AJ29" s="57">
        <f t="shared" si="3"/>
        <v>1581739</v>
      </c>
      <c r="AK29" s="40">
        <v>119</v>
      </c>
      <c r="AL29" s="57">
        <f t="shared" si="4"/>
        <v>1581620</v>
      </c>
      <c r="AM29" s="46"/>
      <c r="AN29" s="91"/>
      <c r="AO29" s="46"/>
    </row>
    <row r="30" spans="1:41" ht="15.75" customHeight="1">
      <c r="A30" s="72">
        <f t="shared" si="5"/>
        <v>26</v>
      </c>
      <c r="B30" s="77" t="s">
        <v>55</v>
      </c>
      <c r="C30" s="77">
        <v>9643</v>
      </c>
      <c r="D30" s="78" t="s">
        <v>83</v>
      </c>
      <c r="E30" s="78"/>
      <c r="F30" s="92" t="s">
        <v>57</v>
      </c>
      <c r="G30" s="93"/>
      <c r="H30" s="90">
        <v>24863</v>
      </c>
      <c r="I30" s="40">
        <v>0</v>
      </c>
      <c r="J30" s="40">
        <v>0</v>
      </c>
      <c r="K30" s="40">
        <v>12500</v>
      </c>
      <c r="L30" s="40">
        <v>0</v>
      </c>
      <c r="M30" s="40">
        <v>212</v>
      </c>
      <c r="N30" s="40">
        <v>38088</v>
      </c>
      <c r="O30" s="40">
        <v>58</v>
      </c>
      <c r="P30" s="40">
        <v>0</v>
      </c>
      <c r="Q30" s="40">
        <v>1368</v>
      </c>
      <c r="R30" s="57">
        <f t="shared" si="0"/>
        <v>77089</v>
      </c>
      <c r="S30" s="79"/>
      <c r="T30" s="40">
        <v>0</v>
      </c>
      <c r="U30" s="40">
        <v>0</v>
      </c>
      <c r="V30" s="40">
        <v>7075</v>
      </c>
      <c r="W30" s="40">
        <v>0</v>
      </c>
      <c r="X30" s="40">
        <v>32002</v>
      </c>
      <c r="Y30" s="40">
        <v>6649</v>
      </c>
      <c r="Z30" s="40">
        <v>7138</v>
      </c>
      <c r="AA30" s="40">
        <v>707</v>
      </c>
      <c r="AB30" s="40">
        <v>0</v>
      </c>
      <c r="AC30" s="44">
        <f t="shared" si="1"/>
        <v>53571</v>
      </c>
      <c r="AD30" s="45">
        <f t="shared" si="2"/>
        <v>23518</v>
      </c>
      <c r="AE30" s="46"/>
      <c r="AF30" s="40">
        <v>1275000</v>
      </c>
      <c r="AG30" s="40">
        <v>0</v>
      </c>
      <c r="AH30" s="40">
        <v>46441</v>
      </c>
      <c r="AI30" s="40">
        <v>0</v>
      </c>
      <c r="AJ30" s="57">
        <f t="shared" si="3"/>
        <v>1321441</v>
      </c>
      <c r="AK30" s="40">
        <v>10403</v>
      </c>
      <c r="AL30" s="57">
        <f t="shared" si="4"/>
        <v>1311038</v>
      </c>
      <c r="AM30" s="46"/>
      <c r="AN30" s="91"/>
      <c r="AO30" s="46"/>
    </row>
    <row r="31" spans="1:41" ht="15.75" customHeight="1">
      <c r="A31" s="72">
        <f t="shared" si="5"/>
        <v>27</v>
      </c>
      <c r="B31" s="77" t="s">
        <v>55</v>
      </c>
      <c r="C31" s="77">
        <v>9679</v>
      </c>
      <c r="D31" s="78" t="s">
        <v>84</v>
      </c>
      <c r="E31" s="78"/>
      <c r="F31" s="92" t="s">
        <v>57</v>
      </c>
      <c r="G31" s="93"/>
      <c r="H31" s="90">
        <v>16453</v>
      </c>
      <c r="I31" s="40">
        <v>0</v>
      </c>
      <c r="J31" s="40">
        <v>5</v>
      </c>
      <c r="K31" s="40">
        <v>0</v>
      </c>
      <c r="L31" s="40">
        <v>283144</v>
      </c>
      <c r="M31" s="40">
        <v>693</v>
      </c>
      <c r="N31" s="40">
        <v>0</v>
      </c>
      <c r="O31" s="40">
        <v>38383</v>
      </c>
      <c r="P31" s="40">
        <v>0</v>
      </c>
      <c r="Q31" s="40">
        <v>188</v>
      </c>
      <c r="R31" s="57">
        <f t="shared" si="0"/>
        <v>338866</v>
      </c>
      <c r="S31" s="79"/>
      <c r="T31" s="40">
        <v>27352</v>
      </c>
      <c r="U31" s="40">
        <v>0</v>
      </c>
      <c r="V31" s="40">
        <v>0</v>
      </c>
      <c r="W31" s="40">
        <v>325</v>
      </c>
      <c r="X31" s="40">
        <v>95615</v>
      </c>
      <c r="Y31" s="40">
        <v>4608</v>
      </c>
      <c r="Z31" s="40">
        <v>0</v>
      </c>
      <c r="AA31" s="40">
        <v>0</v>
      </c>
      <c r="AB31" s="40">
        <v>108627</v>
      </c>
      <c r="AC31" s="44">
        <f t="shared" si="1"/>
        <v>236527</v>
      </c>
      <c r="AD31" s="45">
        <f t="shared" si="2"/>
        <v>102339</v>
      </c>
      <c r="AE31" s="46"/>
      <c r="AF31" s="40">
        <v>337000</v>
      </c>
      <c r="AG31" s="40">
        <v>47500</v>
      </c>
      <c r="AH31" s="40">
        <v>1550948</v>
      </c>
      <c r="AI31" s="40">
        <v>6620</v>
      </c>
      <c r="AJ31" s="57">
        <f t="shared" si="3"/>
        <v>1942068</v>
      </c>
      <c r="AK31" s="40">
        <v>0</v>
      </c>
      <c r="AL31" s="57">
        <f t="shared" si="4"/>
        <v>1942068</v>
      </c>
      <c r="AM31" s="46"/>
      <c r="AN31" s="91"/>
      <c r="AO31" s="46"/>
    </row>
    <row r="32" spans="1:41" ht="15.75" customHeight="1">
      <c r="A32" s="72">
        <f t="shared" si="5"/>
        <v>28</v>
      </c>
      <c r="B32" s="77" t="s">
        <v>55</v>
      </c>
      <c r="C32" s="77">
        <v>9684</v>
      </c>
      <c r="D32" s="78" t="s">
        <v>85</v>
      </c>
      <c r="E32" s="78"/>
      <c r="F32" s="92" t="s">
        <v>57</v>
      </c>
      <c r="G32" s="93"/>
      <c r="H32" s="90">
        <v>77241</v>
      </c>
      <c r="I32" s="40">
        <v>0</v>
      </c>
      <c r="J32" s="40">
        <v>949</v>
      </c>
      <c r="K32" s="40">
        <v>50892</v>
      </c>
      <c r="L32" s="40">
        <v>0</v>
      </c>
      <c r="M32" s="40">
        <v>238</v>
      </c>
      <c r="N32" s="40">
        <v>30888</v>
      </c>
      <c r="O32" s="40">
        <v>5122</v>
      </c>
      <c r="P32" s="40">
        <v>6173</v>
      </c>
      <c r="Q32" s="40">
        <v>10365</v>
      </c>
      <c r="R32" s="57">
        <f t="shared" si="0"/>
        <v>181868</v>
      </c>
      <c r="S32" s="79"/>
      <c r="T32" s="40">
        <v>31194</v>
      </c>
      <c r="U32" s="40">
        <v>1400</v>
      </c>
      <c r="V32" s="40">
        <v>426</v>
      </c>
      <c r="W32" s="40">
        <v>11412</v>
      </c>
      <c r="X32" s="40">
        <v>48822</v>
      </c>
      <c r="Y32" s="40">
        <v>14646</v>
      </c>
      <c r="Z32" s="40">
        <v>204</v>
      </c>
      <c r="AA32" s="40">
        <v>745</v>
      </c>
      <c r="AB32" s="40">
        <v>13959</v>
      </c>
      <c r="AC32" s="44">
        <f t="shared" si="1"/>
        <v>122808</v>
      </c>
      <c r="AD32" s="45">
        <f t="shared" si="2"/>
        <v>59060</v>
      </c>
      <c r="AE32" s="46"/>
      <c r="AF32" s="40">
        <v>424444</v>
      </c>
      <c r="AG32" s="40">
        <v>0</v>
      </c>
      <c r="AH32" s="40">
        <v>1287910</v>
      </c>
      <c r="AI32" s="40">
        <v>3306</v>
      </c>
      <c r="AJ32" s="57">
        <f t="shared" si="3"/>
        <v>1715660</v>
      </c>
      <c r="AK32" s="40">
        <v>6288</v>
      </c>
      <c r="AL32" s="57">
        <f t="shared" si="4"/>
        <v>1709372</v>
      </c>
      <c r="AM32" s="46"/>
      <c r="AN32" s="91"/>
      <c r="AO32" s="46"/>
    </row>
    <row r="33" spans="1:41" ht="15.75" customHeight="1">
      <c r="A33" s="72">
        <f t="shared" si="5"/>
        <v>29</v>
      </c>
      <c r="B33" s="77" t="s">
        <v>55</v>
      </c>
      <c r="C33" s="77">
        <v>9714</v>
      </c>
      <c r="D33" s="78" t="s">
        <v>86</v>
      </c>
      <c r="E33" s="78"/>
      <c r="F33" s="92" t="s">
        <v>57</v>
      </c>
      <c r="G33" s="93"/>
      <c r="H33" s="90">
        <v>16378</v>
      </c>
      <c r="I33" s="40">
        <v>290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8223</v>
      </c>
      <c r="P33" s="40">
        <v>6191</v>
      </c>
      <c r="Q33" s="40">
        <v>1760</v>
      </c>
      <c r="R33" s="57">
        <f t="shared" si="0"/>
        <v>32842</v>
      </c>
      <c r="S33" s="79"/>
      <c r="T33" s="40">
        <v>0</v>
      </c>
      <c r="U33" s="40">
        <v>0</v>
      </c>
      <c r="V33" s="40">
        <v>13638</v>
      </c>
      <c r="W33" s="40">
        <v>50</v>
      </c>
      <c r="X33" s="40">
        <v>13867</v>
      </c>
      <c r="Y33" s="40">
        <v>5134</v>
      </c>
      <c r="Z33" s="40">
        <v>1070</v>
      </c>
      <c r="AA33" s="40">
        <v>0</v>
      </c>
      <c r="AB33" s="40">
        <v>0</v>
      </c>
      <c r="AC33" s="44">
        <f t="shared" si="1"/>
        <v>33759</v>
      </c>
      <c r="AD33" s="45">
        <f t="shared" si="2"/>
        <v>-917</v>
      </c>
      <c r="AE33" s="46"/>
      <c r="AF33" s="40">
        <v>1065000</v>
      </c>
      <c r="AG33" s="40">
        <v>0</v>
      </c>
      <c r="AH33" s="40">
        <v>146726</v>
      </c>
      <c r="AI33" s="40">
        <v>0</v>
      </c>
      <c r="AJ33" s="57">
        <f t="shared" si="3"/>
        <v>1211726</v>
      </c>
      <c r="AK33" s="40">
        <v>0</v>
      </c>
      <c r="AL33" s="57">
        <f t="shared" si="4"/>
        <v>1211726</v>
      </c>
      <c r="AM33" s="46"/>
      <c r="AN33" s="91"/>
      <c r="AO33" s="46"/>
    </row>
    <row r="34" spans="1:41" ht="15.75" customHeight="1">
      <c r="A34" s="72">
        <f t="shared" si="5"/>
        <v>30</v>
      </c>
      <c r="B34" s="77" t="s">
        <v>55</v>
      </c>
      <c r="C34" s="77">
        <v>9686</v>
      </c>
      <c r="D34" s="78" t="s">
        <v>87</v>
      </c>
      <c r="E34" s="78"/>
      <c r="F34" s="92" t="s">
        <v>57</v>
      </c>
      <c r="G34" s="93"/>
      <c r="H34" s="90">
        <v>86055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11959</v>
      </c>
      <c r="O34" s="40">
        <v>25801</v>
      </c>
      <c r="P34" s="40">
        <v>9034</v>
      </c>
      <c r="Q34" s="40">
        <v>27898</v>
      </c>
      <c r="R34" s="57">
        <f t="shared" si="0"/>
        <v>160747</v>
      </c>
      <c r="S34" s="79"/>
      <c r="T34" s="40">
        <v>74810</v>
      </c>
      <c r="U34" s="40">
        <v>16640</v>
      </c>
      <c r="V34" s="40">
        <v>1854</v>
      </c>
      <c r="W34" s="40">
        <v>24322</v>
      </c>
      <c r="X34" s="40">
        <v>40388</v>
      </c>
      <c r="Y34" s="40">
        <v>19202</v>
      </c>
      <c r="Z34" s="40">
        <v>7125</v>
      </c>
      <c r="AA34" s="40">
        <v>2649</v>
      </c>
      <c r="AB34" s="40">
        <v>4726</v>
      </c>
      <c r="AC34" s="44">
        <f t="shared" si="1"/>
        <v>191716</v>
      </c>
      <c r="AD34" s="45">
        <f t="shared" si="2"/>
        <v>-30969</v>
      </c>
      <c r="AE34" s="46"/>
      <c r="AF34" s="40">
        <v>1380000</v>
      </c>
      <c r="AG34" s="40">
        <v>0</v>
      </c>
      <c r="AH34" s="40">
        <v>547404</v>
      </c>
      <c r="AI34" s="40">
        <v>0</v>
      </c>
      <c r="AJ34" s="57">
        <f t="shared" si="3"/>
        <v>1927404</v>
      </c>
      <c r="AK34" s="40">
        <v>0</v>
      </c>
      <c r="AL34" s="57">
        <f t="shared" si="4"/>
        <v>1927404</v>
      </c>
      <c r="AM34" s="46"/>
      <c r="AN34" s="91"/>
      <c r="AO34" s="46"/>
    </row>
    <row r="35" spans="1:41" ht="15.75" customHeight="1">
      <c r="A35" s="72">
        <f t="shared" si="5"/>
        <v>31</v>
      </c>
      <c r="B35" s="77" t="s">
        <v>55</v>
      </c>
      <c r="C35" s="77">
        <v>9687</v>
      </c>
      <c r="D35" s="78" t="s">
        <v>88</v>
      </c>
      <c r="E35" s="78"/>
      <c r="F35" s="92" t="s">
        <v>57</v>
      </c>
      <c r="G35" s="93"/>
      <c r="H35" s="90">
        <v>56718</v>
      </c>
      <c r="I35" s="40">
        <v>0</v>
      </c>
      <c r="J35" s="40">
        <v>0</v>
      </c>
      <c r="K35" s="40">
        <v>72851</v>
      </c>
      <c r="L35" s="40">
        <v>0</v>
      </c>
      <c r="M35" s="40">
        <v>2000</v>
      </c>
      <c r="N35" s="40">
        <v>64622</v>
      </c>
      <c r="O35" s="40">
        <v>6857</v>
      </c>
      <c r="P35" s="40">
        <v>0</v>
      </c>
      <c r="Q35" s="40">
        <v>1050</v>
      </c>
      <c r="R35" s="57">
        <f t="shared" si="0"/>
        <v>204098</v>
      </c>
      <c r="S35" s="79"/>
      <c r="T35" s="40">
        <v>66860</v>
      </c>
      <c r="U35" s="40">
        <v>0</v>
      </c>
      <c r="V35" s="40">
        <v>0</v>
      </c>
      <c r="W35" s="40">
        <v>15991</v>
      </c>
      <c r="X35" s="40">
        <v>23154</v>
      </c>
      <c r="Y35" s="40">
        <v>11073</v>
      </c>
      <c r="Z35" s="40">
        <v>1200</v>
      </c>
      <c r="AA35" s="40">
        <v>0</v>
      </c>
      <c r="AB35" s="40">
        <v>6238</v>
      </c>
      <c r="AC35" s="44">
        <f t="shared" si="1"/>
        <v>124516</v>
      </c>
      <c r="AD35" s="45">
        <f t="shared" si="2"/>
        <v>79582</v>
      </c>
      <c r="AE35" s="46"/>
      <c r="AF35" s="40">
        <v>0</v>
      </c>
      <c r="AG35" s="40">
        <v>0</v>
      </c>
      <c r="AH35" s="40">
        <v>0</v>
      </c>
      <c r="AI35" s="40">
        <v>0</v>
      </c>
      <c r="AJ35" s="57">
        <f t="shared" si="3"/>
        <v>0</v>
      </c>
      <c r="AK35" s="40">
        <v>0</v>
      </c>
      <c r="AL35" s="57">
        <f t="shared" si="4"/>
        <v>0</v>
      </c>
      <c r="AM35" s="46"/>
      <c r="AN35" s="91"/>
      <c r="AO35" s="46"/>
    </row>
    <row r="36" spans="1:41" ht="15.75" customHeight="1">
      <c r="A36" s="72">
        <f t="shared" si="5"/>
        <v>32</v>
      </c>
      <c r="B36" s="77" t="s">
        <v>55</v>
      </c>
      <c r="C36" s="77">
        <v>9645</v>
      </c>
      <c r="D36" s="78" t="s">
        <v>89</v>
      </c>
      <c r="E36" s="78"/>
      <c r="F36" s="92" t="s">
        <v>57</v>
      </c>
      <c r="G36" s="93"/>
      <c r="H36" s="90">
        <v>46628</v>
      </c>
      <c r="I36" s="40">
        <v>12173</v>
      </c>
      <c r="J36" s="40">
        <v>2210</v>
      </c>
      <c r="K36" s="40">
        <v>0</v>
      </c>
      <c r="L36" s="40">
        <v>0</v>
      </c>
      <c r="M36" s="40">
        <v>250</v>
      </c>
      <c r="N36" s="40">
        <v>5179</v>
      </c>
      <c r="O36" s="40">
        <v>20378</v>
      </c>
      <c r="P36" s="40">
        <v>0</v>
      </c>
      <c r="Q36" s="40">
        <v>0</v>
      </c>
      <c r="R36" s="57">
        <f t="shared" si="0"/>
        <v>86818</v>
      </c>
      <c r="S36" s="79"/>
      <c r="T36" s="40">
        <v>52136</v>
      </c>
      <c r="U36" s="40">
        <v>18200</v>
      </c>
      <c r="V36" s="40">
        <v>2282</v>
      </c>
      <c r="W36" s="40">
        <v>100</v>
      </c>
      <c r="X36" s="40">
        <v>10746</v>
      </c>
      <c r="Y36" s="40">
        <v>4489</v>
      </c>
      <c r="Z36" s="40">
        <v>7827</v>
      </c>
      <c r="AA36" s="40">
        <v>1890</v>
      </c>
      <c r="AB36" s="40">
        <v>0</v>
      </c>
      <c r="AC36" s="44">
        <f t="shared" si="1"/>
        <v>97670</v>
      </c>
      <c r="AD36" s="45">
        <f t="shared" si="2"/>
        <v>-10852</v>
      </c>
      <c r="AE36" s="46"/>
      <c r="AF36" s="40">
        <v>955000</v>
      </c>
      <c r="AG36" s="40">
        <v>109910</v>
      </c>
      <c r="AH36" s="40">
        <v>420609</v>
      </c>
      <c r="AI36" s="40">
        <v>86</v>
      </c>
      <c r="AJ36" s="57">
        <f t="shared" si="3"/>
        <v>1485605</v>
      </c>
      <c r="AK36" s="40">
        <v>3139</v>
      </c>
      <c r="AL36" s="57">
        <f t="shared" si="4"/>
        <v>1482466</v>
      </c>
      <c r="AM36" s="46"/>
      <c r="AN36" s="91"/>
      <c r="AO36" s="46"/>
    </row>
    <row r="37" spans="1:41" ht="15.75" customHeight="1">
      <c r="A37" s="72">
        <f t="shared" si="5"/>
        <v>33</v>
      </c>
      <c r="B37" s="77" t="s">
        <v>55</v>
      </c>
      <c r="C37" s="77">
        <v>9690</v>
      </c>
      <c r="D37" s="78" t="s">
        <v>90</v>
      </c>
      <c r="E37" s="78"/>
      <c r="F37" s="92" t="s">
        <v>57</v>
      </c>
      <c r="G37" s="93"/>
      <c r="H37" s="90">
        <v>37185</v>
      </c>
      <c r="I37" s="40">
        <v>135</v>
      </c>
      <c r="J37" s="40">
        <v>830</v>
      </c>
      <c r="K37" s="40">
        <v>8000</v>
      </c>
      <c r="L37" s="40">
        <v>500</v>
      </c>
      <c r="M37" s="40">
        <v>350</v>
      </c>
      <c r="N37" s="40">
        <v>6287</v>
      </c>
      <c r="O37" s="40">
        <v>15538</v>
      </c>
      <c r="P37" s="40">
        <v>5294</v>
      </c>
      <c r="Q37" s="40">
        <v>2165</v>
      </c>
      <c r="R37" s="57">
        <f t="shared" si="0"/>
        <v>76284</v>
      </c>
      <c r="S37" s="79"/>
      <c r="T37" s="40">
        <v>53980</v>
      </c>
      <c r="U37" s="40">
        <v>17480</v>
      </c>
      <c r="V37" s="40">
        <v>3674</v>
      </c>
      <c r="W37" s="40">
        <v>1194</v>
      </c>
      <c r="X37" s="40">
        <v>16473</v>
      </c>
      <c r="Y37" s="40">
        <v>8946</v>
      </c>
      <c r="Z37" s="40">
        <v>135</v>
      </c>
      <c r="AA37" s="40">
        <v>830</v>
      </c>
      <c r="AB37" s="40">
        <v>8000</v>
      </c>
      <c r="AC37" s="44">
        <f t="shared" si="1"/>
        <v>110712</v>
      </c>
      <c r="AD37" s="45">
        <f t="shared" si="2"/>
        <v>-34428</v>
      </c>
      <c r="AE37" s="46"/>
      <c r="AF37" s="40">
        <v>1165000</v>
      </c>
      <c r="AG37" s="40">
        <v>125000</v>
      </c>
      <c r="AH37" s="40">
        <v>393742</v>
      </c>
      <c r="AI37" s="40">
        <v>0</v>
      </c>
      <c r="AJ37" s="57">
        <f t="shared" si="3"/>
        <v>1683742</v>
      </c>
      <c r="AK37" s="40">
        <v>0</v>
      </c>
      <c r="AL37" s="57">
        <f t="shared" si="4"/>
        <v>1683742</v>
      </c>
      <c r="AM37" s="46"/>
      <c r="AN37" s="91"/>
      <c r="AO37" s="46"/>
    </row>
    <row r="38" spans="1:41" ht="15.75" customHeight="1">
      <c r="A38" s="72">
        <f t="shared" si="5"/>
        <v>34</v>
      </c>
      <c r="B38" s="77" t="s">
        <v>55</v>
      </c>
      <c r="C38" s="77">
        <v>9666</v>
      </c>
      <c r="D38" s="78" t="s">
        <v>91</v>
      </c>
      <c r="E38" s="78">
        <v>1</v>
      </c>
      <c r="F38" s="92"/>
      <c r="G38" s="93" t="s">
        <v>72</v>
      </c>
      <c r="H38" s="90">
        <v>14401</v>
      </c>
      <c r="I38" s="40">
        <v>49506</v>
      </c>
      <c r="J38" s="40">
        <v>0</v>
      </c>
      <c r="K38" s="40">
        <v>0</v>
      </c>
      <c r="L38" s="40">
        <v>-20000</v>
      </c>
      <c r="M38" s="40">
        <v>0</v>
      </c>
      <c r="N38" s="40">
        <v>83577</v>
      </c>
      <c r="O38" s="40">
        <v>1534</v>
      </c>
      <c r="P38" s="40">
        <v>0</v>
      </c>
      <c r="Q38" s="40">
        <v>0</v>
      </c>
      <c r="R38" s="57">
        <f t="shared" si="0"/>
        <v>129018</v>
      </c>
      <c r="S38" s="79"/>
      <c r="T38" s="40">
        <v>24336</v>
      </c>
      <c r="U38" s="40">
        <v>0</v>
      </c>
      <c r="V38" s="40">
        <v>0</v>
      </c>
      <c r="W38" s="40">
        <v>35614</v>
      </c>
      <c r="X38" s="40">
        <v>27035</v>
      </c>
      <c r="Y38" s="40">
        <v>37435</v>
      </c>
      <c r="Z38" s="40">
        <v>33601</v>
      </c>
      <c r="AA38" s="40">
        <v>0</v>
      </c>
      <c r="AB38" s="40">
        <v>0</v>
      </c>
      <c r="AC38" s="44">
        <f t="shared" si="1"/>
        <v>158021</v>
      </c>
      <c r="AD38" s="45">
        <f t="shared" si="2"/>
        <v>-29003</v>
      </c>
      <c r="AE38" s="46"/>
      <c r="AF38" s="40">
        <v>0</v>
      </c>
      <c r="AG38" s="40">
        <v>23065</v>
      </c>
      <c r="AH38" s="40">
        <v>5662426</v>
      </c>
      <c r="AI38" s="40">
        <v>20078</v>
      </c>
      <c r="AJ38" s="57">
        <f t="shared" si="3"/>
        <v>5705569</v>
      </c>
      <c r="AK38" s="40">
        <v>8387</v>
      </c>
      <c r="AL38" s="57">
        <f t="shared" si="4"/>
        <v>5697182</v>
      </c>
      <c r="AM38" s="46"/>
      <c r="AN38" s="91"/>
      <c r="AO38" s="46"/>
    </row>
    <row r="39" spans="1:41" ht="15.75" customHeight="1">
      <c r="A39" s="72">
        <f t="shared" si="5"/>
        <v>35</v>
      </c>
      <c r="B39" s="77" t="s">
        <v>55</v>
      </c>
      <c r="C39" s="77">
        <v>9692</v>
      </c>
      <c r="D39" s="78" t="s">
        <v>92</v>
      </c>
      <c r="E39" s="78"/>
      <c r="F39" s="92" t="s">
        <v>57</v>
      </c>
      <c r="G39" s="93"/>
      <c r="H39" s="90">
        <v>73151</v>
      </c>
      <c r="I39" s="40">
        <v>554</v>
      </c>
      <c r="J39" s="40">
        <v>875</v>
      </c>
      <c r="K39" s="40">
        <v>54540</v>
      </c>
      <c r="L39" s="40">
        <v>1200</v>
      </c>
      <c r="M39" s="40">
        <v>5800</v>
      </c>
      <c r="N39" s="40">
        <v>196</v>
      </c>
      <c r="O39" s="40">
        <v>31145</v>
      </c>
      <c r="P39" s="40">
        <v>9625</v>
      </c>
      <c r="Q39" s="40">
        <v>339</v>
      </c>
      <c r="R39" s="57">
        <f t="shared" si="0"/>
        <v>177425</v>
      </c>
      <c r="S39" s="79"/>
      <c r="T39" s="40">
        <v>52168</v>
      </c>
      <c r="U39" s="40">
        <v>3758</v>
      </c>
      <c r="V39" s="40">
        <v>3238</v>
      </c>
      <c r="W39" s="40">
        <v>6918</v>
      </c>
      <c r="X39" s="40">
        <v>65124</v>
      </c>
      <c r="Y39" s="40">
        <v>12355</v>
      </c>
      <c r="Z39" s="40">
        <v>825</v>
      </c>
      <c r="AA39" s="40">
        <v>1204</v>
      </c>
      <c r="AB39" s="40">
        <v>0</v>
      </c>
      <c r="AC39" s="44">
        <f t="shared" si="1"/>
        <v>145590</v>
      </c>
      <c r="AD39" s="45">
        <f t="shared" si="2"/>
        <v>31835</v>
      </c>
      <c r="AE39" s="46"/>
      <c r="AF39" s="40">
        <v>1177158</v>
      </c>
      <c r="AG39" s="40">
        <v>7128</v>
      </c>
      <c r="AH39" s="40">
        <v>272381</v>
      </c>
      <c r="AI39" s="40">
        <v>2205</v>
      </c>
      <c r="AJ39" s="57">
        <f t="shared" si="3"/>
        <v>1458872</v>
      </c>
      <c r="AK39" s="40">
        <v>0</v>
      </c>
      <c r="AL39" s="57">
        <f t="shared" si="4"/>
        <v>1458872</v>
      </c>
      <c r="AM39" s="46"/>
      <c r="AN39" s="91"/>
      <c r="AO39" s="46"/>
    </row>
    <row r="40" spans="1:41" ht="15.75" customHeight="1">
      <c r="A40" s="72">
        <f t="shared" si="5"/>
        <v>36</v>
      </c>
      <c r="B40" s="77" t="s">
        <v>55</v>
      </c>
      <c r="C40" s="77">
        <v>9646</v>
      </c>
      <c r="D40" s="78" t="s">
        <v>93</v>
      </c>
      <c r="E40" s="78"/>
      <c r="F40" s="92" t="s">
        <v>57</v>
      </c>
      <c r="G40" s="93"/>
      <c r="H40" s="90">
        <v>47049</v>
      </c>
      <c r="I40" s="40">
        <v>350</v>
      </c>
      <c r="J40" s="40">
        <v>797</v>
      </c>
      <c r="K40" s="40">
        <v>0</v>
      </c>
      <c r="L40" s="40">
        <v>70</v>
      </c>
      <c r="M40" s="40">
        <v>1000</v>
      </c>
      <c r="N40" s="40">
        <v>13903</v>
      </c>
      <c r="O40" s="40">
        <v>6297</v>
      </c>
      <c r="P40" s="40">
        <v>13788</v>
      </c>
      <c r="Q40" s="40">
        <v>5702</v>
      </c>
      <c r="R40" s="57">
        <f t="shared" si="0"/>
        <v>88956</v>
      </c>
      <c r="S40" s="79"/>
      <c r="T40" s="40">
        <v>45638</v>
      </c>
      <c r="U40" s="40">
        <v>3816</v>
      </c>
      <c r="V40" s="40">
        <v>2025</v>
      </c>
      <c r="W40" s="40">
        <v>0</v>
      </c>
      <c r="X40" s="40">
        <v>47847</v>
      </c>
      <c r="Y40" s="40">
        <v>10041</v>
      </c>
      <c r="Z40" s="40">
        <v>1020</v>
      </c>
      <c r="AA40" s="40">
        <v>1247</v>
      </c>
      <c r="AB40" s="40">
        <v>10309</v>
      </c>
      <c r="AC40" s="44">
        <f t="shared" si="1"/>
        <v>121943</v>
      </c>
      <c r="AD40" s="45">
        <f t="shared" si="2"/>
        <v>-32987</v>
      </c>
      <c r="AE40" s="46"/>
      <c r="AF40" s="40">
        <v>0</v>
      </c>
      <c r="AG40" s="40">
        <v>87126</v>
      </c>
      <c r="AH40" s="40">
        <v>88461</v>
      </c>
      <c r="AI40" s="40">
        <v>1233</v>
      </c>
      <c r="AJ40" s="57">
        <f t="shared" si="3"/>
        <v>176820</v>
      </c>
      <c r="AK40" s="40">
        <v>3548</v>
      </c>
      <c r="AL40" s="57">
        <f t="shared" si="4"/>
        <v>173272</v>
      </c>
      <c r="AM40" s="46"/>
      <c r="AN40" s="91"/>
      <c r="AO40" s="46"/>
    </row>
    <row r="41" spans="1:41" ht="15.75" customHeight="1">
      <c r="A41" s="72">
        <f t="shared" si="5"/>
        <v>37</v>
      </c>
      <c r="B41" s="77" t="s">
        <v>55</v>
      </c>
      <c r="C41" s="77">
        <v>9647</v>
      </c>
      <c r="D41" s="78" t="s">
        <v>94</v>
      </c>
      <c r="E41" s="78"/>
      <c r="F41" s="92" t="s">
        <v>57</v>
      </c>
      <c r="G41" s="93"/>
      <c r="H41" s="90">
        <v>31281</v>
      </c>
      <c r="I41" s="40">
        <v>0</v>
      </c>
      <c r="J41" s="40">
        <v>211</v>
      </c>
      <c r="K41" s="40">
        <v>0</v>
      </c>
      <c r="L41" s="40">
        <v>0</v>
      </c>
      <c r="M41" s="40">
        <v>0</v>
      </c>
      <c r="N41" s="40">
        <v>21581</v>
      </c>
      <c r="O41" s="40">
        <v>32429</v>
      </c>
      <c r="P41" s="40">
        <v>0</v>
      </c>
      <c r="Q41" s="40">
        <v>0</v>
      </c>
      <c r="R41" s="57">
        <f t="shared" si="0"/>
        <v>85502</v>
      </c>
      <c r="S41" s="79"/>
      <c r="T41" s="40">
        <v>0</v>
      </c>
      <c r="U41" s="40">
        <v>0</v>
      </c>
      <c r="V41" s="40">
        <v>8901</v>
      </c>
      <c r="W41" s="40">
        <v>11809</v>
      </c>
      <c r="X41" s="40">
        <v>11782</v>
      </c>
      <c r="Y41" s="40">
        <v>7327</v>
      </c>
      <c r="Z41" s="40">
        <v>3956</v>
      </c>
      <c r="AA41" s="40">
        <v>0</v>
      </c>
      <c r="AB41" s="40">
        <v>0</v>
      </c>
      <c r="AC41" s="44">
        <f t="shared" si="1"/>
        <v>43775</v>
      </c>
      <c r="AD41" s="45">
        <f t="shared" si="2"/>
        <v>41727</v>
      </c>
      <c r="AE41" s="46"/>
      <c r="AF41" s="40">
        <v>1682000</v>
      </c>
      <c r="AG41" s="40">
        <v>0</v>
      </c>
      <c r="AH41" s="40">
        <v>768933</v>
      </c>
      <c r="AI41" s="40">
        <v>1534</v>
      </c>
      <c r="AJ41" s="57">
        <f t="shared" si="3"/>
        <v>2452467</v>
      </c>
      <c r="AK41" s="40">
        <v>0</v>
      </c>
      <c r="AL41" s="57">
        <f t="shared" si="4"/>
        <v>2452467</v>
      </c>
      <c r="AM41" s="46"/>
      <c r="AN41" s="91"/>
      <c r="AO41" s="46"/>
    </row>
    <row r="42" spans="1:41" ht="15.75" customHeight="1">
      <c r="A42" s="72">
        <f t="shared" si="5"/>
        <v>38</v>
      </c>
      <c r="B42" s="77" t="s">
        <v>55</v>
      </c>
      <c r="C42" s="77">
        <v>9648</v>
      </c>
      <c r="D42" s="78" t="s">
        <v>95</v>
      </c>
      <c r="E42" s="78">
        <v>1</v>
      </c>
      <c r="F42" s="92"/>
      <c r="G42" s="93" t="s">
        <v>72</v>
      </c>
      <c r="H42" s="90">
        <v>26161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13250</v>
      </c>
      <c r="O42" s="40">
        <v>3380</v>
      </c>
      <c r="P42" s="40">
        <v>587</v>
      </c>
      <c r="Q42" s="40">
        <v>3566</v>
      </c>
      <c r="R42" s="57">
        <f t="shared" si="0"/>
        <v>46944</v>
      </c>
      <c r="S42" s="95"/>
      <c r="T42" s="40">
        <v>22974</v>
      </c>
      <c r="U42" s="40">
        <v>0</v>
      </c>
      <c r="V42" s="40">
        <v>0</v>
      </c>
      <c r="W42" s="40">
        <v>900</v>
      </c>
      <c r="X42" s="40">
        <v>10161</v>
      </c>
      <c r="Y42" s="40">
        <v>3998</v>
      </c>
      <c r="Z42" s="40">
        <v>0</v>
      </c>
      <c r="AA42" s="40">
        <v>0</v>
      </c>
      <c r="AB42" s="40">
        <v>10320</v>
      </c>
      <c r="AC42" s="44">
        <f t="shared" si="1"/>
        <v>48353</v>
      </c>
      <c r="AD42" s="45">
        <f t="shared" si="2"/>
        <v>-1409</v>
      </c>
      <c r="AE42" s="46"/>
      <c r="AF42" s="40">
        <v>877187</v>
      </c>
      <c r="AG42" s="40">
        <v>0</v>
      </c>
      <c r="AH42" s="40">
        <v>77580</v>
      </c>
      <c r="AI42" s="40">
        <v>0</v>
      </c>
      <c r="AJ42" s="57">
        <f t="shared" si="3"/>
        <v>954767</v>
      </c>
      <c r="AK42" s="40">
        <v>0</v>
      </c>
      <c r="AL42" s="57">
        <f t="shared" si="4"/>
        <v>954767</v>
      </c>
      <c r="AM42" s="46"/>
      <c r="AN42" s="91"/>
      <c r="AO42" s="46"/>
    </row>
    <row r="43" spans="1:41" ht="15.75" customHeight="1">
      <c r="A43" s="72">
        <f t="shared" si="5"/>
        <v>39</v>
      </c>
      <c r="B43" s="77" t="s">
        <v>55</v>
      </c>
      <c r="C43" s="77">
        <v>9743</v>
      </c>
      <c r="D43" s="78" t="s">
        <v>96</v>
      </c>
      <c r="E43" s="78"/>
      <c r="F43" s="92" t="s">
        <v>57</v>
      </c>
      <c r="G43" s="93"/>
      <c r="H43" s="90">
        <v>42224</v>
      </c>
      <c r="I43" s="40">
        <v>0</v>
      </c>
      <c r="J43" s="40">
        <v>851</v>
      </c>
      <c r="K43" s="40">
        <v>0</v>
      </c>
      <c r="L43" s="40">
        <v>0</v>
      </c>
      <c r="M43" s="40">
        <v>500</v>
      </c>
      <c r="N43" s="40">
        <v>14959</v>
      </c>
      <c r="O43" s="40">
        <v>22502</v>
      </c>
      <c r="P43" s="40">
        <v>8011</v>
      </c>
      <c r="Q43" s="40">
        <v>0</v>
      </c>
      <c r="R43" s="57">
        <f t="shared" si="0"/>
        <v>89047</v>
      </c>
      <c r="S43" s="79"/>
      <c r="T43" s="40">
        <v>10764</v>
      </c>
      <c r="U43" s="40">
        <v>0</v>
      </c>
      <c r="V43" s="40">
        <v>3606</v>
      </c>
      <c r="W43" s="40">
        <v>979</v>
      </c>
      <c r="X43" s="40">
        <v>25751</v>
      </c>
      <c r="Y43" s="40">
        <v>16195</v>
      </c>
      <c r="Z43" s="40">
        <v>200</v>
      </c>
      <c r="AA43" s="40">
        <v>1115</v>
      </c>
      <c r="AB43" s="40">
        <v>600</v>
      </c>
      <c r="AC43" s="44">
        <f t="shared" si="1"/>
        <v>59210</v>
      </c>
      <c r="AD43" s="45">
        <f t="shared" si="2"/>
        <v>29837</v>
      </c>
      <c r="AE43" s="46"/>
      <c r="AF43" s="40">
        <v>1395800</v>
      </c>
      <c r="AG43" s="40">
        <v>55040</v>
      </c>
      <c r="AH43" s="40">
        <v>486494</v>
      </c>
      <c r="AI43" s="40">
        <v>0</v>
      </c>
      <c r="AJ43" s="57">
        <f t="shared" si="3"/>
        <v>1937334</v>
      </c>
      <c r="AK43" s="40">
        <v>0</v>
      </c>
      <c r="AL43" s="57">
        <f t="shared" si="4"/>
        <v>1937334</v>
      </c>
      <c r="AM43" s="46"/>
      <c r="AN43" s="91"/>
      <c r="AO43" s="46"/>
    </row>
    <row r="44" spans="1:41" ht="15.75" customHeight="1">
      <c r="A44" s="72">
        <f t="shared" si="5"/>
        <v>40</v>
      </c>
      <c r="B44" s="77" t="s">
        <v>55</v>
      </c>
      <c r="C44" s="77">
        <v>16724</v>
      </c>
      <c r="D44" s="78" t="s">
        <v>97</v>
      </c>
      <c r="E44" s="78"/>
      <c r="F44" s="92" t="s">
        <v>57</v>
      </c>
      <c r="G44" s="93"/>
      <c r="H44" s="90">
        <v>213096</v>
      </c>
      <c r="I44" s="40">
        <v>1122</v>
      </c>
      <c r="J44" s="40">
        <v>8378</v>
      </c>
      <c r="K44" s="40">
        <v>0</v>
      </c>
      <c r="L44" s="40">
        <v>0</v>
      </c>
      <c r="M44" s="40">
        <v>15000</v>
      </c>
      <c r="N44" s="40">
        <v>63464</v>
      </c>
      <c r="O44" s="40">
        <v>91667</v>
      </c>
      <c r="P44" s="40">
        <v>16160</v>
      </c>
      <c r="Q44" s="40">
        <v>0</v>
      </c>
      <c r="R44" s="57">
        <f t="shared" si="0"/>
        <v>408887</v>
      </c>
      <c r="S44" s="79"/>
      <c r="T44" s="40">
        <v>222003</v>
      </c>
      <c r="U44" s="40">
        <v>24090</v>
      </c>
      <c r="V44" s="40">
        <v>3768</v>
      </c>
      <c r="W44" s="40">
        <v>60173</v>
      </c>
      <c r="X44" s="40">
        <v>109621</v>
      </c>
      <c r="Y44" s="40">
        <v>77836</v>
      </c>
      <c r="Z44" s="40">
        <v>241</v>
      </c>
      <c r="AA44" s="40">
        <v>2492</v>
      </c>
      <c r="AB44" s="40">
        <v>0</v>
      </c>
      <c r="AC44" s="44">
        <f t="shared" si="1"/>
        <v>500224</v>
      </c>
      <c r="AD44" s="45">
        <f t="shared" si="2"/>
        <v>-91337</v>
      </c>
      <c r="AE44" s="46"/>
      <c r="AF44" s="40">
        <v>4965748</v>
      </c>
      <c r="AG44" s="40">
        <v>0</v>
      </c>
      <c r="AH44" s="40">
        <v>1819821</v>
      </c>
      <c r="AI44" s="40">
        <v>2943</v>
      </c>
      <c r="AJ44" s="57">
        <f t="shared" si="3"/>
        <v>6788512</v>
      </c>
      <c r="AK44" s="40">
        <v>25885</v>
      </c>
      <c r="AL44" s="57">
        <f t="shared" si="4"/>
        <v>6762627</v>
      </c>
      <c r="AM44" s="46"/>
      <c r="AN44" s="91"/>
      <c r="AO44" s="46"/>
    </row>
    <row r="45" spans="1:41" ht="15.75" customHeight="1">
      <c r="A45" s="72">
        <f t="shared" si="5"/>
        <v>41</v>
      </c>
      <c r="B45" s="77" t="s">
        <v>55</v>
      </c>
      <c r="C45" s="77">
        <v>9696</v>
      </c>
      <c r="D45" s="78" t="s">
        <v>98</v>
      </c>
      <c r="E45" s="78"/>
      <c r="F45" s="92" t="s">
        <v>57</v>
      </c>
      <c r="G45" s="93"/>
      <c r="H45" s="90">
        <v>7612</v>
      </c>
      <c r="I45" s="40">
        <v>22</v>
      </c>
      <c r="J45" s="40">
        <v>0</v>
      </c>
      <c r="K45" s="40">
        <v>0</v>
      </c>
      <c r="L45" s="40">
        <v>0</v>
      </c>
      <c r="M45" s="40">
        <v>0</v>
      </c>
      <c r="N45" s="40">
        <v>495</v>
      </c>
      <c r="O45" s="40">
        <v>12779</v>
      </c>
      <c r="P45" s="40">
        <v>0</v>
      </c>
      <c r="Q45" s="40">
        <v>437</v>
      </c>
      <c r="R45" s="57">
        <f t="shared" si="0"/>
        <v>21345</v>
      </c>
      <c r="S45" s="79"/>
      <c r="T45" s="40">
        <v>19200</v>
      </c>
      <c r="U45" s="40">
        <v>0</v>
      </c>
      <c r="V45" s="40">
        <v>0</v>
      </c>
      <c r="W45" s="40">
        <v>0</v>
      </c>
      <c r="X45" s="40">
        <v>4337</v>
      </c>
      <c r="Y45" s="40">
        <v>2300</v>
      </c>
      <c r="Z45" s="40">
        <v>0</v>
      </c>
      <c r="AA45" s="40">
        <v>22</v>
      </c>
      <c r="AB45" s="40">
        <v>161</v>
      </c>
      <c r="AC45" s="44">
        <f t="shared" si="1"/>
        <v>26020</v>
      </c>
      <c r="AD45" s="45">
        <f t="shared" si="2"/>
        <v>-4675</v>
      </c>
      <c r="AE45" s="46"/>
      <c r="AF45" s="40">
        <v>390000</v>
      </c>
      <c r="AG45" s="40">
        <v>2364</v>
      </c>
      <c r="AH45" s="40">
        <v>339050</v>
      </c>
      <c r="AI45" s="40">
        <v>0</v>
      </c>
      <c r="AJ45" s="57">
        <f t="shared" si="3"/>
        <v>731414</v>
      </c>
      <c r="AK45" s="40">
        <v>0</v>
      </c>
      <c r="AL45" s="57">
        <f t="shared" si="4"/>
        <v>731414</v>
      </c>
      <c r="AM45" s="46"/>
      <c r="AN45" s="91"/>
      <c r="AO45" s="46"/>
    </row>
    <row r="46" spans="1:41" ht="15.75" customHeight="1">
      <c r="A46" s="72">
        <f t="shared" si="5"/>
        <v>42</v>
      </c>
      <c r="B46" s="77" t="s">
        <v>55</v>
      </c>
      <c r="C46" s="77">
        <v>9750</v>
      </c>
      <c r="D46" s="78" t="s">
        <v>99</v>
      </c>
      <c r="E46" s="78"/>
      <c r="F46" s="92" t="s">
        <v>57</v>
      </c>
      <c r="G46" s="93"/>
      <c r="H46" s="90">
        <v>71650</v>
      </c>
      <c r="I46" s="40">
        <v>0</v>
      </c>
      <c r="J46" s="40">
        <v>1938</v>
      </c>
      <c r="K46" s="40">
        <v>0</v>
      </c>
      <c r="L46" s="40">
        <v>648</v>
      </c>
      <c r="M46" s="40">
        <v>4134</v>
      </c>
      <c r="N46" s="40">
        <v>1840</v>
      </c>
      <c r="O46" s="40">
        <v>17927</v>
      </c>
      <c r="P46" s="40">
        <v>6377</v>
      </c>
      <c r="Q46" s="40">
        <v>13010</v>
      </c>
      <c r="R46" s="57">
        <f t="shared" si="0"/>
        <v>117524</v>
      </c>
      <c r="S46" s="79"/>
      <c r="T46" s="40">
        <v>49925</v>
      </c>
      <c r="U46" s="40">
        <v>10400</v>
      </c>
      <c r="V46" s="40">
        <v>3273</v>
      </c>
      <c r="W46" s="40">
        <v>0</v>
      </c>
      <c r="X46" s="40">
        <v>8595</v>
      </c>
      <c r="Y46" s="40">
        <v>20155</v>
      </c>
      <c r="Z46" s="40">
        <v>295</v>
      </c>
      <c r="AA46" s="40">
        <v>1643</v>
      </c>
      <c r="AB46" s="40">
        <v>7077</v>
      </c>
      <c r="AC46" s="44">
        <f t="shared" si="1"/>
        <v>101363</v>
      </c>
      <c r="AD46" s="45">
        <f t="shared" si="2"/>
        <v>16161</v>
      </c>
      <c r="AE46" s="46"/>
      <c r="AF46" s="40">
        <v>610000</v>
      </c>
      <c r="AG46" s="40">
        <v>0</v>
      </c>
      <c r="AH46" s="40">
        <v>381906</v>
      </c>
      <c r="AI46" s="40">
        <v>1593</v>
      </c>
      <c r="AJ46" s="57">
        <f t="shared" si="3"/>
        <v>993499</v>
      </c>
      <c r="AK46" s="40">
        <v>6095</v>
      </c>
      <c r="AL46" s="57">
        <f t="shared" si="4"/>
        <v>987404</v>
      </c>
      <c r="AM46" s="46"/>
      <c r="AN46" s="91"/>
      <c r="AO46" s="46"/>
    </row>
    <row r="47" spans="1:40" s="61" customFormat="1" ht="12.75">
      <c r="A47" s="103" t="s">
        <v>37</v>
      </c>
      <c r="B47" s="103"/>
      <c r="C47" s="103"/>
      <c r="D47" s="103"/>
      <c r="E47" s="104"/>
      <c r="F47" s="105">
        <f>COUNT("#REF!)")</f>
        <v>0</v>
      </c>
      <c r="G47" s="106">
        <f>COUNT(E5:E46)</f>
        <v>5</v>
      </c>
      <c r="H47" s="55">
        <f aca="true" t="shared" si="6" ref="H47:Q47">SUM(H5:H46)</f>
        <v>3689046</v>
      </c>
      <c r="I47" s="56">
        <f t="shared" si="6"/>
        <v>82124</v>
      </c>
      <c r="J47" s="56">
        <f t="shared" si="6"/>
        <v>201303</v>
      </c>
      <c r="K47" s="56">
        <f t="shared" si="6"/>
        <v>5308337</v>
      </c>
      <c r="L47" s="56">
        <f t="shared" si="6"/>
        <v>489514</v>
      </c>
      <c r="M47" s="56">
        <f t="shared" si="6"/>
        <v>144808</v>
      </c>
      <c r="N47" s="56">
        <f t="shared" si="6"/>
        <v>981102</v>
      </c>
      <c r="O47" s="56">
        <f t="shared" si="6"/>
        <v>834699</v>
      </c>
      <c r="P47" s="56">
        <f t="shared" si="6"/>
        <v>301288</v>
      </c>
      <c r="Q47" s="56">
        <f t="shared" si="6"/>
        <v>136070</v>
      </c>
      <c r="R47" s="57">
        <f aca="true" t="shared" si="7" ref="R47">SUM(H47:Q47)</f>
        <v>12168291</v>
      </c>
      <c r="S47" s="58"/>
      <c r="T47" s="56">
        <f aca="true" t="shared" si="8" ref="T47:AB47">SUM(T5:T46)</f>
        <v>2066402</v>
      </c>
      <c r="U47" s="56">
        <f t="shared" si="8"/>
        <v>267968</v>
      </c>
      <c r="V47" s="56">
        <f t="shared" si="8"/>
        <v>171049</v>
      </c>
      <c r="W47" s="56">
        <f t="shared" si="8"/>
        <v>916448</v>
      </c>
      <c r="X47" s="56">
        <f t="shared" si="8"/>
        <v>1625757</v>
      </c>
      <c r="Y47" s="56">
        <f t="shared" si="8"/>
        <v>1025138</v>
      </c>
      <c r="Z47" s="56">
        <f t="shared" si="8"/>
        <v>315502</v>
      </c>
      <c r="AA47" s="56">
        <f t="shared" si="8"/>
        <v>120975</v>
      </c>
      <c r="AB47" s="56">
        <f t="shared" si="8"/>
        <v>375749</v>
      </c>
      <c r="AC47" s="44">
        <f aca="true" t="shared" si="9" ref="AC47">SUM(T47:AB47)</f>
        <v>6884988</v>
      </c>
      <c r="AD47" s="45">
        <f aca="true" t="shared" si="10" ref="AD47">+R47-AC47</f>
        <v>5283303</v>
      </c>
      <c r="AE47" s="58"/>
      <c r="AF47" s="56">
        <f>SUM(AF5:AF46)</f>
        <v>61386583</v>
      </c>
      <c r="AG47" s="56">
        <f>SUM(AG5:AG46)</f>
        <v>3180518</v>
      </c>
      <c r="AH47" s="56">
        <f>SUM(AH5:AH46)</f>
        <v>27607082</v>
      </c>
      <c r="AI47" s="56">
        <f>SUM(AI5:AI46)</f>
        <v>129229</v>
      </c>
      <c r="AJ47" s="57">
        <f aca="true" t="shared" si="11" ref="AJ47">SUM(AF47:AI47)</f>
        <v>92303412</v>
      </c>
      <c r="AK47" s="56">
        <f>SUM(AK5:AK46)</f>
        <v>10292832</v>
      </c>
      <c r="AL47" s="57">
        <f aca="true" t="shared" si="12" ref="AL47">+AJ47-AK47</f>
        <v>82010580</v>
      </c>
      <c r="AM47" s="59"/>
      <c r="AN47" s="60"/>
    </row>
    <row r="48" spans="1:41" s="61" customFormat="1" ht="12.75">
      <c r="A48" s="103" t="s">
        <v>38</v>
      </c>
      <c r="B48" s="103"/>
      <c r="C48" s="103"/>
      <c r="D48" s="103"/>
      <c r="E48" s="104"/>
      <c r="F48" s="105"/>
      <c r="G48" s="106"/>
      <c r="H48" s="133">
        <v>3556461</v>
      </c>
      <c r="I48" s="133">
        <v>67916</v>
      </c>
      <c r="J48" s="133">
        <v>198644</v>
      </c>
      <c r="K48" s="133">
        <v>267519</v>
      </c>
      <c r="L48" s="133">
        <v>264315</v>
      </c>
      <c r="M48" s="133">
        <v>321143</v>
      </c>
      <c r="N48" s="133">
        <v>860357</v>
      </c>
      <c r="O48" s="133">
        <v>635260</v>
      </c>
      <c r="P48" s="133">
        <v>315538</v>
      </c>
      <c r="Q48" s="133">
        <v>132508</v>
      </c>
      <c r="R48" s="63">
        <f>SUM(H48:Q48)</f>
        <v>6619661</v>
      </c>
      <c r="S48" s="64"/>
      <c r="T48" s="134">
        <v>2234221</v>
      </c>
      <c r="U48" s="133">
        <v>277597</v>
      </c>
      <c r="V48" s="133"/>
      <c r="W48" s="133">
        <v>975082</v>
      </c>
      <c r="X48" s="133">
        <v>1081099</v>
      </c>
      <c r="Y48" s="133">
        <v>1275172</v>
      </c>
      <c r="Z48" s="133">
        <v>292993</v>
      </c>
      <c r="AA48" s="133">
        <v>0</v>
      </c>
      <c r="AB48" s="133">
        <v>193083</v>
      </c>
      <c r="AC48" s="63">
        <f>SUM(T48:AB48)</f>
        <v>6329247</v>
      </c>
      <c r="AD48" s="63">
        <f>+R48-AC48</f>
        <v>290414</v>
      </c>
      <c r="AE48" s="65"/>
      <c r="AF48" s="134">
        <v>67362781</v>
      </c>
      <c r="AG48" s="134">
        <v>3974288</v>
      </c>
      <c r="AH48" s="134">
        <v>19648188</v>
      </c>
      <c r="AI48" s="134">
        <v>474754</v>
      </c>
      <c r="AJ48" s="63">
        <f>SUM(AF48:AI48)</f>
        <v>91460011</v>
      </c>
      <c r="AK48" s="133">
        <v>9570895</v>
      </c>
      <c r="AL48" s="63">
        <f>+AJ48-AK48</f>
        <v>81889116</v>
      </c>
      <c r="AM48" s="59"/>
      <c r="AN48" s="65"/>
      <c r="AO48" s="65"/>
    </row>
    <row r="49" spans="1:39" s="61" customFormat="1" ht="12.75">
      <c r="A49" s="107" t="s">
        <v>39</v>
      </c>
      <c r="B49" s="107"/>
      <c r="C49" s="107"/>
      <c r="D49" s="107"/>
      <c r="E49" s="108"/>
      <c r="F49" s="109"/>
      <c r="G49" s="110"/>
      <c r="H49" s="67">
        <f aca="true" t="shared" si="13" ref="H49:AK49">+H47/H48</f>
        <v>1.0372800376554108</v>
      </c>
      <c r="I49" s="68">
        <f t="shared" si="13"/>
        <v>1.2091995995052711</v>
      </c>
      <c r="J49" s="68">
        <f t="shared" si="13"/>
        <v>1.0133857554217596</v>
      </c>
      <c r="K49" s="68">
        <f t="shared" si="13"/>
        <v>19.842841069232467</v>
      </c>
      <c r="L49" s="68">
        <f t="shared" si="13"/>
        <v>1.8520099124151108</v>
      </c>
      <c r="M49" s="68">
        <f t="shared" si="13"/>
        <v>0.45091439016263785</v>
      </c>
      <c r="N49" s="68">
        <f t="shared" si="13"/>
        <v>1.1403429041665263</v>
      </c>
      <c r="O49" s="68">
        <f t="shared" si="13"/>
        <v>1.313948619462897</v>
      </c>
      <c r="P49" s="68">
        <f t="shared" si="13"/>
        <v>0.9548390368196541</v>
      </c>
      <c r="Q49" s="68">
        <f t="shared" si="13"/>
        <v>1.0268813958402512</v>
      </c>
      <c r="R49" s="69">
        <f t="shared" si="13"/>
        <v>1.8382045545836865</v>
      </c>
      <c r="S49" s="70"/>
      <c r="T49" s="68">
        <f t="shared" si="13"/>
        <v>0.9248870187864137</v>
      </c>
      <c r="U49" s="68">
        <f t="shared" si="13"/>
        <v>0.9653130257171367</v>
      </c>
      <c r="V49" s="68"/>
      <c r="W49" s="68">
        <f t="shared" si="13"/>
        <v>0.9398676213897909</v>
      </c>
      <c r="X49" s="68">
        <f t="shared" si="13"/>
        <v>1.5038002995100357</v>
      </c>
      <c r="Y49" s="68">
        <f t="shared" si="13"/>
        <v>0.8039213533546847</v>
      </c>
      <c r="Z49" s="68">
        <f t="shared" si="13"/>
        <v>1.0768243609915595</v>
      </c>
      <c r="AA49" s="68">
        <v>0</v>
      </c>
      <c r="AB49" s="68">
        <f t="shared" si="13"/>
        <v>1.946049108414516</v>
      </c>
      <c r="AC49" s="71">
        <f>+AC47/AC48</f>
        <v>1.087805231807196</v>
      </c>
      <c r="AD49" s="71">
        <f>+AD47/AD48*-1</f>
        <v>-18.192315108775748</v>
      </c>
      <c r="AE49" s="70"/>
      <c r="AF49" s="68">
        <f t="shared" si="13"/>
        <v>0.9112833836239629</v>
      </c>
      <c r="AG49" s="67">
        <f t="shared" si="13"/>
        <v>0.8002736590805699</v>
      </c>
      <c r="AH49" s="68">
        <f t="shared" si="13"/>
        <v>1.4050701265684145</v>
      </c>
      <c r="AI49" s="68">
        <f t="shared" si="13"/>
        <v>0.27220202462749127</v>
      </c>
      <c r="AJ49" s="69">
        <f>+AJ47/AJ48</f>
        <v>1.0092215274279817</v>
      </c>
      <c r="AK49" s="68">
        <f t="shared" si="13"/>
        <v>1.0754304586979588</v>
      </c>
      <c r="AL49" s="69">
        <f>+AL47/AL48</f>
        <v>1.0014832740409605</v>
      </c>
      <c r="AM49" s="59"/>
    </row>
    <row r="50" spans="2:31" ht="12.75">
      <c r="B50" s="77"/>
      <c r="C50" s="77"/>
      <c r="D50" s="78"/>
      <c r="E50" s="78"/>
      <c r="F50" s="77"/>
      <c r="G50" s="77"/>
      <c r="H50" s="74"/>
      <c r="AE50" s="76"/>
    </row>
    <row r="51" spans="2:8" ht="12.75">
      <c r="B51" s="77"/>
      <c r="C51" s="77"/>
      <c r="D51" s="78"/>
      <c r="E51" s="78"/>
      <c r="F51" s="77"/>
      <c r="G51" s="77"/>
      <c r="H51" s="74"/>
    </row>
    <row r="52" spans="2:23" ht="12.75">
      <c r="B52" s="77"/>
      <c r="C52" s="77"/>
      <c r="D52" s="78"/>
      <c r="E52" s="78"/>
      <c r="F52" s="77"/>
      <c r="G52" s="77"/>
      <c r="H52" s="74"/>
      <c r="W52" s="111"/>
    </row>
    <row r="53" spans="2:23" ht="12.75">
      <c r="B53" s="77"/>
      <c r="C53" s="77"/>
      <c r="D53" s="78"/>
      <c r="E53" s="78"/>
      <c r="F53" s="77"/>
      <c r="G53" s="77"/>
      <c r="H53" s="74"/>
      <c r="W53" s="111"/>
    </row>
    <row r="54" spans="2:23" ht="12.75">
      <c r="B54" s="77"/>
      <c r="C54" s="77"/>
      <c r="D54" s="78"/>
      <c r="E54" s="78"/>
      <c r="F54" s="77"/>
      <c r="G54" s="77"/>
      <c r="H54" s="74"/>
      <c r="W54" s="111"/>
    </row>
    <row r="55" spans="2:8" ht="12.75">
      <c r="B55" s="77"/>
      <c r="C55" s="77"/>
      <c r="D55" s="78"/>
      <c r="E55" s="78"/>
      <c r="F55" s="77"/>
      <c r="G55" s="77"/>
      <c r="H55" s="74"/>
    </row>
    <row r="56" spans="2:8" ht="12.75">
      <c r="B56" s="77"/>
      <c r="C56" s="77"/>
      <c r="D56" s="78"/>
      <c r="E56" s="78"/>
      <c r="F56" s="77"/>
      <c r="G56" s="77"/>
      <c r="H56" s="74"/>
    </row>
    <row r="57" spans="2:8" ht="12.75">
      <c r="B57" s="77"/>
      <c r="C57" s="77"/>
      <c r="D57" s="78"/>
      <c r="E57" s="78"/>
      <c r="F57" s="77"/>
      <c r="G57" s="77"/>
      <c r="H57" s="74"/>
    </row>
    <row r="58" spans="2:8" ht="12.75">
      <c r="B58" s="77"/>
      <c r="C58" s="77"/>
      <c r="D58" s="78"/>
      <c r="E58" s="78"/>
      <c r="F58" s="77"/>
      <c r="G58" s="77"/>
      <c r="H58" s="74"/>
    </row>
    <row r="59" spans="2:8" ht="12.75">
      <c r="B59" s="77"/>
      <c r="C59" s="77"/>
      <c r="D59" s="78"/>
      <c r="E59" s="78"/>
      <c r="F59" s="77"/>
      <c r="G59" s="77"/>
      <c r="H59" s="74"/>
    </row>
    <row r="60" spans="2:8" ht="12.75">
      <c r="B60" s="77"/>
      <c r="C60" s="77"/>
      <c r="D60" s="78"/>
      <c r="E60" s="78"/>
      <c r="F60" s="77"/>
      <c r="G60" s="77"/>
      <c r="H60" s="74"/>
    </row>
    <row r="61" spans="2:8" ht="12.75">
      <c r="B61" s="77"/>
      <c r="C61" s="77"/>
      <c r="D61" s="78"/>
      <c r="E61" s="78"/>
      <c r="F61" s="77"/>
      <c r="G61" s="77"/>
      <c r="H61" s="74"/>
    </row>
    <row r="62" spans="2:8" ht="12.75">
      <c r="B62" s="77"/>
      <c r="C62" s="77"/>
      <c r="D62" s="78"/>
      <c r="E62" s="78"/>
      <c r="F62" s="77"/>
      <c r="G62" s="77"/>
      <c r="H62" s="74"/>
    </row>
    <row r="63" spans="2:8" ht="12.75">
      <c r="B63" s="77"/>
      <c r="C63" s="77"/>
      <c r="D63" s="78"/>
      <c r="E63" s="78"/>
      <c r="F63" s="77"/>
      <c r="G63" s="77"/>
      <c r="H63" s="74"/>
    </row>
    <row r="64" spans="2:8" ht="12.75">
      <c r="B64" s="77"/>
      <c r="C64" s="77"/>
      <c r="D64" s="78"/>
      <c r="E64" s="78"/>
      <c r="F64" s="77"/>
      <c r="G64" s="77"/>
      <c r="H64" s="74"/>
    </row>
    <row r="65" spans="2:8" ht="12.75">
      <c r="B65" s="77"/>
      <c r="C65" s="77"/>
      <c r="D65" s="78"/>
      <c r="E65" s="78"/>
      <c r="F65" s="77"/>
      <c r="G65" s="77"/>
      <c r="H65" s="74"/>
    </row>
    <row r="66" spans="2:8" ht="12.75">
      <c r="B66" s="77"/>
      <c r="C66" s="77"/>
      <c r="D66" s="78"/>
      <c r="E66" s="78"/>
      <c r="F66" s="77"/>
      <c r="G66" s="77"/>
      <c r="H66" s="74"/>
    </row>
    <row r="67" spans="2:8" ht="12.75">
      <c r="B67" s="77"/>
      <c r="C67" s="77"/>
      <c r="D67" s="78"/>
      <c r="E67" s="78"/>
      <c r="F67" s="77"/>
      <c r="G67" s="77"/>
      <c r="H67" s="74"/>
    </row>
    <row r="68" spans="2:8" ht="12.75">
      <c r="B68" s="77"/>
      <c r="C68" s="77"/>
      <c r="D68" s="78"/>
      <c r="E68" s="78"/>
      <c r="F68" s="77"/>
      <c r="G68" s="77"/>
      <c r="H68" s="74"/>
    </row>
    <row r="69" spans="2:8" ht="12.75">
      <c r="B69" s="77"/>
      <c r="C69" s="77"/>
      <c r="D69" s="78"/>
      <c r="E69" s="78"/>
      <c r="F69" s="77"/>
      <c r="G69" s="77"/>
      <c r="H69" s="74"/>
    </row>
    <row r="70" spans="2:8" ht="12.75">
      <c r="B70" s="77"/>
      <c r="C70" s="77"/>
      <c r="D70" s="78"/>
      <c r="E70" s="78"/>
      <c r="F70" s="77"/>
      <c r="G70" s="77"/>
      <c r="H70" s="74"/>
    </row>
    <row r="71" spans="2:8" ht="12.75">
      <c r="B71" s="77"/>
      <c r="C71" s="77"/>
      <c r="D71" s="78"/>
      <c r="E71" s="78"/>
      <c r="F71" s="77"/>
      <c r="G71" s="77"/>
      <c r="H71" s="74"/>
    </row>
    <row r="72" spans="2:8" ht="12.75">
      <c r="B72" s="77"/>
      <c r="C72" s="77"/>
      <c r="D72" s="78"/>
      <c r="E72" s="78"/>
      <c r="F72" s="77"/>
      <c r="G72" s="77"/>
      <c r="H72" s="74"/>
    </row>
    <row r="73" spans="2:8" ht="12.75">
      <c r="B73" s="77"/>
      <c r="C73" s="77"/>
      <c r="D73" s="78"/>
      <c r="E73" s="78"/>
      <c r="F73" s="77"/>
      <c r="G73" s="77"/>
      <c r="H73" s="74"/>
    </row>
    <row r="74" spans="2:8" ht="12.75">
      <c r="B74" s="77"/>
      <c r="C74" s="77"/>
      <c r="D74" s="78"/>
      <c r="E74" s="78"/>
      <c r="F74" s="77"/>
      <c r="G74" s="77"/>
      <c r="H74" s="74"/>
    </row>
    <row r="75" spans="2:8" ht="12.75">
      <c r="B75" s="77"/>
      <c r="C75" s="77"/>
      <c r="D75" s="78"/>
      <c r="E75" s="78"/>
      <c r="F75" s="77"/>
      <c r="G75" s="77"/>
      <c r="H75" s="74"/>
    </row>
    <row r="76" spans="2:8" ht="12.75">
      <c r="B76" s="77"/>
      <c r="C76" s="77"/>
      <c r="D76" s="78"/>
      <c r="E76" s="78"/>
      <c r="F76" s="77"/>
      <c r="G76" s="77"/>
      <c r="H76" s="74"/>
    </row>
    <row r="77" spans="2:8" ht="12.75">
      <c r="B77" s="77"/>
      <c r="C77" s="77"/>
      <c r="D77" s="78"/>
      <c r="E77" s="78"/>
      <c r="F77" s="77"/>
      <c r="G77" s="77"/>
      <c r="H77" s="74"/>
    </row>
    <row r="78" spans="2:8" ht="12.75">
      <c r="B78" s="77"/>
      <c r="C78" s="77"/>
      <c r="D78" s="78"/>
      <c r="E78" s="78"/>
      <c r="F78" s="77"/>
      <c r="G78" s="77"/>
      <c r="H78" s="74"/>
    </row>
    <row r="79" spans="2:8" ht="12.75">
      <c r="B79" s="77"/>
      <c r="C79" s="77"/>
      <c r="D79" s="78"/>
      <c r="E79" s="78"/>
      <c r="F79" s="77"/>
      <c r="G79" s="77"/>
      <c r="H79" s="74"/>
    </row>
    <row r="80" spans="2:8" ht="12.75">
      <c r="B80" s="77"/>
      <c r="C80" s="77"/>
      <c r="D80" s="78"/>
      <c r="E80" s="78"/>
      <c r="F80" s="77"/>
      <c r="G80" s="77"/>
      <c r="H80" s="74"/>
    </row>
    <row r="81" spans="2:8" ht="12.75">
      <c r="B81" s="77"/>
      <c r="C81" s="77"/>
      <c r="D81" s="78"/>
      <c r="E81" s="78"/>
      <c r="F81" s="77"/>
      <c r="G81" s="77"/>
      <c r="H81" s="74"/>
    </row>
    <row r="82" spans="2:8" ht="12.75">
      <c r="B82" s="77"/>
      <c r="C82" s="77"/>
      <c r="D82" s="78"/>
      <c r="E82" s="78"/>
      <c r="F82" s="77"/>
      <c r="G82" s="77"/>
      <c r="H82" s="74"/>
    </row>
    <row r="83" spans="2:8" ht="12.75">
      <c r="B83" s="77"/>
      <c r="C83" s="77"/>
      <c r="D83" s="78"/>
      <c r="E83" s="78"/>
      <c r="F83" s="77"/>
      <c r="G83" s="77"/>
      <c r="H83" s="74"/>
    </row>
    <row r="84" spans="2:8" ht="12.75">
      <c r="B84" s="77"/>
      <c r="C84" s="77"/>
      <c r="D84" s="78"/>
      <c r="E84" s="78"/>
      <c r="F84" s="77"/>
      <c r="G84" s="77"/>
      <c r="H84" s="74"/>
    </row>
    <row r="85" spans="2:8" ht="12.75">
      <c r="B85" s="77"/>
      <c r="C85" s="77"/>
      <c r="D85" s="78"/>
      <c r="E85" s="78"/>
      <c r="F85" s="77"/>
      <c r="G85" s="77"/>
      <c r="H85" s="74"/>
    </row>
    <row r="86" spans="2:8" ht="12.75">
      <c r="B86" s="77"/>
      <c r="C86" s="77"/>
      <c r="D86" s="78"/>
      <c r="E86" s="78"/>
      <c r="F86" s="77"/>
      <c r="G86" s="77"/>
      <c r="H86" s="74"/>
    </row>
    <row r="87" spans="2:8" ht="12.75">
      <c r="B87" s="77"/>
      <c r="C87" s="77"/>
      <c r="D87" s="78"/>
      <c r="E87" s="78"/>
      <c r="F87" s="77"/>
      <c r="G87" s="77"/>
      <c r="H87" s="74"/>
    </row>
    <row r="88" spans="2:8" ht="12.75">
      <c r="B88" s="77"/>
      <c r="C88" s="77"/>
      <c r="D88" s="78"/>
      <c r="E88" s="78"/>
      <c r="F88" s="77"/>
      <c r="G88" s="77"/>
      <c r="H88" s="74"/>
    </row>
    <row r="89" spans="2:8" ht="12.75">
      <c r="B89" s="77"/>
      <c r="C89" s="77"/>
      <c r="D89" s="78"/>
      <c r="E89" s="78"/>
      <c r="F89" s="77"/>
      <c r="G89" s="77"/>
      <c r="H89" s="74"/>
    </row>
    <row r="90" spans="2:8" ht="12.75">
      <c r="B90" s="77"/>
      <c r="C90" s="77"/>
      <c r="D90" s="78"/>
      <c r="E90" s="78"/>
      <c r="F90" s="77"/>
      <c r="G90" s="77"/>
      <c r="H90" s="74"/>
    </row>
    <row r="91" spans="2:8" ht="12.75">
      <c r="B91" s="77"/>
      <c r="C91" s="77"/>
      <c r="D91" s="78"/>
      <c r="E91" s="78"/>
      <c r="F91" s="77"/>
      <c r="G91" s="77"/>
      <c r="H91" s="74"/>
    </row>
    <row r="92" spans="2:8" ht="12.75">
      <c r="B92" s="77"/>
      <c r="C92" s="77"/>
      <c r="D92" s="78"/>
      <c r="E92" s="78"/>
      <c r="F92" s="77"/>
      <c r="G92" s="77"/>
      <c r="H92" s="74"/>
    </row>
    <row r="93" spans="2:8" ht="12.75">
      <c r="B93" s="77"/>
      <c r="C93" s="77"/>
      <c r="D93" s="78"/>
      <c r="E93" s="78"/>
      <c r="F93" s="77"/>
      <c r="G93" s="77"/>
      <c r="H93" s="74"/>
    </row>
    <row r="94" spans="2:8" ht="12.75">
      <c r="B94" s="77"/>
      <c r="C94" s="77"/>
      <c r="D94" s="78"/>
      <c r="E94" s="78"/>
      <c r="F94" s="77"/>
      <c r="G94" s="77"/>
      <c r="H94" s="74"/>
    </row>
    <row r="95" spans="2:8" ht="12.75">
      <c r="B95" s="77"/>
      <c r="C95" s="77"/>
      <c r="D95" s="78"/>
      <c r="E95" s="78"/>
      <c r="F95" s="77"/>
      <c r="G95" s="77"/>
      <c r="H95" s="74"/>
    </row>
    <row r="96" spans="2:8" ht="12.75">
      <c r="B96" s="77"/>
      <c r="C96" s="77"/>
      <c r="D96" s="78"/>
      <c r="E96" s="78"/>
      <c r="F96" s="77"/>
      <c r="G96" s="77"/>
      <c r="H96" s="74"/>
    </row>
    <row r="97" spans="2:8" ht="12.75">
      <c r="B97" s="77"/>
      <c r="C97" s="77"/>
      <c r="D97" s="78"/>
      <c r="E97" s="78"/>
      <c r="F97" s="77"/>
      <c r="G97" s="77"/>
      <c r="H97" s="74"/>
    </row>
    <row r="98" spans="2:8" ht="12.75">
      <c r="B98" s="77"/>
      <c r="C98" s="77"/>
      <c r="D98" s="78"/>
      <c r="E98" s="78"/>
      <c r="F98" s="77"/>
      <c r="G98" s="77"/>
      <c r="H98" s="74"/>
    </row>
    <row r="99" spans="2:8" ht="12.75">
      <c r="B99" s="77"/>
      <c r="C99" s="77"/>
      <c r="D99" s="78"/>
      <c r="E99" s="78"/>
      <c r="F99" s="77"/>
      <c r="G99" s="77"/>
      <c r="H99" s="74"/>
    </row>
    <row r="100" spans="2:8" ht="12.75">
      <c r="B100" s="77"/>
      <c r="C100" s="77"/>
      <c r="D100" s="78"/>
      <c r="E100" s="78"/>
      <c r="F100" s="77"/>
      <c r="G100" s="77"/>
      <c r="H100" s="74"/>
    </row>
    <row r="101" spans="2:8" ht="12.75">
      <c r="B101" s="77"/>
      <c r="C101" s="77"/>
      <c r="D101" s="78"/>
      <c r="E101" s="78"/>
      <c r="F101" s="77"/>
      <c r="G101" s="77"/>
      <c r="H101" s="74"/>
    </row>
    <row r="102" spans="2:8" ht="12.75">
      <c r="B102" s="77"/>
      <c r="C102" s="77"/>
      <c r="D102" s="78"/>
      <c r="E102" s="78"/>
      <c r="F102" s="77"/>
      <c r="G102" s="77"/>
      <c r="H102" s="74"/>
    </row>
    <row r="103" spans="2:8" ht="12.75">
      <c r="B103" s="77"/>
      <c r="C103" s="77"/>
      <c r="D103" s="78"/>
      <c r="E103" s="78"/>
      <c r="F103" s="77"/>
      <c r="G103" s="77"/>
      <c r="H103" s="74"/>
    </row>
    <row r="104" spans="2:8" ht="12.75">
      <c r="B104" s="77"/>
      <c r="C104" s="77"/>
      <c r="D104" s="78"/>
      <c r="E104" s="78"/>
      <c r="F104" s="77"/>
      <c r="G104" s="77"/>
      <c r="H104" s="74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</sheetData>
  <sheetProtection selectLockedCells="1" selectUnlockedCells="1"/>
  <mergeCells count="9">
    <mergeCell ref="A2:D2"/>
    <mergeCell ref="A3:D4"/>
    <mergeCell ref="F3:G4"/>
    <mergeCell ref="H3:R3"/>
    <mergeCell ref="T3:AC3"/>
    <mergeCell ref="AF3:AL3"/>
    <mergeCell ref="A47:D47"/>
    <mergeCell ref="A48:D48"/>
    <mergeCell ref="A49:D49"/>
  </mergeCells>
  <printOptions/>
  <pageMargins left="0.1701388888888889" right="0.75" top="1.0097222222222222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