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rinag\AppData\Local\Microsoft\Windows\INetCache\Content.Outlook\YTKD2VZV\"/>
    </mc:Choice>
  </mc:AlternateContent>
  <xr:revisionPtr revIDLastSave="0" documentId="13_ncr:1_{4A74D602-27B1-45E8-848D-A9507D14C31E}" xr6:coauthVersionLast="45" xr6:coauthVersionMax="45" xr10:uidLastSave="{00000000-0000-0000-0000-000000000000}"/>
  <bookViews>
    <workbookView xWindow="19090" yWindow="-50" windowWidth="19420" windowHeight="10420" tabRatio="946" xr2:uid="{00000000-000D-0000-FFFF-FFFF00000000}"/>
  </bookViews>
  <sheets>
    <sheet name="Header" sheetId="7" r:id="rId1"/>
    <sheet name="Pres Summary" sheetId="31" r:id="rId2"/>
    <sheet name="Northern" sheetId="33" r:id="rId3"/>
    <sheet name="Kaimai" sheetId="10" r:id="rId4"/>
    <sheet name="Central" sheetId="16" r:id="rId5"/>
    <sheet name="Alpine" sheetId="18" r:id="rId6"/>
    <sheet name="Southern Presbytery" sheetId="27" r:id="rId7"/>
    <sheet name="Pacific Presbytery" sheetId="38" r:id="rId8"/>
    <sheet name="Te Aka Puaho" sheetId="13" r:id="rId9"/>
    <sheet name="CV Parishes" sheetId="39" r:id="rId10"/>
  </sheets>
  <definedNames>
    <definedName name="_xlnm.Print_Area" localSheetId="5">Alpine!$A$1:$AA$11</definedName>
    <definedName name="_xlnm.Print_Area" localSheetId="4">Central!$A$2:$AA$4</definedName>
    <definedName name="_xlnm.Print_Area" localSheetId="3">Kaimai!$A$1:$AA$4</definedName>
    <definedName name="_xlnm.Print_Area" localSheetId="1">'Pres Summary'!$A$1:$AD$4</definedName>
    <definedName name="_xlnm.Print_Area" localSheetId="6">'Southern Presbytery'!$A$1:$AA$4</definedName>
    <definedName name="_xlnm.Print_Area" localSheetId="8">'Te Aka Puaho'!$A$2:$AD$4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99" i="39" l="1"/>
  <c r="AJ99" i="39"/>
  <c r="AI99" i="39"/>
  <c r="AK100" i="39"/>
  <c r="AJ100" i="39"/>
  <c r="AI100" i="39"/>
  <c r="AJ101" i="39"/>
  <c r="AK101" i="39" s="1"/>
  <c r="AI101" i="39"/>
  <c r="AJ102" i="39"/>
  <c r="AK102" i="39" s="1"/>
  <c r="AI102" i="39"/>
  <c r="AJ98" i="39"/>
  <c r="AK98" i="39" s="1"/>
  <c r="AI98" i="39"/>
  <c r="AH98" i="39"/>
  <c r="AH99" i="39"/>
  <c r="AH100" i="39"/>
  <c r="AH101" i="39"/>
  <c r="AH104" i="39" s="1"/>
  <c r="AH102" i="39"/>
  <c r="M104" i="39"/>
  <c r="N104" i="39"/>
  <c r="O104" i="39"/>
  <c r="P104" i="39"/>
  <c r="Q104" i="39"/>
  <c r="R104" i="39"/>
  <c r="S104" i="39"/>
  <c r="T104" i="39"/>
  <c r="U104" i="39"/>
  <c r="V104" i="39"/>
  <c r="X104" i="39"/>
  <c r="Y104" i="39"/>
  <c r="Z104" i="39"/>
  <c r="AA104" i="39"/>
  <c r="AB104" i="39"/>
  <c r="AC104" i="39"/>
  <c r="AD104" i="39"/>
  <c r="AE104" i="39"/>
  <c r="AF104" i="39"/>
  <c r="AG104" i="39"/>
  <c r="AI104" i="39"/>
  <c r="W98" i="39"/>
  <c r="W99" i="39"/>
  <c r="W100" i="39"/>
  <c r="W101" i="39"/>
  <c r="W102" i="39"/>
  <c r="AJ103" i="39"/>
  <c r="AK103" i="39" s="1"/>
  <c r="AI103" i="39"/>
  <c r="AH103" i="39"/>
  <c r="W103" i="39"/>
  <c r="L98" i="39"/>
  <c r="L99" i="39"/>
  <c r="L100" i="39"/>
  <c r="L101" i="39"/>
  <c r="L102" i="39"/>
  <c r="L103" i="39"/>
  <c r="I98" i="39"/>
  <c r="I99" i="39"/>
  <c r="I100" i="39"/>
  <c r="I101" i="39"/>
  <c r="I102" i="39"/>
  <c r="I103" i="39"/>
  <c r="X96" i="39"/>
  <c r="Y96" i="39"/>
  <c r="Z96" i="39"/>
  <c r="AA96" i="39"/>
  <c r="AB96" i="39"/>
  <c r="AC96" i="39"/>
  <c r="AD96" i="39"/>
  <c r="AE96" i="39"/>
  <c r="AF96" i="39"/>
  <c r="AG96" i="39"/>
  <c r="AH96" i="39"/>
  <c r="AI96" i="39"/>
  <c r="AJ96" i="39"/>
  <c r="AK96" i="39"/>
  <c r="W96" i="39"/>
  <c r="J96" i="39"/>
  <c r="K96" i="39"/>
  <c r="L96" i="39"/>
  <c r="M96" i="39"/>
  <c r="N96" i="39"/>
  <c r="O96" i="39"/>
  <c r="P96" i="39"/>
  <c r="Q96" i="39"/>
  <c r="R96" i="39"/>
  <c r="S96" i="39"/>
  <c r="T96" i="39"/>
  <c r="U96" i="39"/>
  <c r="V96" i="39"/>
  <c r="I96" i="39"/>
  <c r="F96" i="39"/>
  <c r="G96" i="39"/>
  <c r="H96" i="39"/>
  <c r="E96" i="39"/>
  <c r="W104" i="39" l="1"/>
  <c r="AK104" i="39"/>
  <c r="AJ104" i="39"/>
  <c r="L82" i="39"/>
  <c r="I82" i="39"/>
  <c r="AJ88" i="39"/>
  <c r="AJ91" i="39"/>
  <c r="AJ92" i="39"/>
  <c r="AJ80" i="39"/>
  <c r="AJ89" i="39"/>
  <c r="AJ87" i="39"/>
  <c r="AJ85" i="39"/>
  <c r="AJ79" i="39"/>
  <c r="AJ90" i="39"/>
  <c r="AJ78" i="39"/>
  <c r="AJ95" i="39"/>
  <c r="AK95" i="39" s="1"/>
  <c r="AJ84" i="39"/>
  <c r="AJ93" i="39"/>
  <c r="AH94" i="39"/>
  <c r="AH95" i="39"/>
  <c r="AH78" i="39"/>
  <c r="AH79" i="39"/>
  <c r="AH80" i="39"/>
  <c r="AH81" i="39"/>
  <c r="AH83" i="39"/>
  <c r="AH84" i="39"/>
  <c r="AH85" i="39"/>
  <c r="AH86" i="39"/>
  <c r="AH87" i="39"/>
  <c r="AH88" i="39"/>
  <c r="AH89" i="39"/>
  <c r="AH90" i="39"/>
  <c r="AH91" i="39"/>
  <c r="AH92" i="39"/>
  <c r="AH93" i="39"/>
  <c r="W94" i="39"/>
  <c r="W95" i="39"/>
  <c r="W78" i="39"/>
  <c r="AI78" i="39" s="1"/>
  <c r="W79" i="39"/>
  <c r="AI79" i="39" s="1"/>
  <c r="W80" i="39"/>
  <c r="AI80" i="39" s="1"/>
  <c r="W81" i="39"/>
  <c r="W83" i="39"/>
  <c r="W84" i="39"/>
  <c r="AI84" i="39" s="1"/>
  <c r="W85" i="39"/>
  <c r="AK85" i="39" s="1"/>
  <c r="W86" i="39"/>
  <c r="W87" i="39"/>
  <c r="AI87" i="39" s="1"/>
  <c r="W88" i="39"/>
  <c r="AI88" i="39" s="1"/>
  <c r="W89" i="39"/>
  <c r="AI89" i="39" s="1"/>
  <c r="W90" i="39"/>
  <c r="W91" i="39"/>
  <c r="AI91" i="39" s="1"/>
  <c r="W92" i="39"/>
  <c r="AI92" i="39" s="1"/>
  <c r="W93" i="39"/>
  <c r="AI93" i="39" s="1"/>
  <c r="L79" i="39"/>
  <c r="L80" i="39"/>
  <c r="L81" i="39"/>
  <c r="L83" i="39"/>
  <c r="L84" i="39"/>
  <c r="L85" i="39"/>
  <c r="L86" i="39"/>
  <c r="L87" i="39"/>
  <c r="L88" i="39"/>
  <c r="L89" i="39"/>
  <c r="L90" i="39"/>
  <c r="L91" i="39"/>
  <c r="L92" i="39"/>
  <c r="L93" i="39"/>
  <c r="L94" i="39"/>
  <c r="L95" i="39"/>
  <c r="L78" i="39"/>
  <c r="I79" i="39"/>
  <c r="I80" i="39"/>
  <c r="I81" i="39"/>
  <c r="I83" i="39"/>
  <c r="I84" i="39"/>
  <c r="I85" i="39"/>
  <c r="I86" i="39"/>
  <c r="I87" i="39"/>
  <c r="I88" i="39"/>
  <c r="I89" i="39"/>
  <c r="I90" i="39"/>
  <c r="I91" i="39"/>
  <c r="I92" i="39"/>
  <c r="I93" i="39"/>
  <c r="I94" i="39"/>
  <c r="I95" i="39"/>
  <c r="I78" i="39"/>
  <c r="M76" i="39"/>
  <c r="N76" i="39"/>
  <c r="O76" i="39"/>
  <c r="P76" i="39"/>
  <c r="Q76" i="39"/>
  <c r="R76" i="39"/>
  <c r="S76" i="39"/>
  <c r="T76" i="39"/>
  <c r="U76" i="39"/>
  <c r="V76" i="39"/>
  <c r="X76" i="39"/>
  <c r="Y76" i="39"/>
  <c r="Z76" i="39"/>
  <c r="AA76" i="39"/>
  <c r="AB76" i="39"/>
  <c r="AC76" i="39"/>
  <c r="AD76" i="39"/>
  <c r="AE76" i="39"/>
  <c r="AF76" i="39"/>
  <c r="AG76" i="39"/>
  <c r="F76" i="39"/>
  <c r="G76" i="39"/>
  <c r="H76" i="39"/>
  <c r="J76" i="39"/>
  <c r="K76" i="39"/>
  <c r="AJ73" i="39"/>
  <c r="AK73" i="39" s="1"/>
  <c r="AH73" i="39"/>
  <c r="W73" i="39"/>
  <c r="L73" i="39"/>
  <c r="I73" i="39"/>
  <c r="AJ69" i="39"/>
  <c r="AH69" i="39"/>
  <c r="W69" i="39"/>
  <c r="L69" i="39"/>
  <c r="I69" i="39"/>
  <c r="I70" i="39"/>
  <c r="AJ62" i="39"/>
  <c r="AH62" i="39"/>
  <c r="W62" i="39"/>
  <c r="L62" i="39"/>
  <c r="I62" i="39"/>
  <c r="AJ60" i="39"/>
  <c r="AJ59" i="39"/>
  <c r="AJ56" i="39"/>
  <c r="AI56" i="39"/>
  <c r="AJ57" i="39"/>
  <c r="AH56" i="39"/>
  <c r="AH57" i="39"/>
  <c r="AH58" i="39"/>
  <c r="AH59" i="39"/>
  <c r="AH60" i="39"/>
  <c r="W56" i="39"/>
  <c r="W57" i="39"/>
  <c r="AK57" i="39" s="1"/>
  <c r="W58" i="39"/>
  <c r="W59" i="39"/>
  <c r="AI59" i="39" s="1"/>
  <c r="W60" i="39"/>
  <c r="L56" i="39"/>
  <c r="L57" i="39"/>
  <c r="L58" i="39"/>
  <c r="L59" i="39"/>
  <c r="L60" i="39"/>
  <c r="I56" i="39"/>
  <c r="I57" i="39"/>
  <c r="I58" i="39"/>
  <c r="I59" i="39"/>
  <c r="I60" i="39"/>
  <c r="AJ54" i="39"/>
  <c r="AJ52" i="39"/>
  <c r="AH51" i="39"/>
  <c r="AH52" i="39"/>
  <c r="AH53" i="39"/>
  <c r="AH54" i="39"/>
  <c r="W51" i="39"/>
  <c r="W52" i="39"/>
  <c r="W53" i="39"/>
  <c r="W54" i="39"/>
  <c r="AI54" i="39" s="1"/>
  <c r="L51" i="39"/>
  <c r="L52" i="39"/>
  <c r="L53" i="39"/>
  <c r="L54" i="39"/>
  <c r="I51" i="39"/>
  <c r="I52" i="39"/>
  <c r="I53" i="39"/>
  <c r="I54" i="39"/>
  <c r="AI73" i="39" l="1"/>
  <c r="AK69" i="39"/>
  <c r="AK52" i="39"/>
  <c r="AK54" i="39"/>
  <c r="AI60" i="39"/>
  <c r="AK93" i="39"/>
  <c r="AI90" i="39"/>
  <c r="AK84" i="39"/>
  <c r="AI57" i="39"/>
  <c r="AI62" i="39"/>
  <c r="AI95" i="39"/>
  <c r="AK79" i="39"/>
  <c r="AI52" i="39"/>
  <c r="AK59" i="39"/>
  <c r="AI85" i="39"/>
  <c r="AK80" i="39"/>
  <c r="AK62" i="39"/>
  <c r="AK60" i="39"/>
  <c r="AK92" i="39"/>
  <c r="AI69" i="39"/>
  <c r="AK78" i="39"/>
  <c r="AK87" i="39"/>
  <c r="AK91" i="39"/>
  <c r="AK90" i="39"/>
  <c r="AK56" i="39"/>
  <c r="AK89" i="39"/>
  <c r="AK88" i="39"/>
  <c r="AJ71" i="39"/>
  <c r="AH71" i="39"/>
  <c r="W71" i="39"/>
  <c r="L71" i="39"/>
  <c r="I71" i="39"/>
  <c r="AJ70" i="39"/>
  <c r="AH70" i="39"/>
  <c r="W70" i="39"/>
  <c r="AK70" i="39" s="1"/>
  <c r="L70" i="39"/>
  <c r="AK71" i="39" l="1"/>
  <c r="AI71" i="39"/>
  <c r="AI70" i="39"/>
  <c r="AJ72" i="39"/>
  <c r="AH72" i="39"/>
  <c r="W72" i="39"/>
  <c r="L72" i="39"/>
  <c r="I72" i="39"/>
  <c r="AJ74" i="39"/>
  <c r="AH74" i="39"/>
  <c r="W74" i="39"/>
  <c r="L74" i="39"/>
  <c r="I74" i="39"/>
  <c r="AJ50" i="39"/>
  <c r="AH50" i="39"/>
  <c r="W50" i="39"/>
  <c r="AI50" i="39" s="1"/>
  <c r="L50" i="39"/>
  <c r="I50" i="39"/>
  <c r="AJ65" i="39"/>
  <c r="AH65" i="39"/>
  <c r="W65" i="39"/>
  <c r="L65" i="39"/>
  <c r="I65" i="39"/>
  <c r="AJ68" i="39"/>
  <c r="AH68" i="39"/>
  <c r="W68" i="39"/>
  <c r="L68" i="39"/>
  <c r="I68" i="39"/>
  <c r="AJ55" i="39"/>
  <c r="AH55" i="39"/>
  <c r="W55" i="39"/>
  <c r="L55" i="39"/>
  <c r="I55" i="39"/>
  <c r="AJ66" i="39"/>
  <c r="AH66" i="39"/>
  <c r="W66" i="39"/>
  <c r="AI66" i="39" s="1"/>
  <c r="L66" i="39"/>
  <c r="I66" i="39"/>
  <c r="AJ49" i="39"/>
  <c r="AH49" i="39"/>
  <c r="W49" i="39"/>
  <c r="L49" i="39"/>
  <c r="I49" i="39"/>
  <c r="AJ67" i="39"/>
  <c r="AH67" i="39"/>
  <c r="W67" i="39"/>
  <c r="AI67" i="39" s="1"/>
  <c r="L67" i="39"/>
  <c r="I67" i="39"/>
  <c r="AJ47" i="39"/>
  <c r="AH47" i="39"/>
  <c r="W47" i="39"/>
  <c r="L47" i="39"/>
  <c r="I47" i="39"/>
  <c r="AJ63" i="39"/>
  <c r="AH63" i="39"/>
  <c r="W63" i="39"/>
  <c r="AI63" i="39" s="1"/>
  <c r="L63" i="39"/>
  <c r="I63" i="39"/>
  <c r="AJ64" i="39"/>
  <c r="AH64" i="39"/>
  <c r="W64" i="39"/>
  <c r="L64" i="39"/>
  <c r="I64" i="39"/>
  <c r="AJ61" i="39"/>
  <c r="AH61" i="39"/>
  <c r="W61" i="39"/>
  <c r="L61" i="39"/>
  <c r="I61" i="39"/>
  <c r="AJ48" i="39"/>
  <c r="AH48" i="39"/>
  <c r="W48" i="39"/>
  <c r="L48" i="39"/>
  <c r="I48" i="39"/>
  <c r="AJ75" i="39"/>
  <c r="AH75" i="39"/>
  <c r="W75" i="39"/>
  <c r="L75" i="39"/>
  <c r="I75" i="39"/>
  <c r="F45" i="39"/>
  <c r="G45" i="39"/>
  <c r="H45" i="39"/>
  <c r="J45" i="39"/>
  <c r="K45" i="39"/>
  <c r="M45" i="39"/>
  <c r="N45" i="39"/>
  <c r="O45" i="39"/>
  <c r="P45" i="39"/>
  <c r="Q45" i="39"/>
  <c r="R45" i="39"/>
  <c r="S45" i="39"/>
  <c r="T45" i="39"/>
  <c r="U45" i="39"/>
  <c r="V45" i="39"/>
  <c r="X45" i="39"/>
  <c r="Y45" i="39"/>
  <c r="Z45" i="39"/>
  <c r="AA45" i="39"/>
  <c r="AB45" i="39"/>
  <c r="AC45" i="39"/>
  <c r="AD45" i="39"/>
  <c r="AE45" i="39"/>
  <c r="AF45" i="39"/>
  <c r="AG45" i="39"/>
  <c r="E45" i="39"/>
  <c r="AJ39" i="39"/>
  <c r="AH39" i="39"/>
  <c r="W39" i="39"/>
  <c r="L39" i="39"/>
  <c r="I39" i="39"/>
  <c r="AJ36" i="39"/>
  <c r="AH36" i="39"/>
  <c r="W36" i="39"/>
  <c r="L36" i="39"/>
  <c r="I36" i="39"/>
  <c r="AJ44" i="39"/>
  <c r="AH44" i="39"/>
  <c r="W44" i="39"/>
  <c r="AI44" i="39" s="1"/>
  <c r="L44" i="39"/>
  <c r="I44" i="39"/>
  <c r="AH37" i="39"/>
  <c r="W37" i="39"/>
  <c r="AK37" i="39" s="1"/>
  <c r="L37" i="39"/>
  <c r="I37" i="39"/>
  <c r="I76" i="39" l="1"/>
  <c r="L76" i="39"/>
  <c r="AH76" i="39"/>
  <c r="AJ76" i="39"/>
  <c r="AI48" i="39"/>
  <c r="W76" i="39"/>
  <c r="AI61" i="39"/>
  <c r="AK67" i="39"/>
  <c r="AK64" i="39"/>
  <c r="AK61" i="39"/>
  <c r="AI65" i="39"/>
  <c r="AK75" i="39"/>
  <c r="AK55" i="39"/>
  <c r="AI75" i="39"/>
  <c r="AI64" i="39"/>
  <c r="AI72" i="39"/>
  <c r="AK47" i="39"/>
  <c r="AI74" i="39"/>
  <c r="AI49" i="39"/>
  <c r="AK66" i="39"/>
  <c r="AI68" i="39"/>
  <c r="AK72" i="39"/>
  <c r="AK74" i="39"/>
  <c r="AK50" i="39"/>
  <c r="AK65" i="39"/>
  <c r="AK68" i="39"/>
  <c r="AI55" i="39"/>
  <c r="AK44" i="39"/>
  <c r="AK49" i="39"/>
  <c r="AI47" i="39"/>
  <c r="AK63" i="39"/>
  <c r="AI36" i="39"/>
  <c r="AK39" i="39"/>
  <c r="AK48" i="39"/>
  <c r="AI39" i="39"/>
  <c r="AK36" i="39"/>
  <c r="AI37" i="39"/>
  <c r="AI76" i="39" l="1"/>
  <c r="AK76" i="39"/>
  <c r="AJ34" i="39"/>
  <c r="AH34" i="39"/>
  <c r="W34" i="39"/>
  <c r="L34" i="39"/>
  <c r="I34" i="39"/>
  <c r="AJ26" i="39"/>
  <c r="AH26" i="39"/>
  <c r="W26" i="39"/>
  <c r="L26" i="39"/>
  <c r="I26" i="39"/>
  <c r="AJ32" i="39"/>
  <c r="AH32" i="39"/>
  <c r="W32" i="39"/>
  <c r="L32" i="39"/>
  <c r="I32" i="39"/>
  <c r="AJ43" i="39"/>
  <c r="AH43" i="39"/>
  <c r="W43" i="39"/>
  <c r="L43" i="39"/>
  <c r="I43" i="39"/>
  <c r="AJ35" i="39"/>
  <c r="AH35" i="39"/>
  <c r="W35" i="39"/>
  <c r="L35" i="39"/>
  <c r="I35" i="39"/>
  <c r="AJ38" i="39"/>
  <c r="AH38" i="39"/>
  <c r="W38" i="39"/>
  <c r="L38" i="39"/>
  <c r="I38" i="39"/>
  <c r="AJ42" i="39"/>
  <c r="AH42" i="39"/>
  <c r="W42" i="39"/>
  <c r="L42" i="39"/>
  <c r="I42" i="39"/>
  <c r="AJ40" i="39"/>
  <c r="AH40" i="39"/>
  <c r="W40" i="39"/>
  <c r="L40" i="39"/>
  <c r="I40" i="39"/>
  <c r="AJ30" i="39"/>
  <c r="AH30" i="39"/>
  <c r="W30" i="39"/>
  <c r="L30" i="39"/>
  <c r="I30" i="39"/>
  <c r="AJ29" i="39"/>
  <c r="AH29" i="39"/>
  <c r="W29" i="39"/>
  <c r="L29" i="39"/>
  <c r="I29" i="39"/>
  <c r="AJ27" i="39"/>
  <c r="AH27" i="39"/>
  <c r="W27" i="39"/>
  <c r="L27" i="39"/>
  <c r="I27" i="39"/>
  <c r="AJ31" i="39"/>
  <c r="AH31" i="39"/>
  <c r="W31" i="39"/>
  <c r="L31" i="39"/>
  <c r="I31" i="39"/>
  <c r="AJ41" i="39"/>
  <c r="AH41" i="39"/>
  <c r="W41" i="39"/>
  <c r="L41" i="39"/>
  <c r="I41" i="39"/>
  <c r="AJ33" i="39"/>
  <c r="AH33" i="39"/>
  <c r="W33" i="39"/>
  <c r="L33" i="39"/>
  <c r="I33" i="39"/>
  <c r="AJ25" i="39"/>
  <c r="AH25" i="39"/>
  <c r="W25" i="39"/>
  <c r="L25" i="39"/>
  <c r="I25" i="39"/>
  <c r="F23" i="39"/>
  <c r="G23" i="39"/>
  <c r="H23" i="39"/>
  <c r="J23" i="39"/>
  <c r="K23" i="39"/>
  <c r="M23" i="39"/>
  <c r="N23" i="39"/>
  <c r="O23" i="39"/>
  <c r="P23" i="39"/>
  <c r="Q23" i="39"/>
  <c r="R23" i="39"/>
  <c r="S23" i="39"/>
  <c r="T23" i="39"/>
  <c r="U23" i="39"/>
  <c r="V23" i="39"/>
  <c r="X23" i="39"/>
  <c r="Y23" i="39"/>
  <c r="Z23" i="39"/>
  <c r="AA23" i="39"/>
  <c r="AB23" i="39"/>
  <c r="AC23" i="39"/>
  <c r="AD23" i="39"/>
  <c r="AE23" i="39"/>
  <c r="AF23" i="39"/>
  <c r="AG23" i="39"/>
  <c r="E23" i="39"/>
  <c r="AJ20" i="39"/>
  <c r="AH20" i="39"/>
  <c r="W20" i="39"/>
  <c r="L20" i="39"/>
  <c r="I20" i="39"/>
  <c r="AJ7" i="39"/>
  <c r="AH7" i="39"/>
  <c r="W7" i="39"/>
  <c r="L7" i="39"/>
  <c r="I7" i="39"/>
  <c r="AJ16" i="39"/>
  <c r="AH16" i="39"/>
  <c r="W16" i="39"/>
  <c r="L16" i="39"/>
  <c r="I16" i="39"/>
  <c r="AK30" i="39" l="1"/>
  <c r="AK25" i="39"/>
  <c r="AK42" i="39"/>
  <c r="AI20" i="39"/>
  <c r="AI29" i="39"/>
  <c r="AI26" i="39"/>
  <c r="AK40" i="39"/>
  <c r="AI31" i="39"/>
  <c r="AK31" i="39"/>
  <c r="AH45" i="39"/>
  <c r="AK41" i="39"/>
  <c r="AK33" i="39"/>
  <c r="AI38" i="39"/>
  <c r="AI34" i="39"/>
  <c r="AI35" i="39"/>
  <c r="AJ45" i="39"/>
  <c r="I45" i="39"/>
  <c r="L45" i="39"/>
  <c r="W45" i="39"/>
  <c r="AI7" i="39"/>
  <c r="AI27" i="39"/>
  <c r="AI32" i="39"/>
  <c r="AK16" i="39"/>
  <c r="AK43" i="39"/>
  <c r="AI25" i="39"/>
  <c r="AI42" i="39"/>
  <c r="AK34" i="39"/>
  <c r="AK26" i="39"/>
  <c r="AK32" i="39"/>
  <c r="AI43" i="39"/>
  <c r="AK35" i="39"/>
  <c r="AK20" i="39"/>
  <c r="AK38" i="39"/>
  <c r="AI40" i="39"/>
  <c r="AI30" i="39"/>
  <c r="AK29" i="39"/>
  <c r="AK27" i="39"/>
  <c r="AI41" i="39"/>
  <c r="AI33" i="39"/>
  <c r="AK7" i="39"/>
  <c r="AI16" i="39"/>
  <c r="AK45" i="39" l="1"/>
  <c r="AI45" i="39"/>
  <c r="AJ14" i="39" l="1"/>
  <c r="AH14" i="39"/>
  <c r="W14" i="39"/>
  <c r="L14" i="39"/>
  <c r="I14" i="39"/>
  <c r="AJ13" i="39"/>
  <c r="AH13" i="39"/>
  <c r="W13" i="39"/>
  <c r="L13" i="39"/>
  <c r="I13" i="39"/>
  <c r="AJ17" i="39"/>
  <c r="AH17" i="39"/>
  <c r="W17" i="39"/>
  <c r="L17" i="39"/>
  <c r="I17" i="39"/>
  <c r="AJ19" i="39"/>
  <c r="AH19" i="39"/>
  <c r="W19" i="39"/>
  <c r="L19" i="39"/>
  <c r="I19" i="39"/>
  <c r="AJ22" i="39"/>
  <c r="AH22" i="39"/>
  <c r="W22" i="39"/>
  <c r="AI22" i="39" s="1"/>
  <c r="L22" i="39"/>
  <c r="I22" i="39"/>
  <c r="AI14" i="39" l="1"/>
  <c r="AK22" i="39"/>
  <c r="AK17" i="39"/>
  <c r="AK19" i="39"/>
  <c r="AK13" i="39"/>
  <c r="AK14" i="39"/>
  <c r="AI13" i="39"/>
  <c r="AI17" i="39"/>
  <c r="AI19" i="39"/>
  <c r="AJ12" i="39"/>
  <c r="AH12" i="39"/>
  <c r="W12" i="39"/>
  <c r="L12" i="39"/>
  <c r="I12" i="39"/>
  <c r="AJ21" i="39"/>
  <c r="AH21" i="39"/>
  <c r="W21" i="39"/>
  <c r="AK21" i="39" s="1"/>
  <c r="L21" i="39"/>
  <c r="I21" i="39"/>
  <c r="AJ15" i="39"/>
  <c r="AH15" i="39"/>
  <c r="W15" i="39"/>
  <c r="L15" i="39"/>
  <c r="I15" i="39"/>
  <c r="AJ6" i="39"/>
  <c r="AH6" i="39"/>
  <c r="W6" i="39"/>
  <c r="L6" i="39"/>
  <c r="I6" i="39"/>
  <c r="AJ10" i="39"/>
  <c r="AH10" i="39"/>
  <c r="W10" i="39"/>
  <c r="L10" i="39"/>
  <c r="I10" i="39"/>
  <c r="AJ11" i="39"/>
  <c r="AH11" i="39"/>
  <c r="W11" i="39"/>
  <c r="L11" i="39"/>
  <c r="I11" i="39"/>
  <c r="AJ9" i="39"/>
  <c r="AH9" i="39"/>
  <c r="W9" i="39"/>
  <c r="L9" i="39"/>
  <c r="I9" i="39"/>
  <c r="AJ8" i="39"/>
  <c r="AH8" i="39"/>
  <c r="W8" i="39"/>
  <c r="L8" i="39"/>
  <c r="I8" i="39"/>
  <c r="AI10" i="39" l="1"/>
  <c r="AI8" i="39"/>
  <c r="L23" i="39"/>
  <c r="AI9" i="39"/>
  <c r="AI12" i="39"/>
  <c r="AH23" i="39"/>
  <c r="AJ23" i="39"/>
  <c r="AI6" i="39"/>
  <c r="W23" i="39"/>
  <c r="I23" i="39"/>
  <c r="AK9" i="39"/>
  <c r="AK15" i="39"/>
  <c r="AK8" i="39"/>
  <c r="AI11" i="39"/>
  <c r="AK12" i="39"/>
  <c r="AI21" i="39"/>
  <c r="AI15" i="39"/>
  <c r="AK6" i="39"/>
  <c r="AK10" i="39"/>
  <c r="AK11" i="39"/>
  <c r="AJ32" i="10"/>
  <c r="AL32" i="10" s="1"/>
  <c r="AC32" i="10"/>
  <c r="R32" i="10"/>
  <c r="AD32" i="10" l="1"/>
  <c r="AI23" i="39"/>
  <c r="AK23" i="39"/>
  <c r="D6" i="31" l="1"/>
  <c r="D10" i="31"/>
  <c r="AK19" i="38"/>
  <c r="AG19" i="38"/>
  <c r="AH19" i="38"/>
  <c r="AI19" i="38"/>
  <c r="AF19" i="38"/>
  <c r="U19" i="38"/>
  <c r="V19" i="38"/>
  <c r="W19" i="38"/>
  <c r="X19" i="38"/>
  <c r="Y19" i="38"/>
  <c r="Z19" i="38"/>
  <c r="AA19" i="38"/>
  <c r="AB19" i="38"/>
  <c r="H19" i="38"/>
  <c r="I19" i="38"/>
  <c r="J19" i="38"/>
  <c r="K19" i="38"/>
  <c r="L19" i="38"/>
  <c r="M19" i="38"/>
  <c r="N19" i="38"/>
  <c r="O19" i="38"/>
  <c r="P19" i="38"/>
  <c r="Q19" i="38"/>
  <c r="G19" i="38"/>
  <c r="AJ18" i="38"/>
  <c r="AL18" i="38" s="1"/>
  <c r="AC18" i="38"/>
  <c r="T19" i="38"/>
  <c r="R18" i="38"/>
  <c r="AD18" i="38" s="1"/>
  <c r="E18" i="38"/>
  <c r="AK20" i="13" l="1"/>
  <c r="AG20" i="13"/>
  <c r="AH20" i="13"/>
  <c r="AI20" i="13"/>
  <c r="AF20" i="13"/>
  <c r="U20" i="13"/>
  <c r="V20" i="13"/>
  <c r="W20" i="13"/>
  <c r="X20" i="13"/>
  <c r="Y20" i="13"/>
  <c r="Z20" i="13"/>
  <c r="AA20" i="13"/>
  <c r="AB20" i="13"/>
  <c r="T20" i="13"/>
  <c r="H20" i="13"/>
  <c r="I20" i="13"/>
  <c r="J20" i="13"/>
  <c r="K20" i="13"/>
  <c r="L20" i="13"/>
  <c r="M20" i="13"/>
  <c r="N20" i="13"/>
  <c r="O20" i="13"/>
  <c r="P20" i="13"/>
  <c r="Q20" i="13"/>
  <c r="G20" i="13"/>
  <c r="M10" i="31"/>
  <c r="M8" i="31"/>
  <c r="M11" i="31"/>
  <c r="AK68" i="27"/>
  <c r="AG68" i="27"/>
  <c r="AH68" i="27"/>
  <c r="AI68" i="27"/>
  <c r="AF68" i="27"/>
  <c r="U68" i="27"/>
  <c r="V68" i="27"/>
  <c r="W68" i="27"/>
  <c r="X68" i="27"/>
  <c r="Y68" i="27"/>
  <c r="Z68" i="27"/>
  <c r="AA68" i="27"/>
  <c r="AB68" i="27"/>
  <c r="T68" i="27"/>
  <c r="H68" i="27"/>
  <c r="I68" i="27"/>
  <c r="J68" i="27"/>
  <c r="K68" i="27"/>
  <c r="L68" i="27"/>
  <c r="M68" i="27"/>
  <c r="M9" i="31" s="1"/>
  <c r="N68" i="27"/>
  <c r="O68" i="27"/>
  <c r="P68" i="27"/>
  <c r="Q68" i="27"/>
  <c r="G68" i="27"/>
  <c r="M40" i="18"/>
  <c r="M53" i="16"/>
  <c r="M7" i="31" s="1"/>
  <c r="M75" i="33"/>
  <c r="M5" i="31" s="1"/>
  <c r="M33" i="10"/>
  <c r="M6" i="31" s="1"/>
  <c r="AJ16" i="38"/>
  <c r="AL16" i="38" s="1"/>
  <c r="AC16" i="38"/>
  <c r="R16" i="38"/>
  <c r="E16" i="38"/>
  <c r="AD16" i="38" l="1"/>
  <c r="M12" i="31"/>
  <c r="AK40" i="18" l="1"/>
  <c r="AG40" i="18"/>
  <c r="AH40" i="18"/>
  <c r="AI40" i="18"/>
  <c r="AF40" i="18"/>
  <c r="U40" i="18"/>
  <c r="V40" i="18"/>
  <c r="W40" i="18"/>
  <c r="X40" i="18"/>
  <c r="Y40" i="18"/>
  <c r="Z40" i="18"/>
  <c r="AA40" i="18"/>
  <c r="AB40" i="18"/>
  <c r="T40" i="18"/>
  <c r="H40" i="18"/>
  <c r="I40" i="18"/>
  <c r="J40" i="18"/>
  <c r="K40" i="18"/>
  <c r="L40" i="18"/>
  <c r="N40" i="18"/>
  <c r="O40" i="18"/>
  <c r="P40" i="18"/>
  <c r="Q40" i="18"/>
  <c r="G40" i="18"/>
  <c r="T53" i="16"/>
  <c r="H53" i="16"/>
  <c r="I53" i="16"/>
  <c r="J53" i="16"/>
  <c r="K53" i="16"/>
  <c r="L53" i="16"/>
  <c r="N53" i="16"/>
  <c r="O53" i="16"/>
  <c r="P53" i="16"/>
  <c r="Q53" i="16"/>
  <c r="G53" i="16"/>
  <c r="AK33" i="10"/>
  <c r="AG33" i="10"/>
  <c r="AH33" i="10"/>
  <c r="AI33" i="10"/>
  <c r="AF33" i="10"/>
  <c r="U33" i="10"/>
  <c r="V33" i="10"/>
  <c r="W33" i="10"/>
  <c r="X33" i="10"/>
  <c r="Y33" i="10"/>
  <c r="Z33" i="10"/>
  <c r="AA33" i="10"/>
  <c r="AB33" i="10"/>
  <c r="T33" i="10"/>
  <c r="H33" i="10"/>
  <c r="I33" i="10"/>
  <c r="J33" i="10"/>
  <c r="K33" i="10"/>
  <c r="L33" i="10"/>
  <c r="N33" i="10"/>
  <c r="O33" i="10"/>
  <c r="P33" i="10"/>
  <c r="Q33" i="10"/>
  <c r="G33" i="10"/>
  <c r="E32" i="10"/>
  <c r="AK75" i="33" l="1"/>
  <c r="AG75" i="33"/>
  <c r="AH75" i="33"/>
  <c r="AI75" i="33"/>
  <c r="AF75" i="33"/>
  <c r="U75" i="33"/>
  <c r="V75" i="33"/>
  <c r="W75" i="33"/>
  <c r="X75" i="33"/>
  <c r="Y75" i="33"/>
  <c r="Z75" i="33"/>
  <c r="AA75" i="33"/>
  <c r="AB75" i="33"/>
  <c r="T75" i="33"/>
  <c r="H75" i="33"/>
  <c r="I75" i="33"/>
  <c r="J75" i="33"/>
  <c r="K75" i="33"/>
  <c r="L75" i="33"/>
  <c r="N75" i="33"/>
  <c r="O75" i="33"/>
  <c r="P75" i="33"/>
  <c r="Q75" i="33"/>
  <c r="G75" i="33"/>
  <c r="R28" i="33" l="1"/>
  <c r="S16" i="31" l="1"/>
  <c r="AE16" i="31"/>
  <c r="AC14" i="38" l="1"/>
  <c r="R14" i="38"/>
  <c r="A13" i="38"/>
  <c r="A14" i="38" s="1"/>
  <c r="E14" i="38"/>
  <c r="AD14" i="38" l="1"/>
  <c r="A15" i="38"/>
  <c r="R58" i="27"/>
  <c r="AC31" i="33" l="1"/>
  <c r="AJ17" i="38" l="1"/>
  <c r="AL17" i="38" s="1"/>
  <c r="AC17" i="38" l="1"/>
  <c r="R17" i="38"/>
  <c r="E17" i="38"/>
  <c r="AD17" i="38" l="1"/>
  <c r="AJ7" i="27"/>
  <c r="F104" i="39" l="1"/>
  <c r="G104" i="39"/>
  <c r="H104" i="39"/>
  <c r="J104" i="39"/>
  <c r="K104" i="39"/>
  <c r="E104" i="39"/>
  <c r="E76" i="39"/>
  <c r="L104" i="39"/>
  <c r="I104" i="39"/>
  <c r="E5" i="27" l="1"/>
  <c r="AJ7" i="13" l="1"/>
  <c r="AL7" i="13" s="1"/>
  <c r="AC7" i="13"/>
  <c r="R7" i="13"/>
  <c r="E7" i="13"/>
  <c r="AD7" i="13" l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5" i="10"/>
  <c r="E34" i="10"/>
  <c r="E35" i="10"/>
  <c r="E5" i="16"/>
  <c r="E54" i="16"/>
  <c r="E55" i="16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1" i="18"/>
  <c r="E42" i="18"/>
  <c r="E43" i="18"/>
  <c r="E44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7" i="27"/>
  <c r="E64" i="27"/>
  <c r="E28" i="27"/>
  <c r="E65" i="27"/>
  <c r="E58" i="27"/>
  <c r="E11" i="27"/>
  <c r="E12" i="27"/>
  <c r="E13" i="27"/>
  <c r="E62" i="27"/>
  <c r="E15" i="27"/>
  <c r="E33" i="27"/>
  <c r="E26" i="27"/>
  <c r="E34" i="27"/>
  <c r="E35" i="27"/>
  <c r="E16" i="27"/>
  <c r="E36" i="27"/>
  <c r="E66" i="27"/>
  <c r="E43" i="27"/>
  <c r="E44" i="27"/>
  <c r="E54" i="27"/>
  <c r="E45" i="27"/>
  <c r="E46" i="27"/>
  <c r="E47" i="27"/>
  <c r="E48" i="27"/>
  <c r="E27" i="27"/>
  <c r="E37" i="27"/>
  <c r="E29" i="27"/>
  <c r="E14" i="27"/>
  <c r="E50" i="27"/>
  <c r="E38" i="27"/>
  <c r="E59" i="27"/>
  <c r="E39" i="27"/>
  <c r="E17" i="27"/>
  <c r="E18" i="27"/>
  <c r="E19" i="27"/>
  <c r="E63" i="27"/>
  <c r="E22" i="27"/>
  <c r="E20" i="27"/>
  <c r="E7" i="27"/>
  <c r="E52" i="27"/>
  <c r="E21" i="27"/>
  <c r="E53" i="27"/>
  <c r="E30" i="27"/>
  <c r="E8" i="27"/>
  <c r="E23" i="27"/>
  <c r="E31" i="27"/>
  <c r="E24" i="27"/>
  <c r="E10" i="27"/>
  <c r="E40" i="27"/>
  <c r="E32" i="27"/>
  <c r="E41" i="27"/>
  <c r="E55" i="27"/>
  <c r="E61" i="27"/>
  <c r="E9" i="27"/>
  <c r="E51" i="27"/>
  <c r="E25" i="27"/>
  <c r="E6" i="27"/>
  <c r="E60" i="27"/>
  <c r="E56" i="27"/>
  <c r="E49" i="27"/>
  <c r="E57" i="27"/>
  <c r="E42" i="27"/>
  <c r="E5" i="38"/>
  <c r="E6" i="38"/>
  <c r="E7" i="38"/>
  <c r="E8" i="38"/>
  <c r="E9" i="38"/>
  <c r="E10" i="38"/>
  <c r="E11" i="38"/>
  <c r="E12" i="38"/>
  <c r="E13" i="38"/>
  <c r="E15" i="38"/>
  <c r="E20" i="38"/>
  <c r="E21" i="38"/>
  <c r="E22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4" i="10"/>
  <c r="E4" i="16"/>
  <c r="E4" i="18"/>
  <c r="E4" i="27"/>
  <c r="E4" i="38"/>
  <c r="E4" i="33"/>
  <c r="E68" i="18"/>
  <c r="E69" i="18"/>
  <c r="E70" i="18"/>
  <c r="E71" i="18"/>
  <c r="E72" i="18"/>
  <c r="E73" i="18"/>
  <c r="E69" i="27"/>
  <c r="E70" i="27"/>
  <c r="E71" i="27"/>
  <c r="E74" i="27"/>
  <c r="E75" i="38"/>
  <c r="E76" i="38"/>
  <c r="E77" i="38"/>
  <c r="E78" i="38"/>
  <c r="E79" i="38"/>
  <c r="E80" i="38"/>
  <c r="AC56" i="27"/>
  <c r="AC49" i="27"/>
  <c r="AC57" i="27"/>
  <c r="AC42" i="27"/>
  <c r="AJ57" i="27"/>
  <c r="AL57" i="27" s="1"/>
  <c r="AJ42" i="27"/>
  <c r="AL42" i="27" s="1"/>
  <c r="R34" i="18"/>
  <c r="R35" i="18"/>
  <c r="R36" i="18"/>
  <c r="R37" i="18"/>
  <c r="R38" i="18"/>
  <c r="R39" i="18"/>
  <c r="AC39" i="18"/>
  <c r="AJ39" i="18"/>
  <c r="AL39" i="18" s="1"/>
  <c r="G5" i="31"/>
  <c r="F37" i="10" l="1"/>
  <c r="F23" i="38"/>
  <c r="AD39" i="18"/>
  <c r="F72" i="27"/>
  <c r="F45" i="18"/>
  <c r="E8" i="31" s="1"/>
  <c r="F58" i="16"/>
  <c r="E7" i="31" s="1"/>
  <c r="F79" i="33"/>
  <c r="E5" i="31" s="1"/>
  <c r="E6" i="31"/>
  <c r="AJ29" i="16"/>
  <c r="AL29" i="16" s="1"/>
  <c r="AC29" i="16"/>
  <c r="R29" i="16"/>
  <c r="AD29" i="16" l="1"/>
  <c r="E10" i="31"/>
  <c r="E9" i="31"/>
  <c r="AJ22" i="18"/>
  <c r="AL22" i="18" s="1"/>
  <c r="AJ23" i="18"/>
  <c r="AL23" i="18" s="1"/>
  <c r="AJ24" i="18"/>
  <c r="AL24" i="18" s="1"/>
  <c r="AJ25" i="18"/>
  <c r="AL25" i="18" s="1"/>
  <c r="AJ26" i="18"/>
  <c r="AJ27" i="18"/>
  <c r="AL27" i="18" s="1"/>
  <c r="AJ28" i="18"/>
  <c r="AL28" i="18" s="1"/>
  <c r="AC27" i="18"/>
  <c r="R26" i="18"/>
  <c r="R27" i="18"/>
  <c r="AL26" i="18" l="1"/>
  <c r="AD27" i="18"/>
  <c r="AC24" i="18" l="1"/>
  <c r="R24" i="18"/>
  <c r="AD24" i="18" l="1"/>
  <c r="E11" i="31" l="1"/>
  <c r="E12" i="31" s="1"/>
  <c r="AK10" i="31"/>
  <c r="AK7" i="31"/>
  <c r="AI6" i="31"/>
  <c r="AG7" i="31"/>
  <c r="AH7" i="31"/>
  <c r="AI7" i="31"/>
  <c r="AG10" i="31"/>
  <c r="AH10" i="31"/>
  <c r="AI10" i="31"/>
  <c r="AF10" i="31"/>
  <c r="AF7" i="31"/>
  <c r="U7" i="31"/>
  <c r="V7" i="31"/>
  <c r="W7" i="31"/>
  <c r="X7" i="31"/>
  <c r="Y7" i="31"/>
  <c r="Z7" i="31"/>
  <c r="AA7" i="31"/>
  <c r="AB7" i="31"/>
  <c r="U10" i="31"/>
  <c r="V10" i="31"/>
  <c r="W10" i="31"/>
  <c r="X10" i="31"/>
  <c r="Y10" i="31"/>
  <c r="Z10" i="31"/>
  <c r="AA10" i="31"/>
  <c r="AB10" i="31"/>
  <c r="T10" i="31"/>
  <c r="T7" i="31"/>
  <c r="J6" i="31"/>
  <c r="H7" i="31"/>
  <c r="I7" i="31"/>
  <c r="J7" i="31"/>
  <c r="K7" i="31"/>
  <c r="L7" i="31"/>
  <c r="N7" i="31"/>
  <c r="O7" i="31"/>
  <c r="P7" i="31"/>
  <c r="Q7" i="31"/>
  <c r="H10" i="31"/>
  <c r="I10" i="31"/>
  <c r="J10" i="31"/>
  <c r="K10" i="31"/>
  <c r="L10" i="31"/>
  <c r="N10" i="31"/>
  <c r="O10" i="31"/>
  <c r="P10" i="31"/>
  <c r="Q10" i="31"/>
  <c r="AK5" i="31"/>
  <c r="AG5" i="31"/>
  <c r="AH5" i="31"/>
  <c r="AI5" i="31"/>
  <c r="AF5" i="31"/>
  <c r="U5" i="31"/>
  <c r="V5" i="31"/>
  <c r="W5" i="31"/>
  <c r="X5" i="31"/>
  <c r="Y5" i="31"/>
  <c r="Z5" i="31"/>
  <c r="AA5" i="31"/>
  <c r="AB5" i="31"/>
  <c r="T5" i="31"/>
  <c r="H5" i="31"/>
  <c r="I5" i="31"/>
  <c r="J5" i="31"/>
  <c r="K5" i="31"/>
  <c r="L5" i="31"/>
  <c r="N5" i="31"/>
  <c r="O5" i="31"/>
  <c r="P5" i="31"/>
  <c r="Q5" i="31"/>
  <c r="G10" i="31"/>
  <c r="G7" i="31"/>
  <c r="R10" i="31" l="1"/>
  <c r="AJ70" i="33" l="1"/>
  <c r="AL70" i="33" s="1"/>
  <c r="AC70" i="33"/>
  <c r="R70" i="33"/>
  <c r="AJ69" i="33"/>
  <c r="AL69" i="33" s="1"/>
  <c r="AC69" i="33"/>
  <c r="R69" i="33"/>
  <c r="AJ68" i="33"/>
  <c r="AL68" i="33" s="1"/>
  <c r="AC68" i="33"/>
  <c r="R68" i="33"/>
  <c r="AJ67" i="33"/>
  <c r="AL67" i="33" s="1"/>
  <c r="AC67" i="33"/>
  <c r="R67" i="33"/>
  <c r="AJ66" i="33"/>
  <c r="AL66" i="33" s="1"/>
  <c r="AC66" i="33"/>
  <c r="R66" i="33"/>
  <c r="AJ65" i="33"/>
  <c r="AL65" i="33" s="1"/>
  <c r="AC65" i="33"/>
  <c r="R65" i="33"/>
  <c r="AJ64" i="33"/>
  <c r="AL64" i="33" s="1"/>
  <c r="AC64" i="33"/>
  <c r="R64" i="33"/>
  <c r="AJ63" i="33"/>
  <c r="AL63" i="33" s="1"/>
  <c r="AC63" i="33"/>
  <c r="R63" i="33"/>
  <c r="AJ62" i="33"/>
  <c r="AL62" i="33" s="1"/>
  <c r="AC62" i="33"/>
  <c r="R62" i="33"/>
  <c r="AJ61" i="33"/>
  <c r="AL61" i="33" s="1"/>
  <c r="AC61" i="33"/>
  <c r="R61" i="33"/>
  <c r="AJ60" i="33"/>
  <c r="AL60" i="33" s="1"/>
  <c r="AC60" i="33"/>
  <c r="R60" i="33"/>
  <c r="AJ59" i="33"/>
  <c r="AL59" i="33" s="1"/>
  <c r="AC59" i="33"/>
  <c r="R59" i="33"/>
  <c r="AJ58" i="33"/>
  <c r="AL58" i="33" s="1"/>
  <c r="AC58" i="33"/>
  <c r="R58" i="33"/>
  <c r="AJ57" i="33"/>
  <c r="AL57" i="33" s="1"/>
  <c r="AC57" i="33"/>
  <c r="R57" i="33"/>
  <c r="AJ56" i="33"/>
  <c r="AC56" i="33"/>
  <c r="R56" i="33"/>
  <c r="AJ55" i="33"/>
  <c r="AL55" i="33" s="1"/>
  <c r="AC55" i="33"/>
  <c r="R55" i="33"/>
  <c r="AJ54" i="33"/>
  <c r="AL54" i="33" s="1"/>
  <c r="AC54" i="33"/>
  <c r="R54" i="33"/>
  <c r="AJ53" i="33"/>
  <c r="AL53" i="33" s="1"/>
  <c r="AC53" i="33"/>
  <c r="R53" i="33"/>
  <c r="AJ52" i="33"/>
  <c r="AL52" i="33" s="1"/>
  <c r="AC52" i="33"/>
  <c r="R52" i="33"/>
  <c r="AJ51" i="33"/>
  <c r="AL51" i="33" s="1"/>
  <c r="AC51" i="33"/>
  <c r="R51" i="33"/>
  <c r="AJ50" i="33"/>
  <c r="AL50" i="33" s="1"/>
  <c r="AC50" i="33"/>
  <c r="R50" i="33"/>
  <c r="AJ49" i="33"/>
  <c r="AL49" i="33" s="1"/>
  <c r="AC49" i="33"/>
  <c r="R49" i="33"/>
  <c r="AJ48" i="33"/>
  <c r="AL48" i="33" s="1"/>
  <c r="AC48" i="33"/>
  <c r="R48" i="33"/>
  <c r="AJ47" i="33"/>
  <c r="AL47" i="33" s="1"/>
  <c r="AC47" i="33"/>
  <c r="R47" i="33"/>
  <c r="AJ45" i="33"/>
  <c r="AL45" i="33" s="1"/>
  <c r="AC45" i="33"/>
  <c r="R45" i="33"/>
  <c r="AJ46" i="33"/>
  <c r="AL46" i="33" s="1"/>
  <c r="AC46" i="33"/>
  <c r="R46" i="33"/>
  <c r="AJ44" i="33"/>
  <c r="AL44" i="33" s="1"/>
  <c r="AC44" i="33"/>
  <c r="R44" i="33"/>
  <c r="AJ43" i="33"/>
  <c r="AL43" i="33" s="1"/>
  <c r="AC43" i="33"/>
  <c r="R43" i="33"/>
  <c r="AJ42" i="33"/>
  <c r="AL42" i="33" s="1"/>
  <c r="AC42" i="33"/>
  <c r="R42" i="33"/>
  <c r="AJ41" i="33"/>
  <c r="AL41" i="33" s="1"/>
  <c r="AC41" i="33"/>
  <c r="R41" i="33"/>
  <c r="AJ40" i="33"/>
  <c r="AL40" i="33" s="1"/>
  <c r="AC40" i="33"/>
  <c r="R40" i="33"/>
  <c r="AJ39" i="33"/>
  <c r="AL39" i="33" s="1"/>
  <c r="AC39" i="33"/>
  <c r="R39" i="33"/>
  <c r="AJ38" i="33"/>
  <c r="AL38" i="33" s="1"/>
  <c r="AC38" i="33"/>
  <c r="R38" i="33"/>
  <c r="AJ37" i="33"/>
  <c r="AL37" i="33" s="1"/>
  <c r="AC37" i="33"/>
  <c r="R37" i="33"/>
  <c r="AJ36" i="33"/>
  <c r="AL36" i="33" s="1"/>
  <c r="AC36" i="33"/>
  <c r="R36" i="33"/>
  <c r="AJ35" i="33"/>
  <c r="AL35" i="33" s="1"/>
  <c r="AC35" i="33"/>
  <c r="R35" i="33"/>
  <c r="AJ34" i="33"/>
  <c r="AL34" i="33" s="1"/>
  <c r="AC34" i="33"/>
  <c r="R34" i="33"/>
  <c r="AJ33" i="33"/>
  <c r="AL33" i="33" s="1"/>
  <c r="AC33" i="33"/>
  <c r="R33" i="33"/>
  <c r="AJ32" i="33"/>
  <c r="AC32" i="33"/>
  <c r="R32" i="33"/>
  <c r="AJ31" i="33"/>
  <c r="AL31" i="33" s="1"/>
  <c r="R31" i="33"/>
  <c r="AJ30" i="33"/>
  <c r="AL30" i="33" s="1"/>
  <c r="AC30" i="33"/>
  <c r="R30" i="33"/>
  <c r="AJ29" i="33"/>
  <c r="AL29" i="33" s="1"/>
  <c r="AC29" i="33"/>
  <c r="R29" i="33"/>
  <c r="AJ28" i="33"/>
  <c r="AL28" i="33" s="1"/>
  <c r="AC28" i="33"/>
  <c r="AJ27" i="33"/>
  <c r="AL27" i="33" s="1"/>
  <c r="AC27" i="33"/>
  <c r="R27" i="33"/>
  <c r="AJ26" i="33"/>
  <c r="AL26" i="33" s="1"/>
  <c r="AC26" i="33"/>
  <c r="R26" i="33"/>
  <c r="AJ25" i="33"/>
  <c r="AL25" i="33" s="1"/>
  <c r="AC25" i="33"/>
  <c r="R25" i="33"/>
  <c r="AJ24" i="33"/>
  <c r="AL24" i="33" s="1"/>
  <c r="AC24" i="33"/>
  <c r="R24" i="33"/>
  <c r="AJ23" i="33"/>
  <c r="AL23" i="33" s="1"/>
  <c r="AC23" i="33"/>
  <c r="R23" i="33"/>
  <c r="AJ22" i="33"/>
  <c r="AL22" i="33" s="1"/>
  <c r="AC22" i="33"/>
  <c r="R22" i="33"/>
  <c r="AJ21" i="33"/>
  <c r="AL21" i="33" s="1"/>
  <c r="AC21" i="33"/>
  <c r="R21" i="33"/>
  <c r="AJ20" i="33"/>
  <c r="AL20" i="33" s="1"/>
  <c r="AC20" i="33"/>
  <c r="R20" i="33"/>
  <c r="AJ19" i="33"/>
  <c r="AL19" i="33" s="1"/>
  <c r="AC19" i="33"/>
  <c r="R19" i="33"/>
  <c r="AJ18" i="33"/>
  <c r="AL18" i="33" s="1"/>
  <c r="AC18" i="33"/>
  <c r="R18" i="33"/>
  <c r="AJ17" i="33"/>
  <c r="AL17" i="33" s="1"/>
  <c r="AC17" i="33"/>
  <c r="R17" i="33"/>
  <c r="AJ16" i="33"/>
  <c r="AL16" i="33" s="1"/>
  <c r="AC16" i="33"/>
  <c r="R16" i="33"/>
  <c r="AJ15" i="33"/>
  <c r="AL15" i="33" s="1"/>
  <c r="AC15" i="33"/>
  <c r="R15" i="33"/>
  <c r="AJ14" i="33"/>
  <c r="AL14" i="33" s="1"/>
  <c r="AC14" i="33"/>
  <c r="R14" i="33"/>
  <c r="AJ13" i="33"/>
  <c r="AL13" i="33" s="1"/>
  <c r="AC13" i="33"/>
  <c r="R13" i="33"/>
  <c r="AJ12" i="33"/>
  <c r="AL12" i="33" s="1"/>
  <c r="AC12" i="33"/>
  <c r="R12" i="33"/>
  <c r="AJ11" i="33"/>
  <c r="AL11" i="33" s="1"/>
  <c r="AC11" i="33"/>
  <c r="R11" i="33"/>
  <c r="AJ10" i="33"/>
  <c r="AL10" i="33" s="1"/>
  <c r="AC10" i="33"/>
  <c r="R10" i="33"/>
  <c r="AJ9" i="33"/>
  <c r="AL9" i="33" s="1"/>
  <c r="AC9" i="33"/>
  <c r="R9" i="33"/>
  <c r="AJ8" i="33"/>
  <c r="AC8" i="33"/>
  <c r="R8" i="33"/>
  <c r="AJ7" i="33"/>
  <c r="AL7" i="33" s="1"/>
  <c r="AC7" i="33"/>
  <c r="R7" i="33"/>
  <c r="AJ6" i="33"/>
  <c r="AL6" i="33" s="1"/>
  <c r="AC6" i="33"/>
  <c r="R6" i="33"/>
  <c r="AJ5" i="33"/>
  <c r="AL5" i="33" s="1"/>
  <c r="AC5" i="33"/>
  <c r="R5" i="33"/>
  <c r="A5" i="33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J4" i="33"/>
  <c r="AL4" i="33" s="1"/>
  <c r="AC4" i="33"/>
  <c r="R4" i="33"/>
  <c r="AL56" i="33" l="1"/>
  <c r="AL32" i="33"/>
  <c r="AD36" i="33"/>
  <c r="AD47" i="33"/>
  <c r="D5" i="31"/>
  <c r="F80" i="33"/>
  <c r="AD18" i="33"/>
  <c r="AD26" i="33"/>
  <c r="AD38" i="33"/>
  <c r="AL8" i="33"/>
  <c r="E40" i="18"/>
  <c r="AD45" i="33"/>
  <c r="AD39" i="33"/>
  <c r="AD34" i="33"/>
  <c r="AD33" i="33"/>
  <c r="AD27" i="33"/>
  <c r="AD17" i="33"/>
  <c r="E19" i="38"/>
  <c r="E53" i="16"/>
  <c r="E68" i="27"/>
  <c r="E33" i="10"/>
  <c r="AD48" i="33"/>
  <c r="AD49" i="33"/>
  <c r="AD51" i="33"/>
  <c r="AD57" i="33"/>
  <c r="AD61" i="33"/>
  <c r="AD62" i="33"/>
  <c r="AD63" i="33"/>
  <c r="AD10" i="33"/>
  <c r="AD11" i="33"/>
  <c r="AD12" i="33"/>
  <c r="AD65" i="33"/>
  <c r="AD66" i="33"/>
  <c r="AD67" i="33"/>
  <c r="AD70" i="33"/>
  <c r="AD20" i="33"/>
  <c r="AD22" i="33"/>
  <c r="AD24" i="33"/>
  <c r="AD25" i="33"/>
  <c r="AD32" i="33"/>
  <c r="AD8" i="33"/>
  <c r="AD43" i="33"/>
  <c r="AD5" i="33"/>
  <c r="AD7" i="33"/>
  <c r="AD29" i="33"/>
  <c r="AD30" i="33"/>
  <c r="AD31" i="33"/>
  <c r="AD40" i="33"/>
  <c r="AD41" i="33"/>
  <c r="AD50" i="33"/>
  <c r="AD52" i="33"/>
  <c r="AD54" i="33"/>
  <c r="AD55" i="33"/>
  <c r="AD68" i="33"/>
  <c r="AD59" i="33"/>
  <c r="AD14" i="33"/>
  <c r="AD37" i="33"/>
  <c r="AD4" i="33"/>
  <c r="AD9" i="33"/>
  <c r="AD13" i="33"/>
  <c r="AD23" i="33"/>
  <c r="AD28" i="33"/>
  <c r="AD42" i="33"/>
  <c r="AD53" i="33"/>
  <c r="AD56" i="33"/>
  <c r="AD58" i="33"/>
  <c r="AD69" i="33"/>
  <c r="AD6" i="33"/>
  <c r="AD15" i="33"/>
  <c r="AD16" i="33"/>
  <c r="AD19" i="33"/>
  <c r="AD21" i="33"/>
  <c r="AD35" i="33"/>
  <c r="AD44" i="33"/>
  <c r="AD46" i="33"/>
  <c r="AD64" i="33"/>
  <c r="AD60" i="33"/>
  <c r="F5" i="31" l="1"/>
  <c r="AK8" i="31"/>
  <c r="AG8" i="31"/>
  <c r="AH8" i="31"/>
  <c r="AI8" i="31"/>
  <c r="AF8" i="31"/>
  <c r="U8" i="31"/>
  <c r="V8" i="31"/>
  <c r="W8" i="31"/>
  <c r="X8" i="31"/>
  <c r="Y8" i="31"/>
  <c r="Z8" i="31"/>
  <c r="AA8" i="31"/>
  <c r="AB8" i="31"/>
  <c r="T8" i="31"/>
  <c r="H8" i="31"/>
  <c r="I8" i="31"/>
  <c r="J8" i="31"/>
  <c r="K8" i="31"/>
  <c r="L8" i="31"/>
  <c r="N8" i="31"/>
  <c r="O8" i="31"/>
  <c r="P8" i="31"/>
  <c r="Q8" i="31"/>
  <c r="G8" i="31"/>
  <c r="AK9" i="31"/>
  <c r="AG9" i="31"/>
  <c r="AH9" i="31"/>
  <c r="AI9" i="31"/>
  <c r="AF9" i="31"/>
  <c r="U9" i="31"/>
  <c r="V9" i="31"/>
  <c r="W9" i="31"/>
  <c r="X9" i="31"/>
  <c r="Y9" i="31"/>
  <c r="Z9" i="31"/>
  <c r="AA9" i="31"/>
  <c r="AB9" i="31"/>
  <c r="T9" i="31"/>
  <c r="H9" i="31"/>
  <c r="I9" i="31"/>
  <c r="J9" i="31"/>
  <c r="K9" i="31"/>
  <c r="L9" i="31"/>
  <c r="N9" i="31"/>
  <c r="O9" i="31"/>
  <c r="P9" i="31"/>
  <c r="Q9" i="31"/>
  <c r="G9" i="31"/>
  <c r="R9" i="31" l="1"/>
  <c r="AK6" i="31"/>
  <c r="AG6" i="31"/>
  <c r="AH6" i="31"/>
  <c r="AF6" i="31"/>
  <c r="U6" i="31"/>
  <c r="V6" i="31"/>
  <c r="W6" i="31"/>
  <c r="X6" i="31"/>
  <c r="Y6" i="31"/>
  <c r="Z6" i="31"/>
  <c r="AA6" i="31"/>
  <c r="AB6" i="31"/>
  <c r="T6" i="31"/>
  <c r="H6" i="31"/>
  <c r="I6" i="31"/>
  <c r="K6" i="31"/>
  <c r="L6" i="31"/>
  <c r="N6" i="31"/>
  <c r="O6" i="31"/>
  <c r="P6" i="31"/>
  <c r="Q6" i="31"/>
  <c r="G6" i="31"/>
  <c r="AJ36" i="18" l="1"/>
  <c r="AL36" i="18" s="1"/>
  <c r="AC36" i="18"/>
  <c r="AD36" i="18" l="1"/>
  <c r="A6" i="31"/>
  <c r="A7" i="31" s="1"/>
  <c r="A8" i="31" s="1"/>
  <c r="A9" i="31" s="1"/>
  <c r="A10" i="31" s="1"/>
  <c r="A11" i="31" s="1"/>
  <c r="AJ71" i="33"/>
  <c r="AL71" i="33" s="1"/>
  <c r="AJ72" i="33"/>
  <c r="AL72" i="33" s="1"/>
  <c r="AJ73" i="33"/>
  <c r="AL73" i="33" s="1"/>
  <c r="AJ74" i="33"/>
  <c r="AC71" i="33"/>
  <c r="AC72" i="33"/>
  <c r="AC73" i="33"/>
  <c r="AC74" i="33"/>
  <c r="R71" i="33"/>
  <c r="R72" i="33"/>
  <c r="R73" i="33"/>
  <c r="R74" i="33"/>
  <c r="AK21" i="38"/>
  <c r="AH21" i="38"/>
  <c r="AG21" i="38"/>
  <c r="AB21" i="38"/>
  <c r="Z21" i="38"/>
  <c r="Y21" i="38"/>
  <c r="X21" i="38"/>
  <c r="W21" i="38"/>
  <c r="U21" i="38"/>
  <c r="T21" i="38"/>
  <c r="Q21" i="38"/>
  <c r="P21" i="38"/>
  <c r="O21" i="38"/>
  <c r="N21" i="38"/>
  <c r="K21" i="38"/>
  <c r="I21" i="38"/>
  <c r="G21" i="38"/>
  <c r="AJ15" i="38"/>
  <c r="AL15" i="38" s="1"/>
  <c r="AC15" i="38"/>
  <c r="R15" i="38"/>
  <c r="AJ13" i="38"/>
  <c r="AC13" i="38"/>
  <c r="R13" i="38"/>
  <c r="AJ12" i="38"/>
  <c r="AL12" i="38" s="1"/>
  <c r="AC12" i="38"/>
  <c r="R12" i="38"/>
  <c r="AJ11" i="38"/>
  <c r="AL11" i="38" s="1"/>
  <c r="AC11" i="38"/>
  <c r="R11" i="38"/>
  <c r="AJ10" i="38"/>
  <c r="AL10" i="38" s="1"/>
  <c r="AC10" i="38"/>
  <c r="R10" i="38"/>
  <c r="AJ9" i="38"/>
  <c r="AC9" i="38"/>
  <c r="R9" i="38"/>
  <c r="AJ8" i="38"/>
  <c r="AL8" i="38" s="1"/>
  <c r="AC8" i="38"/>
  <c r="R8" i="38"/>
  <c r="AJ7" i="38"/>
  <c r="AL7" i="38" s="1"/>
  <c r="AC7" i="38"/>
  <c r="R7" i="38"/>
  <c r="AJ6" i="38"/>
  <c r="AL6" i="38" s="1"/>
  <c r="AC6" i="38"/>
  <c r="R6" i="38"/>
  <c r="AJ5" i="38"/>
  <c r="AC5" i="38"/>
  <c r="R5" i="38"/>
  <c r="A6" i="38"/>
  <c r="A7" i="38" s="1"/>
  <c r="A8" i="38" s="1"/>
  <c r="A9" i="38" s="1"/>
  <c r="A10" i="38" s="1"/>
  <c r="A11" i="38" s="1"/>
  <c r="AK70" i="27"/>
  <c r="AI70" i="27"/>
  <c r="AH70" i="27"/>
  <c r="AG70" i="27"/>
  <c r="AB70" i="27"/>
  <c r="Z70" i="27"/>
  <c r="Y70" i="27"/>
  <c r="X70" i="27"/>
  <c r="W70" i="27"/>
  <c r="V70" i="27"/>
  <c r="U70" i="27"/>
  <c r="T70" i="27"/>
  <c r="Q70" i="27"/>
  <c r="P70" i="27"/>
  <c r="O70" i="27"/>
  <c r="N70" i="27"/>
  <c r="L70" i="27"/>
  <c r="K70" i="27"/>
  <c r="J70" i="27"/>
  <c r="I70" i="27"/>
  <c r="H70" i="27"/>
  <c r="G70" i="27"/>
  <c r="R42" i="27"/>
  <c r="AD42" i="27" s="1"/>
  <c r="R57" i="27"/>
  <c r="AD57" i="27" s="1"/>
  <c r="AJ49" i="27"/>
  <c r="AL49" i="27" s="1"/>
  <c r="R49" i="27"/>
  <c r="AD49" i="27" s="1"/>
  <c r="AJ56" i="27"/>
  <c r="R56" i="27"/>
  <c r="AJ60" i="27"/>
  <c r="AL60" i="27" s="1"/>
  <c r="AC60" i="27"/>
  <c r="R60" i="27"/>
  <c r="AJ6" i="27"/>
  <c r="AL6" i="27" s="1"/>
  <c r="AC6" i="27"/>
  <c r="R6" i="27"/>
  <c r="AJ25" i="27"/>
  <c r="AL25" i="27" s="1"/>
  <c r="AC25" i="27"/>
  <c r="R25" i="27"/>
  <c r="AJ51" i="27"/>
  <c r="AL51" i="27" s="1"/>
  <c r="AC51" i="27"/>
  <c r="R51" i="27"/>
  <c r="AJ9" i="27"/>
  <c r="AL9" i="27" s="1"/>
  <c r="AC9" i="27"/>
  <c r="R9" i="27"/>
  <c r="AJ61" i="27"/>
  <c r="AL61" i="27" s="1"/>
  <c r="AC61" i="27"/>
  <c r="R61" i="27"/>
  <c r="AJ55" i="27"/>
  <c r="AL55" i="27" s="1"/>
  <c r="AC55" i="27"/>
  <c r="R55" i="27"/>
  <c r="AJ41" i="27"/>
  <c r="AL41" i="27" s="1"/>
  <c r="AC41" i="27"/>
  <c r="R41" i="27"/>
  <c r="AJ32" i="27"/>
  <c r="AL32" i="27" s="1"/>
  <c r="AC32" i="27"/>
  <c r="R32" i="27"/>
  <c r="AJ40" i="27"/>
  <c r="AL40" i="27" s="1"/>
  <c r="AC40" i="27"/>
  <c r="R40" i="27"/>
  <c r="AJ10" i="27"/>
  <c r="AL10" i="27" s="1"/>
  <c r="AC10" i="27"/>
  <c r="R10" i="27"/>
  <c r="AJ24" i="27"/>
  <c r="AL24" i="27" s="1"/>
  <c r="AC24" i="27"/>
  <c r="R24" i="27"/>
  <c r="AJ31" i="27"/>
  <c r="AL31" i="27" s="1"/>
  <c r="AC31" i="27"/>
  <c r="R31" i="27"/>
  <c r="AJ23" i="27"/>
  <c r="AL23" i="27" s="1"/>
  <c r="AC23" i="27"/>
  <c r="R23" i="27"/>
  <c r="AJ8" i="27"/>
  <c r="AL8" i="27" s="1"/>
  <c r="AC8" i="27"/>
  <c r="R8" i="27"/>
  <c r="AJ30" i="27"/>
  <c r="AL30" i="27" s="1"/>
  <c r="AC30" i="27"/>
  <c r="R30" i="27"/>
  <c r="AJ53" i="27"/>
  <c r="AL53" i="27" s="1"/>
  <c r="AC53" i="27"/>
  <c r="R53" i="27"/>
  <c r="AJ21" i="27"/>
  <c r="AL21" i="27" s="1"/>
  <c r="AC21" i="27"/>
  <c r="R21" i="27"/>
  <c r="AJ52" i="27"/>
  <c r="AL52" i="27" s="1"/>
  <c r="AC52" i="27"/>
  <c r="R52" i="27"/>
  <c r="AL7" i="27"/>
  <c r="AC7" i="27"/>
  <c r="R7" i="27"/>
  <c r="AJ20" i="27"/>
  <c r="AL20" i="27" s="1"/>
  <c r="AC20" i="27"/>
  <c r="R20" i="27"/>
  <c r="AJ22" i="27"/>
  <c r="AL22" i="27" s="1"/>
  <c r="AC22" i="27"/>
  <c r="R22" i="27"/>
  <c r="AJ63" i="27"/>
  <c r="AL63" i="27" s="1"/>
  <c r="AC63" i="27"/>
  <c r="R63" i="27"/>
  <c r="AJ19" i="27"/>
  <c r="AL19" i="27" s="1"/>
  <c r="AC19" i="27"/>
  <c r="R19" i="27"/>
  <c r="AJ18" i="27"/>
  <c r="AL18" i="27" s="1"/>
  <c r="AC18" i="27"/>
  <c r="R18" i="27"/>
  <c r="AJ17" i="27"/>
  <c r="AL17" i="27" s="1"/>
  <c r="AC17" i="27"/>
  <c r="R17" i="27"/>
  <c r="AJ39" i="27"/>
  <c r="AL39" i="27" s="1"/>
  <c r="AC39" i="27"/>
  <c r="R39" i="27"/>
  <c r="AJ59" i="27"/>
  <c r="AL59" i="27" s="1"/>
  <c r="AC59" i="27"/>
  <c r="R59" i="27"/>
  <c r="AJ38" i="27"/>
  <c r="AL38" i="27" s="1"/>
  <c r="AC38" i="27"/>
  <c r="R38" i="27"/>
  <c r="AJ50" i="27"/>
  <c r="AL50" i="27" s="1"/>
  <c r="AC50" i="27"/>
  <c r="R50" i="27"/>
  <c r="AJ14" i="27"/>
  <c r="AL14" i="27" s="1"/>
  <c r="AC14" i="27"/>
  <c r="R14" i="27"/>
  <c r="AJ29" i="27"/>
  <c r="AL29" i="27" s="1"/>
  <c r="AC29" i="27"/>
  <c r="R29" i="27"/>
  <c r="AJ5" i="27"/>
  <c r="AL5" i="27" s="1"/>
  <c r="AC5" i="27"/>
  <c r="R5" i="27"/>
  <c r="AJ37" i="27"/>
  <c r="AL37" i="27" s="1"/>
  <c r="AC37" i="27"/>
  <c r="R37" i="27"/>
  <c r="AJ27" i="27"/>
  <c r="AC27" i="27"/>
  <c r="R27" i="27"/>
  <c r="AJ48" i="27"/>
  <c r="AL48" i="27" s="1"/>
  <c r="AC48" i="27"/>
  <c r="R48" i="27"/>
  <c r="AJ47" i="27"/>
  <c r="AL47" i="27" s="1"/>
  <c r="AC47" i="27"/>
  <c r="R47" i="27"/>
  <c r="AJ46" i="27"/>
  <c r="AL46" i="27" s="1"/>
  <c r="AC46" i="27"/>
  <c r="R46" i="27"/>
  <c r="AJ45" i="27"/>
  <c r="AL45" i="27" s="1"/>
  <c r="AC45" i="27"/>
  <c r="R45" i="27"/>
  <c r="AJ54" i="27"/>
  <c r="AL54" i="27" s="1"/>
  <c r="AC54" i="27"/>
  <c r="R54" i="27"/>
  <c r="AJ44" i="27"/>
  <c r="AL44" i="27" s="1"/>
  <c r="AC44" i="27"/>
  <c r="R44" i="27"/>
  <c r="AJ43" i="27"/>
  <c r="AL43" i="27" s="1"/>
  <c r="AC43" i="27"/>
  <c r="R43" i="27"/>
  <c r="AJ66" i="27"/>
  <c r="AL66" i="27" s="1"/>
  <c r="AC66" i="27"/>
  <c r="R66" i="27"/>
  <c r="AJ36" i="27"/>
  <c r="AL36" i="27" s="1"/>
  <c r="AC36" i="27"/>
  <c r="R36" i="27"/>
  <c r="AJ16" i="27"/>
  <c r="AL16" i="27" s="1"/>
  <c r="AC16" i="27"/>
  <c r="R16" i="27"/>
  <c r="AJ35" i="27"/>
  <c r="AL35" i="27" s="1"/>
  <c r="AC35" i="27"/>
  <c r="R35" i="27"/>
  <c r="AJ34" i="27"/>
  <c r="AL34" i="27" s="1"/>
  <c r="AC34" i="27"/>
  <c r="R34" i="27"/>
  <c r="AJ26" i="27"/>
  <c r="AL26" i="27" s="1"/>
  <c r="AC26" i="27"/>
  <c r="R26" i="27"/>
  <c r="AJ33" i="27"/>
  <c r="AL33" i="27" s="1"/>
  <c r="AC33" i="27"/>
  <c r="R33" i="27"/>
  <c r="AJ15" i="27"/>
  <c r="AL15" i="27" s="1"/>
  <c r="AC15" i="27"/>
  <c r="R15" i="27"/>
  <c r="AJ62" i="27"/>
  <c r="AC62" i="27"/>
  <c r="R62" i="27"/>
  <c r="AJ13" i="27"/>
  <c r="AL13" i="27" s="1"/>
  <c r="AC13" i="27"/>
  <c r="R13" i="27"/>
  <c r="AJ12" i="27"/>
  <c r="AL12" i="27" s="1"/>
  <c r="AC12" i="27"/>
  <c r="R12" i="27"/>
  <c r="AJ11" i="27"/>
  <c r="AL11" i="27" s="1"/>
  <c r="AC11" i="27"/>
  <c r="R11" i="27"/>
  <c r="AJ58" i="27"/>
  <c r="AL58" i="27" s="1"/>
  <c r="AC58" i="27"/>
  <c r="AJ65" i="27"/>
  <c r="AC65" i="27"/>
  <c r="R65" i="27"/>
  <c r="AJ28" i="27"/>
  <c r="AL28" i="27" s="1"/>
  <c r="AC28" i="27"/>
  <c r="R28" i="27"/>
  <c r="AJ64" i="27"/>
  <c r="AC64" i="27"/>
  <c r="R64" i="27"/>
  <c r="AJ67" i="27"/>
  <c r="AL67" i="27" s="1"/>
  <c r="AC67" i="27"/>
  <c r="R67" i="27"/>
  <c r="AK42" i="18"/>
  <c r="AI42" i="18"/>
  <c r="AH42" i="18"/>
  <c r="AG42" i="18"/>
  <c r="AF42" i="18"/>
  <c r="AB42" i="18"/>
  <c r="Z42" i="18"/>
  <c r="Y42" i="18"/>
  <c r="X42" i="18"/>
  <c r="W42" i="18"/>
  <c r="U42" i="18"/>
  <c r="T42" i="18"/>
  <c r="Q42" i="18"/>
  <c r="P42" i="18"/>
  <c r="O42" i="18"/>
  <c r="N42" i="18"/>
  <c r="L42" i="18"/>
  <c r="K42" i="18"/>
  <c r="J42" i="18"/>
  <c r="I42" i="18"/>
  <c r="H42" i="18"/>
  <c r="AJ38" i="18"/>
  <c r="AL38" i="18" s="1"/>
  <c r="AC38" i="18"/>
  <c r="AJ37" i="18"/>
  <c r="AL37" i="18" s="1"/>
  <c r="AC37" i="18"/>
  <c r="AJ34" i="18"/>
  <c r="AL34" i="18" s="1"/>
  <c r="AC34" i="18"/>
  <c r="AJ33" i="18"/>
  <c r="AL33" i="18" s="1"/>
  <c r="AC33" i="18"/>
  <c r="R33" i="18"/>
  <c r="AJ32" i="18"/>
  <c r="AL32" i="18" s="1"/>
  <c r="AC32" i="18"/>
  <c r="R32" i="18"/>
  <c r="AJ31" i="18"/>
  <c r="AL31" i="18" s="1"/>
  <c r="AC31" i="18"/>
  <c r="R31" i="18"/>
  <c r="AJ30" i="18"/>
  <c r="AL30" i="18" s="1"/>
  <c r="AC30" i="18"/>
  <c r="R30" i="18"/>
  <c r="AJ29" i="18"/>
  <c r="AL29" i="18" s="1"/>
  <c r="AC29" i="18"/>
  <c r="R29" i="18"/>
  <c r="AJ35" i="18"/>
  <c r="AL35" i="18" s="1"/>
  <c r="AC35" i="18"/>
  <c r="AC28" i="18"/>
  <c r="R28" i="18"/>
  <c r="AC26" i="18"/>
  <c r="AC25" i="18"/>
  <c r="R25" i="18"/>
  <c r="AC23" i="18"/>
  <c r="R23" i="18"/>
  <c r="AC22" i="18"/>
  <c r="R22" i="18"/>
  <c r="AJ21" i="18"/>
  <c r="AC21" i="18"/>
  <c r="R21" i="18"/>
  <c r="AJ20" i="18"/>
  <c r="AL20" i="18" s="1"/>
  <c r="AC20" i="18"/>
  <c r="R20" i="18"/>
  <c r="AJ19" i="18"/>
  <c r="AL19" i="18" s="1"/>
  <c r="AC19" i="18"/>
  <c r="R19" i="18"/>
  <c r="AJ18" i="18"/>
  <c r="AL18" i="18" s="1"/>
  <c r="AC18" i="18"/>
  <c r="R18" i="18"/>
  <c r="AJ17" i="18"/>
  <c r="AC17" i="18"/>
  <c r="R17" i="18"/>
  <c r="AJ16" i="18"/>
  <c r="AL16" i="18" s="1"/>
  <c r="AC16" i="18"/>
  <c r="R16" i="18"/>
  <c r="AJ15" i="18"/>
  <c r="AL15" i="18" s="1"/>
  <c r="AC15" i="18"/>
  <c r="R15" i="18"/>
  <c r="AJ14" i="18"/>
  <c r="AL14" i="18" s="1"/>
  <c r="AC14" i="18"/>
  <c r="R14" i="18"/>
  <c r="AJ13" i="18"/>
  <c r="AL13" i="18" s="1"/>
  <c r="AC13" i="18"/>
  <c r="R13" i="18"/>
  <c r="AJ12" i="18"/>
  <c r="AL12" i="18" s="1"/>
  <c r="AC12" i="18"/>
  <c r="R12" i="18"/>
  <c r="AJ11" i="18"/>
  <c r="AL11" i="18" s="1"/>
  <c r="AC11" i="18"/>
  <c r="R11" i="18"/>
  <c r="AJ10" i="18"/>
  <c r="AL10" i="18" s="1"/>
  <c r="AC10" i="18"/>
  <c r="R10" i="18"/>
  <c r="AJ9" i="18"/>
  <c r="AC9" i="18"/>
  <c r="R9" i="18"/>
  <c r="AJ8" i="18"/>
  <c r="AL8" i="18" s="1"/>
  <c r="AC8" i="18"/>
  <c r="R8" i="18"/>
  <c r="AJ7" i="18"/>
  <c r="AC7" i="18"/>
  <c r="R7" i="18"/>
  <c r="AJ6" i="18"/>
  <c r="AL6" i="18" s="1"/>
  <c r="AC6" i="18"/>
  <c r="R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2" i="18" s="1"/>
  <c r="A33" i="18" s="1"/>
  <c r="A34" i="18" s="1"/>
  <c r="A35" i="18" s="1"/>
  <c r="A36" i="18" s="1"/>
  <c r="A37" i="18" s="1"/>
  <c r="A38" i="18" s="1"/>
  <c r="A39" i="18" s="1"/>
  <c r="AJ5" i="18"/>
  <c r="AL5" i="18" s="1"/>
  <c r="AC5" i="18"/>
  <c r="R5" i="18"/>
  <c r="AK55" i="16"/>
  <c r="AI55" i="16"/>
  <c r="AH55" i="16"/>
  <c r="AG55" i="16"/>
  <c r="AB55" i="16"/>
  <c r="Z55" i="16"/>
  <c r="Y55" i="16"/>
  <c r="X55" i="16"/>
  <c r="W55" i="16"/>
  <c r="V55" i="16"/>
  <c r="U55" i="16"/>
  <c r="Q55" i="16"/>
  <c r="P55" i="16"/>
  <c r="O55" i="16"/>
  <c r="N55" i="16"/>
  <c r="L55" i="16"/>
  <c r="K55" i="16"/>
  <c r="J55" i="16"/>
  <c r="I55" i="16"/>
  <c r="H55" i="16"/>
  <c r="G55" i="16"/>
  <c r="AJ52" i="16"/>
  <c r="AC52" i="16"/>
  <c r="R52" i="16"/>
  <c r="AJ51" i="16"/>
  <c r="AL51" i="16" s="1"/>
  <c r="AC51" i="16"/>
  <c r="R51" i="16"/>
  <c r="AJ50" i="16"/>
  <c r="AL50" i="16" s="1"/>
  <c r="AC50" i="16"/>
  <c r="R50" i="16"/>
  <c r="AJ49" i="16"/>
  <c r="AL49" i="16" s="1"/>
  <c r="AC49" i="16"/>
  <c r="R49" i="16"/>
  <c r="AJ48" i="16"/>
  <c r="AC48" i="16"/>
  <c r="R48" i="16"/>
  <c r="AJ47" i="16"/>
  <c r="AL47" i="16" s="1"/>
  <c r="AC47" i="16"/>
  <c r="R47" i="16"/>
  <c r="AJ46" i="16"/>
  <c r="AL46" i="16" s="1"/>
  <c r="AC46" i="16"/>
  <c r="R46" i="16"/>
  <c r="AJ45" i="16"/>
  <c r="AL45" i="16" s="1"/>
  <c r="AC45" i="16"/>
  <c r="R45" i="16"/>
  <c r="AJ44" i="16"/>
  <c r="AL44" i="16" s="1"/>
  <c r="AC44" i="16"/>
  <c r="R44" i="16"/>
  <c r="AJ43" i="16"/>
  <c r="AL43" i="16" s="1"/>
  <c r="AC43" i="16"/>
  <c r="R43" i="16"/>
  <c r="AJ42" i="16"/>
  <c r="AL42" i="16" s="1"/>
  <c r="AC42" i="16"/>
  <c r="R42" i="16"/>
  <c r="AJ41" i="16"/>
  <c r="AL41" i="16" s="1"/>
  <c r="AC41" i="16"/>
  <c r="R41" i="16"/>
  <c r="AJ40" i="16"/>
  <c r="AL40" i="16" s="1"/>
  <c r="AC40" i="16"/>
  <c r="R40" i="16"/>
  <c r="AJ39" i="16"/>
  <c r="AL39" i="16" s="1"/>
  <c r="AC39" i="16"/>
  <c r="R39" i="16"/>
  <c r="AJ38" i="16"/>
  <c r="AL38" i="16" s="1"/>
  <c r="AC38" i="16"/>
  <c r="R38" i="16"/>
  <c r="AJ37" i="16"/>
  <c r="AL37" i="16" s="1"/>
  <c r="AC37" i="16"/>
  <c r="R37" i="16"/>
  <c r="AJ36" i="16"/>
  <c r="AL36" i="16" s="1"/>
  <c r="AC36" i="16"/>
  <c r="R36" i="16"/>
  <c r="AJ35" i="16"/>
  <c r="AL35" i="16" s="1"/>
  <c r="AC35" i="16"/>
  <c r="R35" i="16"/>
  <c r="AJ34" i="16"/>
  <c r="AL34" i="16" s="1"/>
  <c r="AC34" i="16"/>
  <c r="R34" i="16"/>
  <c r="AJ33" i="16"/>
  <c r="AL33" i="16" s="1"/>
  <c r="AC33" i="16"/>
  <c r="R33" i="16"/>
  <c r="AJ32" i="16"/>
  <c r="AL32" i="16" s="1"/>
  <c r="AC32" i="16"/>
  <c r="R32" i="16"/>
  <c r="AJ31" i="16"/>
  <c r="AC31" i="16"/>
  <c r="R31" i="16"/>
  <c r="AJ30" i="16"/>
  <c r="AL30" i="16" s="1"/>
  <c r="AC30" i="16"/>
  <c r="R30" i="16"/>
  <c r="AJ28" i="16"/>
  <c r="AL28" i="16" s="1"/>
  <c r="AC28" i="16"/>
  <c r="R28" i="16"/>
  <c r="AJ27" i="16"/>
  <c r="AL27" i="16" s="1"/>
  <c r="AC27" i="16"/>
  <c r="R27" i="16"/>
  <c r="AJ26" i="16"/>
  <c r="AL26" i="16" s="1"/>
  <c r="AC26" i="16"/>
  <c r="R26" i="16"/>
  <c r="AJ25" i="16"/>
  <c r="AL25" i="16" s="1"/>
  <c r="AC25" i="16"/>
  <c r="R25" i="16"/>
  <c r="AJ24" i="16"/>
  <c r="AL24" i="16" s="1"/>
  <c r="AC24" i="16"/>
  <c r="R24" i="16"/>
  <c r="AJ23" i="16"/>
  <c r="AL23" i="16" s="1"/>
  <c r="AC23" i="16"/>
  <c r="R23" i="16"/>
  <c r="AJ22" i="16"/>
  <c r="AL22" i="16" s="1"/>
  <c r="AC22" i="16"/>
  <c r="R22" i="16"/>
  <c r="AJ21" i="16"/>
  <c r="AL21" i="16" s="1"/>
  <c r="AC21" i="16"/>
  <c r="R21" i="16"/>
  <c r="AJ20" i="16"/>
  <c r="AL20" i="16" s="1"/>
  <c r="AC20" i="16"/>
  <c r="R20" i="16"/>
  <c r="AJ19" i="16"/>
  <c r="AL19" i="16" s="1"/>
  <c r="AC19" i="16"/>
  <c r="R19" i="16"/>
  <c r="AJ18" i="16"/>
  <c r="AL18" i="16" s="1"/>
  <c r="AC18" i="16"/>
  <c r="R18" i="16"/>
  <c r="AJ17" i="16"/>
  <c r="AL17" i="16" s="1"/>
  <c r="AC17" i="16"/>
  <c r="R17" i="16"/>
  <c r="AJ16" i="16"/>
  <c r="AL16" i="16" s="1"/>
  <c r="AC16" i="16"/>
  <c r="R16" i="16"/>
  <c r="AJ15" i="16"/>
  <c r="AL15" i="16" s="1"/>
  <c r="AC15" i="16"/>
  <c r="R15" i="16"/>
  <c r="AJ14" i="16"/>
  <c r="AL14" i="16" s="1"/>
  <c r="AC14" i="16"/>
  <c r="R14" i="16"/>
  <c r="AJ13" i="16"/>
  <c r="AL13" i="16" s="1"/>
  <c r="AC13" i="16"/>
  <c r="R13" i="16"/>
  <c r="AJ12" i="16"/>
  <c r="AC12" i="16"/>
  <c r="R12" i="16"/>
  <c r="AJ11" i="16"/>
  <c r="AL11" i="16" s="1"/>
  <c r="AC11" i="16"/>
  <c r="R11" i="16"/>
  <c r="AJ10" i="16"/>
  <c r="AL10" i="16" s="1"/>
  <c r="AC10" i="16"/>
  <c r="R10" i="16"/>
  <c r="AJ9" i="16"/>
  <c r="AL9" i="16" s="1"/>
  <c r="AC9" i="16"/>
  <c r="R9" i="16"/>
  <c r="AJ8" i="16"/>
  <c r="AL8" i="16" s="1"/>
  <c r="AC8" i="16"/>
  <c r="R8" i="16"/>
  <c r="AJ7" i="16"/>
  <c r="AL7" i="16" s="1"/>
  <c r="AC7" i="16"/>
  <c r="R7" i="16"/>
  <c r="AJ6" i="16"/>
  <c r="AL6" i="16" s="1"/>
  <c r="AC6" i="16"/>
  <c r="R6" i="16"/>
  <c r="AJ5" i="16"/>
  <c r="AL5" i="16" s="1"/>
  <c r="AC5" i="16"/>
  <c r="R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K35" i="10"/>
  <c r="AI35" i="10"/>
  <c r="AH35" i="10"/>
  <c r="AG35" i="10"/>
  <c r="AF35" i="10"/>
  <c r="AB35" i="10"/>
  <c r="Z35" i="10"/>
  <c r="Y35" i="10"/>
  <c r="X35" i="10"/>
  <c r="W35" i="10"/>
  <c r="U35" i="10"/>
  <c r="T35" i="10"/>
  <c r="Q35" i="10"/>
  <c r="P35" i="10"/>
  <c r="O35" i="10"/>
  <c r="N35" i="10"/>
  <c r="L35" i="10"/>
  <c r="K35" i="10"/>
  <c r="J35" i="10"/>
  <c r="I35" i="10"/>
  <c r="H35" i="10"/>
  <c r="AJ31" i="10"/>
  <c r="AL31" i="10" s="1"/>
  <c r="AC31" i="10"/>
  <c r="R31" i="10"/>
  <c r="AJ30" i="10"/>
  <c r="AL30" i="10" s="1"/>
  <c r="AC30" i="10"/>
  <c r="R30" i="10"/>
  <c r="AJ29" i="10"/>
  <c r="AL29" i="10" s="1"/>
  <c r="AC29" i="10"/>
  <c r="R29" i="10"/>
  <c r="AJ28" i="10"/>
  <c r="AL28" i="10" s="1"/>
  <c r="AC28" i="10"/>
  <c r="R28" i="10"/>
  <c r="AJ27" i="10"/>
  <c r="AL27" i="10" s="1"/>
  <c r="AC27" i="10"/>
  <c r="R27" i="10"/>
  <c r="AJ26" i="10"/>
  <c r="AC26" i="10"/>
  <c r="R26" i="10"/>
  <c r="AJ25" i="10"/>
  <c r="AL25" i="10" s="1"/>
  <c r="AC25" i="10"/>
  <c r="R25" i="10"/>
  <c r="AJ24" i="10"/>
  <c r="AL24" i="10" s="1"/>
  <c r="AC24" i="10"/>
  <c r="R24" i="10"/>
  <c r="AJ23" i="10"/>
  <c r="AL23" i="10" s="1"/>
  <c r="AC23" i="10"/>
  <c r="R23" i="10"/>
  <c r="AJ22" i="10"/>
  <c r="AC22" i="10"/>
  <c r="R22" i="10"/>
  <c r="AJ21" i="10"/>
  <c r="AL21" i="10" s="1"/>
  <c r="AC21" i="10"/>
  <c r="R21" i="10"/>
  <c r="AJ20" i="10"/>
  <c r="AL20" i="10" s="1"/>
  <c r="AC20" i="10"/>
  <c r="R20" i="10"/>
  <c r="AJ19" i="10"/>
  <c r="AL19" i="10" s="1"/>
  <c r="AC19" i="10"/>
  <c r="R19" i="10"/>
  <c r="AJ18" i="10"/>
  <c r="AL18" i="10" s="1"/>
  <c r="AC18" i="10"/>
  <c r="R18" i="10"/>
  <c r="AJ17" i="10"/>
  <c r="AL17" i="10" s="1"/>
  <c r="AC17" i="10"/>
  <c r="R17" i="10"/>
  <c r="AJ16" i="10"/>
  <c r="AL16" i="10" s="1"/>
  <c r="AC16" i="10"/>
  <c r="R16" i="10"/>
  <c r="AJ15" i="10"/>
  <c r="AC15" i="10"/>
  <c r="R15" i="10"/>
  <c r="AJ14" i="10"/>
  <c r="AL14" i="10" s="1"/>
  <c r="AC14" i="10"/>
  <c r="R14" i="10"/>
  <c r="AJ13" i="10"/>
  <c r="AL13" i="10" s="1"/>
  <c r="AC13" i="10"/>
  <c r="R13" i="10"/>
  <c r="AJ12" i="10"/>
  <c r="AL12" i="10" s="1"/>
  <c r="AC12" i="10"/>
  <c r="R12" i="10"/>
  <c r="AJ11" i="10"/>
  <c r="AL11" i="10" s="1"/>
  <c r="AC11" i="10"/>
  <c r="R11" i="10"/>
  <c r="AJ10" i="10"/>
  <c r="AL10" i="10" s="1"/>
  <c r="AC10" i="10"/>
  <c r="R10" i="10"/>
  <c r="AJ9" i="10"/>
  <c r="AC9" i="10"/>
  <c r="R9" i="10"/>
  <c r="AJ8" i="10"/>
  <c r="AC8" i="10"/>
  <c r="R8" i="10"/>
  <c r="AJ7" i="10"/>
  <c r="AL7" i="10" s="1"/>
  <c r="AC7" i="10"/>
  <c r="R7" i="10"/>
  <c r="AJ6" i="10"/>
  <c r="AL6" i="10" s="1"/>
  <c r="AC6" i="10"/>
  <c r="R6" i="10"/>
  <c r="AJ5" i="10"/>
  <c r="AC5" i="10"/>
  <c r="R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K77" i="33"/>
  <c r="AI77" i="33"/>
  <c r="AH77" i="33"/>
  <c r="AG77" i="33"/>
  <c r="AF77" i="33"/>
  <c r="AB77" i="33"/>
  <c r="Z77" i="33"/>
  <c r="Y77" i="33"/>
  <c r="X77" i="33"/>
  <c r="W77" i="33"/>
  <c r="V77" i="33"/>
  <c r="U77" i="33"/>
  <c r="T77" i="33"/>
  <c r="Q77" i="33"/>
  <c r="P77" i="33"/>
  <c r="O77" i="33"/>
  <c r="N77" i="33"/>
  <c r="L77" i="33"/>
  <c r="K77" i="33"/>
  <c r="J77" i="33"/>
  <c r="I77" i="33"/>
  <c r="H77" i="33"/>
  <c r="R75" i="33" l="1"/>
  <c r="AJ75" i="33"/>
  <c r="R53" i="16"/>
  <c r="AC75" i="33"/>
  <c r="AD75" i="33" s="1"/>
  <c r="AC19" i="38"/>
  <c r="AC21" i="38" s="1"/>
  <c r="AC68" i="27"/>
  <c r="AC70" i="27" s="1"/>
  <c r="R68" i="27"/>
  <c r="R40" i="18"/>
  <c r="AL9" i="18"/>
  <c r="AJ40" i="18"/>
  <c r="AC40" i="18"/>
  <c r="AC42" i="18" s="1"/>
  <c r="AC33" i="10"/>
  <c r="AC35" i="10" s="1"/>
  <c r="AL26" i="10"/>
  <c r="AJ33" i="10"/>
  <c r="R33" i="10"/>
  <c r="AJ19" i="38"/>
  <c r="R19" i="38"/>
  <c r="AL19" i="38"/>
  <c r="AL65" i="27"/>
  <c r="AL68" i="27" s="1"/>
  <c r="AJ68" i="27"/>
  <c r="AC55" i="16"/>
  <c r="AL21" i="18"/>
  <c r="AL56" i="27"/>
  <c r="AD56" i="27"/>
  <c r="AL52" i="16"/>
  <c r="AL22" i="10"/>
  <c r="AL5" i="38"/>
  <c r="AD41" i="16"/>
  <c r="F24" i="38"/>
  <c r="F10" i="31"/>
  <c r="AL48" i="16"/>
  <c r="AL8" i="10"/>
  <c r="AL17" i="18"/>
  <c r="AL62" i="27"/>
  <c r="AL13" i="38"/>
  <c r="D7" i="31"/>
  <c r="F59" i="16"/>
  <c r="AL5" i="10"/>
  <c r="AD38" i="27"/>
  <c r="AL31" i="16"/>
  <c r="AL74" i="33"/>
  <c r="AL75" i="33" s="1"/>
  <c r="AL9" i="10"/>
  <c r="AL27" i="27"/>
  <c r="AD19" i="27"/>
  <c r="AD52" i="27"/>
  <c r="AD41" i="27"/>
  <c r="AD36" i="27"/>
  <c r="AD31" i="18"/>
  <c r="AD44" i="16"/>
  <c r="AD11" i="18"/>
  <c r="AL64" i="27"/>
  <c r="AD7" i="10"/>
  <c r="AD52" i="16"/>
  <c r="AJ10" i="31"/>
  <c r="AL10" i="31" s="1"/>
  <c r="AL9" i="38"/>
  <c r="AC10" i="31"/>
  <c r="AL12" i="16"/>
  <c r="AD12" i="38"/>
  <c r="AJ7" i="31"/>
  <c r="AL7" i="31" s="1"/>
  <c r="AJ6" i="31"/>
  <c r="AL6" i="31" s="1"/>
  <c r="AL15" i="10"/>
  <c r="AD74" i="33"/>
  <c r="AL7" i="18"/>
  <c r="AD65" i="27"/>
  <c r="AD27" i="27"/>
  <c r="AD13" i="38"/>
  <c r="AD51" i="27"/>
  <c r="AD9" i="27"/>
  <c r="AD31" i="27"/>
  <c r="AD14" i="27"/>
  <c r="AD46" i="27"/>
  <c r="AD45" i="27"/>
  <c r="AD66" i="27"/>
  <c r="AD35" i="27"/>
  <c r="AD34" i="27"/>
  <c r="AD15" i="27"/>
  <c r="AD67" i="27"/>
  <c r="AC9" i="31"/>
  <c r="AJ9" i="31"/>
  <c r="AL9" i="31" s="1"/>
  <c r="AD16" i="18"/>
  <c r="AD18" i="18"/>
  <c r="AD37" i="18"/>
  <c r="AD14" i="18"/>
  <c r="AD33" i="18"/>
  <c r="AD13" i="18"/>
  <c r="R8" i="31"/>
  <c r="AJ8" i="31"/>
  <c r="AD25" i="18"/>
  <c r="AD19" i="18"/>
  <c r="AD6" i="18"/>
  <c r="AC8" i="31"/>
  <c r="AD48" i="16"/>
  <c r="AD45" i="16"/>
  <c r="AD42" i="16"/>
  <c r="AD39" i="16"/>
  <c r="AD30" i="16"/>
  <c r="AD25" i="16"/>
  <c r="AC7" i="31"/>
  <c r="AD13" i="10"/>
  <c r="R5" i="31"/>
  <c r="R7" i="31"/>
  <c r="R6" i="31"/>
  <c r="AC6" i="31"/>
  <c r="AJ5" i="31"/>
  <c r="AL5" i="31" s="1"/>
  <c r="AC5" i="31"/>
  <c r="AD7" i="38"/>
  <c r="AD9" i="38"/>
  <c r="AD10" i="38"/>
  <c r="AD6" i="38"/>
  <c r="AD11" i="38"/>
  <c r="AD8" i="38"/>
  <c r="AD58" i="27"/>
  <c r="AD33" i="27"/>
  <c r="AD5" i="27"/>
  <c r="AD29" i="27"/>
  <c r="AD20" i="27"/>
  <c r="AD21" i="27"/>
  <c r="AD53" i="27"/>
  <c r="AD23" i="27"/>
  <c r="AD55" i="27"/>
  <c r="AD13" i="27"/>
  <c r="AD47" i="27"/>
  <c r="AD10" i="27"/>
  <c r="AD32" i="27"/>
  <c r="AD64" i="27"/>
  <c r="AD12" i="27"/>
  <c r="AD26" i="27"/>
  <c r="AD43" i="27"/>
  <c r="AD44" i="27"/>
  <c r="AD37" i="27"/>
  <c r="AD39" i="27"/>
  <c r="AD18" i="27"/>
  <c r="AD63" i="27"/>
  <c r="AD40" i="27"/>
  <c r="AD6" i="27"/>
  <c r="AD28" i="27"/>
  <c r="AD62" i="27"/>
  <c r="AD54" i="27"/>
  <c r="AD17" i="27"/>
  <c r="AD30" i="27"/>
  <c r="AD60" i="27"/>
  <c r="AD10" i="18"/>
  <c r="AD20" i="18"/>
  <c r="AD21" i="18"/>
  <c r="AD28" i="18"/>
  <c r="AD35" i="18"/>
  <c r="AD30" i="18"/>
  <c r="AD8" i="18"/>
  <c r="AD5" i="18"/>
  <c r="AD12" i="18"/>
  <c r="AD22" i="18"/>
  <c r="AD32" i="18"/>
  <c r="AD7" i="18"/>
  <c r="AD9" i="18"/>
  <c r="AD15" i="18"/>
  <c r="AD17" i="18"/>
  <c r="AD23" i="18"/>
  <c r="AD26" i="18"/>
  <c r="AD29" i="18"/>
  <c r="AD34" i="18"/>
  <c r="AD38" i="18"/>
  <c r="AD8" i="16"/>
  <c r="AD10" i="16"/>
  <c r="AD19" i="16"/>
  <c r="AD16" i="16"/>
  <c r="AD26" i="16"/>
  <c r="AD51" i="16"/>
  <c r="AD5" i="16"/>
  <c r="AD9" i="16"/>
  <c r="AD14" i="16"/>
  <c r="AD24" i="16"/>
  <c r="AD34" i="16"/>
  <c r="AD36" i="16"/>
  <c r="AD13" i="16"/>
  <c r="AD15" i="16"/>
  <c r="AD18" i="16"/>
  <c r="AD21" i="16"/>
  <c r="AD28" i="16"/>
  <c r="AD31" i="16"/>
  <c r="AD35" i="16"/>
  <c r="AD40" i="16"/>
  <c r="AD7" i="16"/>
  <c r="AD12" i="16"/>
  <c r="AD17" i="16"/>
  <c r="AD22" i="16"/>
  <c r="AD23" i="16"/>
  <c r="AD33" i="16"/>
  <c r="AD38" i="16"/>
  <c r="AD43" i="16"/>
  <c r="AD49" i="16"/>
  <c r="AD50" i="16"/>
  <c r="AD6" i="16"/>
  <c r="AD32" i="16"/>
  <c r="AD47" i="16"/>
  <c r="T55" i="16"/>
  <c r="AD72" i="33"/>
  <c r="AD73" i="33"/>
  <c r="AD71" i="33"/>
  <c r="AD8" i="10"/>
  <c r="AD26" i="10"/>
  <c r="AD28" i="10"/>
  <c r="AD29" i="10"/>
  <c r="AD16" i="10"/>
  <c r="AD18" i="10"/>
  <c r="AD19" i="10"/>
  <c r="AD20" i="10"/>
  <c r="AD23" i="10"/>
  <c r="AD30" i="10"/>
  <c r="AD5" i="10"/>
  <c r="AD24" i="10"/>
  <c r="AD10" i="10"/>
  <c r="AD12" i="10"/>
  <c r="AD14" i="10"/>
  <c r="AD27" i="10"/>
  <c r="AD11" i="10"/>
  <c r="AD21" i="10"/>
  <c r="AF21" i="38"/>
  <c r="AD5" i="38"/>
  <c r="AD15" i="38"/>
  <c r="AD11" i="27"/>
  <c r="AD16" i="27"/>
  <c r="AD48" i="27"/>
  <c r="AD59" i="27"/>
  <c r="AD7" i="27"/>
  <c r="AD24" i="27"/>
  <c r="AD50" i="27"/>
  <c r="AD22" i="27"/>
  <c r="AD8" i="27"/>
  <c r="AD61" i="27"/>
  <c r="AF70" i="27"/>
  <c r="AD25" i="27"/>
  <c r="G42" i="18"/>
  <c r="AD11" i="16"/>
  <c r="AD20" i="16"/>
  <c r="AD27" i="16"/>
  <c r="AD37" i="16"/>
  <c r="AD46" i="16"/>
  <c r="AF55" i="16"/>
  <c r="AD6" i="10"/>
  <c r="AD15" i="10"/>
  <c r="AD22" i="10"/>
  <c r="AD31" i="10"/>
  <c r="G35" i="10"/>
  <c r="AD9" i="10"/>
  <c r="AD17" i="10"/>
  <c r="AD25" i="10"/>
  <c r="G77" i="33"/>
  <c r="F7" i="31" l="1"/>
  <c r="AC77" i="33"/>
  <c r="AL33" i="10"/>
  <c r="AD68" i="27"/>
  <c r="AD70" i="27" s="1"/>
  <c r="AL40" i="18"/>
  <c r="AL42" i="18" s="1"/>
  <c r="AD40" i="18"/>
  <c r="AD42" i="18" s="1"/>
  <c r="AD33" i="10"/>
  <c r="AD35" i="10" s="1"/>
  <c r="AD19" i="38"/>
  <c r="AD21" i="38" s="1"/>
  <c r="AL8" i="31"/>
  <c r="AL55" i="16"/>
  <c r="AJ21" i="38"/>
  <c r="AL70" i="27"/>
  <c r="AD77" i="33"/>
  <c r="AD55" i="16"/>
  <c r="AL35" i="10"/>
  <c r="AL21" i="38"/>
  <c r="F6" i="31"/>
  <c r="F38" i="10"/>
  <c r="AD9" i="31"/>
  <c r="AD10" i="31"/>
  <c r="AD7" i="31"/>
  <c r="AD8" i="31"/>
  <c r="R77" i="33"/>
  <c r="AD6" i="31"/>
  <c r="AD5" i="31"/>
  <c r="R21" i="38"/>
  <c r="AJ70" i="27"/>
  <c r="R70" i="27"/>
  <c r="R42" i="18"/>
  <c r="AJ42" i="18"/>
  <c r="R55" i="16"/>
  <c r="AJ55" i="16"/>
  <c r="R35" i="10"/>
  <c r="AJ35" i="10"/>
  <c r="AL77" i="33"/>
  <c r="AJ77" i="33"/>
  <c r="A6" i="13" l="1"/>
  <c r="AK11" i="31"/>
  <c r="AI11" i="31"/>
  <c r="AH11" i="31"/>
  <c r="AG11" i="31"/>
  <c r="AF11" i="31"/>
  <c r="AB11" i="31"/>
  <c r="AA11" i="31"/>
  <c r="Z11" i="31"/>
  <c r="Y11" i="31"/>
  <c r="X11" i="31"/>
  <c r="W11" i="31"/>
  <c r="V11" i="31"/>
  <c r="U11" i="31"/>
  <c r="T11" i="31"/>
  <c r="Q11" i="31"/>
  <c r="P11" i="31"/>
  <c r="O11" i="31"/>
  <c r="N11" i="31"/>
  <c r="L11" i="31"/>
  <c r="K11" i="31"/>
  <c r="J11" i="31"/>
  <c r="I11" i="31"/>
  <c r="H11" i="31"/>
  <c r="G11" i="31"/>
  <c r="AJ19" i="13"/>
  <c r="AL19" i="13" s="1"/>
  <c r="AC19" i="13"/>
  <c r="R19" i="13"/>
  <c r="AJ18" i="13"/>
  <c r="AL18" i="13" s="1"/>
  <c r="AC18" i="13"/>
  <c r="R18" i="13"/>
  <c r="AJ17" i="13"/>
  <c r="AL17" i="13" s="1"/>
  <c r="AC17" i="13"/>
  <c r="R17" i="13"/>
  <c r="AD17" i="13" s="1"/>
  <c r="AJ16" i="13"/>
  <c r="AL16" i="13" s="1"/>
  <c r="AC16" i="13"/>
  <c r="R16" i="13"/>
  <c r="AJ15" i="13"/>
  <c r="AL15" i="13" s="1"/>
  <c r="AC15" i="13"/>
  <c r="R15" i="13"/>
  <c r="AJ14" i="13"/>
  <c r="AL14" i="13" s="1"/>
  <c r="AC14" i="13"/>
  <c r="R14" i="13"/>
  <c r="AD14" i="13" s="1"/>
  <c r="AJ13" i="13"/>
  <c r="AL13" i="13" s="1"/>
  <c r="AC13" i="13"/>
  <c r="R13" i="13"/>
  <c r="AJ12" i="13"/>
  <c r="AL12" i="13" s="1"/>
  <c r="AC12" i="13"/>
  <c r="R12" i="13"/>
  <c r="AJ11" i="13"/>
  <c r="AL11" i="13" s="1"/>
  <c r="AC11" i="13"/>
  <c r="R11" i="13"/>
  <c r="AJ10" i="13"/>
  <c r="AL10" i="13" s="1"/>
  <c r="AC10" i="13"/>
  <c r="R10" i="13"/>
  <c r="AJ9" i="13"/>
  <c r="AL9" i="13" s="1"/>
  <c r="AC9" i="13"/>
  <c r="R9" i="13"/>
  <c r="AJ8" i="13"/>
  <c r="AL8" i="13" s="1"/>
  <c r="AC8" i="13"/>
  <c r="R8" i="13"/>
  <c r="AJ6" i="13"/>
  <c r="AL6" i="13" s="1"/>
  <c r="AC6" i="13"/>
  <c r="R6" i="13"/>
  <c r="AJ5" i="13"/>
  <c r="AC5" i="13"/>
  <c r="R5" i="13"/>
  <c r="R20" i="13" l="1"/>
  <c r="AC20" i="13"/>
  <c r="AD20" i="13" s="1"/>
  <c r="AJ20" i="13"/>
  <c r="AK12" i="31"/>
  <c r="AK16" i="31" s="1"/>
  <c r="AG12" i="31"/>
  <c r="AG16" i="31" s="1"/>
  <c r="AH12" i="31"/>
  <c r="AH16" i="31" s="1"/>
  <c r="AI12" i="31"/>
  <c r="AI14" i="31" s="1"/>
  <c r="AF12" i="31"/>
  <c r="AF16" i="31" s="1"/>
  <c r="U12" i="31"/>
  <c r="U16" i="31" s="1"/>
  <c r="W12" i="31"/>
  <c r="W16" i="31" s="1"/>
  <c r="AB12" i="31"/>
  <c r="AB16" i="31" s="1"/>
  <c r="V12" i="31"/>
  <c r="V16" i="31" s="1"/>
  <c r="X12" i="31"/>
  <c r="X16" i="31" s="1"/>
  <c r="AA12" i="31"/>
  <c r="AA16" i="31" s="1"/>
  <c r="Y12" i="31"/>
  <c r="Y14" i="31" s="1"/>
  <c r="Z12" i="31"/>
  <c r="Z16" i="31" s="1"/>
  <c r="T12" i="31"/>
  <c r="T16" i="31" s="1"/>
  <c r="H12" i="31"/>
  <c r="H16" i="31" s="1"/>
  <c r="J12" i="31"/>
  <c r="J16" i="31" s="1"/>
  <c r="K12" i="31"/>
  <c r="K16" i="31" s="1"/>
  <c r="L12" i="31"/>
  <c r="L16" i="31" s="1"/>
  <c r="N12" i="31"/>
  <c r="N16" i="31" s="1"/>
  <c r="Q12" i="31"/>
  <c r="Q16" i="31" s="1"/>
  <c r="O12" i="31"/>
  <c r="O14" i="31" s="1"/>
  <c r="I12" i="31"/>
  <c r="I14" i="31" s="1"/>
  <c r="P12" i="31"/>
  <c r="P16" i="31" s="1"/>
  <c r="G12" i="31"/>
  <c r="G16" i="31" s="1"/>
  <c r="AD5" i="13"/>
  <c r="AL5" i="13"/>
  <c r="AL20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D11" i="31" s="1"/>
  <c r="F11" i="31" s="1"/>
  <c r="AD11" i="13"/>
  <c r="R11" i="31"/>
  <c r="AC11" i="31"/>
  <c r="AJ11" i="31"/>
  <c r="AJ12" i="31" s="1"/>
  <c r="AD8" i="13"/>
  <c r="AD6" i="13"/>
  <c r="AD9" i="13"/>
  <c r="AD10" i="13"/>
  <c r="AD12" i="13"/>
  <c r="AD13" i="13"/>
  <c r="AD15" i="13"/>
  <c r="AD16" i="13"/>
  <c r="AD18" i="13"/>
  <c r="AD19" i="13"/>
  <c r="AG14" i="31" l="1"/>
  <c r="AK14" i="31"/>
  <c r="L14" i="31"/>
  <c r="U14" i="31"/>
  <c r="Q14" i="31"/>
  <c r="H14" i="31"/>
  <c r="X14" i="31"/>
  <c r="P14" i="31"/>
  <c r="AB14" i="31"/>
  <c r="W14" i="31"/>
  <c r="N14" i="31"/>
  <c r="AI16" i="31"/>
  <c r="AH14" i="31"/>
  <c r="Z14" i="31"/>
  <c r="Y16" i="31"/>
  <c r="AC12" i="31"/>
  <c r="AC16" i="31" s="1"/>
  <c r="I16" i="31"/>
  <c r="K14" i="31"/>
  <c r="O16" i="31"/>
  <c r="J14" i="31"/>
  <c r="R12" i="31"/>
  <c r="AL11" i="31"/>
  <c r="AJ16" i="31"/>
  <c r="AD11" i="31"/>
  <c r="AF14" i="31"/>
  <c r="G14" i="31"/>
  <c r="T14" i="31"/>
  <c r="R22" i="13"/>
  <c r="AD12" i="31" l="1"/>
  <c r="AD16" i="31" s="1"/>
  <c r="AL12" i="31"/>
  <c r="AL15" i="31" s="1"/>
  <c r="R16" i="31"/>
  <c r="AC14" i="31"/>
  <c r="R14" i="31"/>
  <c r="AL16" i="31" l="1"/>
  <c r="AD14" i="31"/>
  <c r="AJ14" i="31"/>
  <c r="AL14" i="31"/>
  <c r="F46" i="18" l="1"/>
  <c r="D8" i="31"/>
  <c r="A5" i="27"/>
  <c r="A6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l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F8" i="31"/>
  <c r="F73" i="27" l="1"/>
  <c r="D9" i="31"/>
  <c r="D12" i="31" s="1"/>
  <c r="F9" i="31"/>
  <c r="F12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tc={5AC3CE4A-DB42-4C0B-9DAF-521FCB5897A7}</author>
  </authors>
  <commentList>
    <comment ref="AJ37" authorId="0" shapeId="0" xr:uid="{5AC3CE4A-DB42-4C0B-9DAF-521FCB5897A7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only claim $1861</t>
      </text>
    </comment>
  </commentList>
</comments>
</file>

<file path=xl/sharedStrings.xml><?xml version="1.0" encoding="utf-8"?>
<sst xmlns="http://schemas.openxmlformats.org/spreadsheetml/2006/main" count="1362" uniqueCount="468">
  <si>
    <t>Property Income</t>
  </si>
  <si>
    <t>Total Receipts</t>
  </si>
  <si>
    <t>Property Expenses</t>
  </si>
  <si>
    <t>Presbyterian Church of Aotearoa New Zealand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</si>
  <si>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</si>
  <si>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</si>
  <si>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</si>
  <si>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</si>
  <si>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</si>
  <si>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</si>
  <si>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</si>
  <si>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</si>
  <si>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</si>
  <si>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</si>
  <si>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</si>
  <si>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</si>
  <si>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</si>
  <si>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Auckland Chinese Christian Church</t>
  </si>
  <si>
    <t>Glendowie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</si>
  <si>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</si>
  <si>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</si>
  <si>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</si>
  <si>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</si>
  <si>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</si>
  <si>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</si>
  <si>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</si>
  <si>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</si>
  <si>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</si>
  <si>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</si>
  <si>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Waimauku 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</si>
  <si>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</si>
  <si>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</si>
  <si>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</si>
  <si>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</si>
  <si>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</si>
  <si>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</si>
  <si>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</si>
  <si>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</si>
  <si>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</si>
  <si>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</si>
  <si>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</si>
  <si>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</si>
  <si>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</si>
  <si>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</si>
  <si>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</si>
  <si>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</si>
  <si>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</si>
  <si>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</si>
  <si>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</si>
  <si>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</si>
  <si>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</si>
  <si>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</si>
  <si>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</si>
  <si>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</si>
  <si>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</si>
  <si>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</si>
  <si>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Conifer Grove Takanini St Aidans Parish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</si>
  <si>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</si>
  <si>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</si>
  <si>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</si>
  <si>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</si>
  <si>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</si>
  <si>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</si>
  <si>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</si>
  <si>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</si>
  <si>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</si>
  <si>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</si>
  <si>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</si>
  <si>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</si>
  <si>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</si>
  <si>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</si>
  <si>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</si>
  <si>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</si>
  <si>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</si>
  <si>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</si>
  <si>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</si>
  <si>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</si>
  <si>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</si>
  <si>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</si>
  <si>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</si>
  <si>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</si>
  <si>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</si>
  <si>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</si>
  <si>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</si>
  <si>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</si>
  <si>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</si>
  <si>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</si>
  <si>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</si>
  <si>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</si>
  <si>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</si>
  <si>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</si>
  <si>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</si>
  <si>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</si>
  <si>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</si>
  <si>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</si>
  <si>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</si>
  <si>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</si>
  <si>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</si>
  <si>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</si>
  <si>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</si>
  <si>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</si>
  <si>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</si>
  <si>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</si>
  <si>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</si>
  <si>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</si>
  <si>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</si>
  <si>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</si>
  <si>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</si>
  <si>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</si>
  <si>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</si>
  <si>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</si>
  <si>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</si>
  <si>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</si>
  <si>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</si>
  <si>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</si>
  <si>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</si>
  <si>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</si>
  <si>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</si>
  <si>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Dannevirke Knox Presbyterian Church</t>
  </si>
  <si>
    <t>Feilding St Pauls Presbyterian Church</t>
  </si>
  <si>
    <t>Palmerston North Presbyterian St Marks and St Andrews</t>
  </si>
  <si>
    <t>Palmerston North St Albans Presbyterian Church</t>
  </si>
  <si>
    <t>Palmerston North St Davids Presbyterian Church</t>
  </si>
  <si>
    <t>Martinborough First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</si>
  <si>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</si>
  <si>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</si>
  <si>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</si>
  <si>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</si>
  <si>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</si>
  <si>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</si>
  <si>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</si>
  <si>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</si>
  <si>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</si>
  <si>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</si>
  <si>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</si>
  <si>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</si>
  <si>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</si>
  <si>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</si>
  <si>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</si>
  <si>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</si>
  <si>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</si>
  <si>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</si>
  <si>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</si>
  <si>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</si>
  <si>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</si>
  <si>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</si>
  <si>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</si>
  <si>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</si>
  <si>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</si>
  <si>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</si>
  <si>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</si>
  <si>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St Andrews at Rangi Ruru Presbyterian Church</t>
  </si>
  <si>
    <t xml:space="preserve">Ashburton St Andrews Presbyterian </t>
  </si>
  <si>
    <t xml:space="preserve">Ashburton St James Presbyterian 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</si>
  <si>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</si>
  <si>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</si>
  <si>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</si>
  <si>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</si>
  <si>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</si>
  <si>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Palmerston Dunback Presbyterian Parish</t>
  </si>
  <si>
    <t>Waiareka Weston Presbyterian Parish</t>
  </si>
  <si>
    <t>Costal Unity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</si>
  <si>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</si>
  <si>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</si>
  <si>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</si>
  <si>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</si>
  <si>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</si>
  <si>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</si>
  <si>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</si>
  <si>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</si>
  <si>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</si>
  <si>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</si>
  <si>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</si>
  <si>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</si>
  <si>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</si>
  <si>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</si>
  <si>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</si>
  <si>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</si>
  <si>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</si>
  <si>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</si>
  <si>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</si>
  <si>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</si>
  <si>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</si>
  <si>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</si>
  <si>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</si>
  <si>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</si>
  <si>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</si>
  <si>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</si>
  <si>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</si>
  <si>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</si>
  <si>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</si>
  <si>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</si>
  <si>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</si>
  <si>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</si>
  <si>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</si>
  <si>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</si>
  <si>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Oteramika Kennington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</si>
  <si>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</si>
  <si>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</si>
  <si>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</si>
  <si>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</si>
  <si>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</si>
  <si>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</si>
  <si>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</si>
  <si>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</si>
  <si>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</si>
  <si>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</si>
  <si>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</si>
  <si>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</si>
  <si>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</si>
  <si>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</si>
  <si>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</si>
  <si>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</si>
  <si>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Auckland Central Khyber Pass St Davids Church</t>
  </si>
  <si>
    <t>Henderson St Andrews Presbyterian Church</t>
  </si>
  <si>
    <t>Pohutukawa Coast Presbyterian Church</t>
  </si>
  <si>
    <t>Napier St Pauls &amp; St StephensPresbyterian Church</t>
  </si>
  <si>
    <t>Windsor Presbyterian Parish</t>
  </si>
  <si>
    <t>Balclutha Presbyterian</t>
  </si>
  <si>
    <t>Mt Eden Pacific Islanders</t>
  </si>
  <si>
    <t>Newtown Pacific Islanders</t>
  </si>
  <si>
    <t>Parish Finance Statistics</t>
  </si>
  <si>
    <t>Offerings - Cash and Envelopes</t>
  </si>
  <si>
    <t>Charitable Appeals</t>
  </si>
  <si>
    <t>Funds Received for Mission</t>
  </si>
  <si>
    <t>Funds Recd for capital Work</t>
  </si>
  <si>
    <t>Legacies and Bequests</t>
  </si>
  <si>
    <t>Investment Income</t>
  </si>
  <si>
    <t>Income for Services and Activities</t>
  </si>
  <si>
    <t>Income</t>
  </si>
  <si>
    <t>Ministry Stipend and Allowances</t>
  </si>
  <si>
    <t>Ministers Housing Costs</t>
  </si>
  <si>
    <t>Administration and Office Expenses</t>
  </si>
  <si>
    <t>Sundry Expenses</t>
  </si>
  <si>
    <t>Expenditure</t>
  </si>
  <si>
    <t>Operating Surplus/Loss</t>
  </si>
  <si>
    <t>Total Expenses</t>
  </si>
  <si>
    <t>Other Grants Received</t>
  </si>
  <si>
    <t>Land and Buildings</t>
  </si>
  <si>
    <t>Fixed Assets</t>
  </si>
  <si>
    <t>Cash and Investments</t>
  </si>
  <si>
    <t>Accounts Recievable</t>
  </si>
  <si>
    <t>Liabilities</t>
  </si>
  <si>
    <t>Equity</t>
  </si>
  <si>
    <t>Total Assets</t>
  </si>
  <si>
    <t>Balance Sheet</t>
  </si>
  <si>
    <t>Greenlane Presbyterian Church</t>
  </si>
  <si>
    <t>Grey Lynn Presbyterian Church</t>
  </si>
  <si>
    <t xml:space="preserve">Henderson Pacific Islanders </t>
  </si>
  <si>
    <t>Te Kauwhata St Andrews Presbyterian Church</t>
  </si>
  <si>
    <t>Morrinsville Knox Presbyterian Church</t>
  </si>
  <si>
    <t>Nawton Community Presbyterian Church</t>
  </si>
  <si>
    <t>Tauranga St Columba Presbyterian Church</t>
  </si>
  <si>
    <t>Tauranga St Enochs Presbyterian Church</t>
  </si>
  <si>
    <t>Wanganui St Andrews Presbyterian Church</t>
  </si>
  <si>
    <t>Otaki Waikanae Presbyterian Church</t>
  </si>
  <si>
    <t>Petone St Davids Multicultural Parish</t>
  </si>
  <si>
    <t>Opoho Presbyterian Church</t>
  </si>
  <si>
    <t>Te Anau Presbyterian Church</t>
  </si>
  <si>
    <t>Sundry Income</t>
  </si>
  <si>
    <t>Feilding Oroua Presbyterian Parish</t>
  </si>
  <si>
    <t xml:space="preserve">Hawera  Presbyterian </t>
  </si>
  <si>
    <t>Southern Presbytery</t>
  </si>
  <si>
    <t>Kaimai Presbytery</t>
  </si>
  <si>
    <t>Te Aka Puaho</t>
  </si>
  <si>
    <t>Geraldine St Andrews Parish</t>
  </si>
  <si>
    <t>Rangiora Presbyterian Parish</t>
  </si>
  <si>
    <t>Timaru Presbyterian Parish</t>
  </si>
  <si>
    <t>Northern Presbytery</t>
  </si>
  <si>
    <t>Good Neighbour Church</t>
  </si>
  <si>
    <t>Gods Garden Church</t>
  </si>
  <si>
    <t>Flagstaff Presbyterian Church</t>
  </si>
  <si>
    <t>Hoon Hay Presbyterian Church</t>
  </si>
  <si>
    <t>Hope Presbyterian Church</t>
  </si>
  <si>
    <t>Wakatipu Community Presbyterian Church</t>
  </si>
  <si>
    <t>Other Ministry Costs</t>
  </si>
  <si>
    <t>Other Staff Costs and Expenses</t>
  </si>
  <si>
    <t>Local Mission</t>
  </si>
  <si>
    <t>Overseas Mission</t>
  </si>
  <si>
    <t>Tikipunga  Trinity Church</t>
  </si>
  <si>
    <t>Rotorua District Presbyterian Church</t>
  </si>
  <si>
    <t>Central</t>
  </si>
  <si>
    <t>Alpine</t>
  </si>
  <si>
    <t>Northern</t>
  </si>
  <si>
    <t>Kaimai</t>
  </si>
  <si>
    <t>Southern</t>
  </si>
  <si>
    <t>Takapau/Norsewood Presbyterian Church</t>
  </si>
  <si>
    <t>The Cook Islands Presbyterian Church (Wgtn Region)</t>
  </si>
  <si>
    <t>Whangarei - St Andrew's Church</t>
  </si>
  <si>
    <t>TAP</t>
  </si>
  <si>
    <t>Tai Tokerau Maori Pastorate</t>
  </si>
  <si>
    <t>Taneatua Maori Pastorate</t>
  </si>
  <si>
    <t>PIS</t>
  </si>
  <si>
    <t>Statistics Returned (Y/N)</t>
  </si>
  <si>
    <t>N</t>
  </si>
  <si>
    <t xml:space="preserve">Lower Hutt Knox  St Columba </t>
  </si>
  <si>
    <t>The Village Presbyterian Church</t>
  </si>
  <si>
    <t>Stats Returned (Y/N)</t>
  </si>
  <si>
    <t># Parishes</t>
  </si>
  <si>
    <t># Statistics Returned</t>
  </si>
  <si>
    <t xml:space="preserve">Onerahi St James </t>
  </si>
  <si>
    <t>North Shore Korean Church</t>
  </si>
  <si>
    <t>The Blue Lagoon</t>
  </si>
  <si>
    <t>Cashmere Presbyterian Church</t>
  </si>
  <si>
    <t>Kiwi Church</t>
  </si>
  <si>
    <t>The Plains</t>
  </si>
  <si>
    <t>Nelson Whakatu Presbyterian Church</t>
  </si>
  <si>
    <t>% Non Statistics provided</t>
  </si>
  <si>
    <t>Wanganui St James  Presbyterian Church</t>
  </si>
  <si>
    <t>% of all churches in Presbytery</t>
  </si>
  <si>
    <t>Waikouaiti Karatane Presbyterian Parish</t>
  </si>
  <si>
    <t>Kilbirnie Presbyterian Church</t>
  </si>
  <si>
    <t>InventeryFixed Assets</t>
  </si>
  <si>
    <t>Accounts Receivable</t>
  </si>
  <si>
    <t>Total Liabilities</t>
  </si>
  <si>
    <t>Total Liabilities Plus Equity</t>
  </si>
  <si>
    <t>Total Expenditure</t>
  </si>
  <si>
    <t>Alpine Presbytery</t>
  </si>
  <si>
    <t>Presbytery Central - Nukuhau Tapu</t>
  </si>
  <si>
    <t>Presbytery Of Kaimai</t>
  </si>
  <si>
    <t>The Southern Presbytery</t>
  </si>
  <si>
    <t>St. Philip's Church, Grants Braes</t>
  </si>
  <si>
    <t>Birkenhead - St Andrew's Presbyterian Church</t>
  </si>
  <si>
    <t>Niue Takanini Pacific Island Presbyterian Church NEW Frm Aug18</t>
  </si>
  <si>
    <t>Total 2018</t>
  </si>
  <si>
    <t>Pacific Presbytery</t>
  </si>
  <si>
    <t>Oamaru - St Paul's Maheno Otepopo Presbyterian Church</t>
  </si>
  <si>
    <t>Clinton Presbyterian Church</t>
  </si>
  <si>
    <t>Satauro Pacific Islands Presbyterian Church Wiri</t>
  </si>
  <si>
    <t>Deduct Te Aka Puaho</t>
  </si>
  <si>
    <t>at 30 June 2019</t>
  </si>
  <si>
    <t>Finance Statistics to 30 June 2019 :                    Summary by Presbytery</t>
  </si>
  <si>
    <t>Total 2019</t>
  </si>
  <si>
    <t>2019 as % of 2018</t>
  </si>
  <si>
    <t>Financial Statistics to 30 June 2019:                        Northern Presbytery</t>
  </si>
  <si>
    <t>Churches with 2019 statistics returned</t>
  </si>
  <si>
    <t>Financial Statistics to 30 June 2019:                        Kaimai Presbytery</t>
  </si>
  <si>
    <t>Financial Statistics to 30 June 2019:                        Central Presbytery</t>
  </si>
  <si>
    <t>Financial Statistics to 30 June 2019:                        Alpine Presbytery</t>
  </si>
  <si>
    <t>Financial Statistics to 30 June 2019:                        Southern Presbytery</t>
  </si>
  <si>
    <t>Financial Statistics to 30 June 2019:                       Pacific Presbytery</t>
  </si>
  <si>
    <t>Financial Statistics to 30 June 2019:                        Te Aka Puaho</t>
  </si>
  <si>
    <t>2019 AS % OF 2018</t>
  </si>
  <si>
    <t>Financial  Statistics to June 2019:                  Co-operating &amp; Union Churches</t>
  </si>
  <si>
    <t>St Kentigern's Burwood United Parish</t>
  </si>
  <si>
    <t>Y</t>
  </si>
  <si>
    <t>Bethelehm Community Church</t>
  </si>
  <si>
    <t>Welcome Bay Presbyterian Church-The Ligthouse</t>
  </si>
  <si>
    <t>Crossroads - Mangatangi</t>
  </si>
  <si>
    <t>Avondale Pacific Island Presbyterian Church</t>
  </si>
  <si>
    <t>Realised Capital gain on sale of properties</t>
  </si>
  <si>
    <t>Ekalesia Kelisiano Niutao Tuvalu Presbyterian Church NEW</t>
  </si>
  <si>
    <t>Hakatere Presbyterian Paris Prev Ashburton St Pauls Presbyterian</t>
  </si>
  <si>
    <t>Whanganui St Paul's - St Mark's Presbyterian Church</t>
  </si>
  <si>
    <t>Offerings and general gifts</t>
  </si>
  <si>
    <t>Gifts for specific capital Projects</t>
  </si>
  <si>
    <t>Collections on Behalf of Other Charities</t>
  </si>
  <si>
    <t>Grants from other bodies</t>
  </si>
  <si>
    <t>Property revaluation gains</t>
  </si>
  <si>
    <t>Bequests for specific purposes</t>
  </si>
  <si>
    <t>Revenue from Service provision/trading</t>
  </si>
  <si>
    <t>Rentals and Hiring Income</t>
  </si>
  <si>
    <t>All other income</t>
  </si>
  <si>
    <t>Total Income</t>
  </si>
  <si>
    <t>Ministers Stipend and allowances</t>
  </si>
  <si>
    <t>Other salaries and expenses</t>
  </si>
  <si>
    <t>Donations to other charities (Including specific collections)</t>
  </si>
  <si>
    <t xml:space="preserve">Administration and office expenses </t>
  </si>
  <si>
    <t>Transfer of property gains to assests</t>
  </si>
  <si>
    <t>Ministers housing costs</t>
  </si>
  <si>
    <t>Expenses of serviceprovision/trading</t>
  </si>
  <si>
    <t>Expenses of renting out houses</t>
  </si>
  <si>
    <t>Othe property expenses</t>
  </si>
  <si>
    <t>all other expenses</t>
  </si>
  <si>
    <t>Surplus/Defitict</t>
  </si>
  <si>
    <t>Less Allowances</t>
  </si>
  <si>
    <t>Net Income</t>
  </si>
  <si>
    <t>Hikurangi Christian Fellowship Union Parish (M)</t>
  </si>
  <si>
    <t>Kaeo Kerikeri Union Parish (M)</t>
  </si>
  <si>
    <t>Kaitaia Union Parish (M)</t>
  </si>
  <si>
    <t>Kaikohe Union (M)</t>
  </si>
  <si>
    <t>Bay of Islands Uniting Parish (M)</t>
  </si>
  <si>
    <t>Otamatea (P)</t>
  </si>
  <si>
    <t>Wellsford Cooperating Parish (P)</t>
  </si>
  <si>
    <t>Kaurihohore/Kamo Co-operating Parish (P)</t>
  </si>
  <si>
    <t>Whangarei - St John's Co-operating Golden Church (P)</t>
  </si>
  <si>
    <t>Tutukaka Coast (P)</t>
  </si>
  <si>
    <t>Avondale Union Parish (P)</t>
  </si>
  <si>
    <t>Te Atatu Union Church (M)</t>
  </si>
  <si>
    <t>St Austell's Uniting Congregation New Lynn (M)</t>
  </si>
  <si>
    <t>Onehunga Co-operating Parish (M)</t>
  </si>
  <si>
    <t>Point Chevalier Homestead Community Church (P)</t>
  </si>
  <si>
    <t>Tuakau Methodist Presbyterian Parish (M)</t>
  </si>
  <si>
    <t>Bucklands Beach Co-operating Parish (A)</t>
  </si>
  <si>
    <t>Waiuku and Districts Combined Churches (P)</t>
  </si>
  <si>
    <t>Union Parish of Cambridge (M)</t>
  </si>
  <si>
    <t>Ngaruawahia Union Parish (P)</t>
  </si>
  <si>
    <t>Thames Union Parish (M)</t>
  </si>
  <si>
    <t>Huntly Co-operating Parish (P)</t>
  </si>
  <si>
    <t>Chartwell Co-operating Parish (P)</t>
  </si>
  <si>
    <t>St Francis Church - Hillcrest (A)</t>
  </si>
  <si>
    <t>Hauraki Plains Co-operating Church (M)</t>
  </si>
  <si>
    <t>Te Aroha Co-operating Parish (M)</t>
  </si>
  <si>
    <t>Tirau Co-operating Parish (P)</t>
  </si>
  <si>
    <t>The Co-operating Parish of St Clare (M)</t>
  </si>
  <si>
    <t>St Paul's Co-operating Parish Taumarunui (P)</t>
  </si>
  <si>
    <t>Paeroa Co-operating Church (P)</t>
  </si>
  <si>
    <t>Trinity United Parish Of Whangamata, Tairua and  Pauanui (M)</t>
  </si>
  <si>
    <t>Mercury Bay Co-operating Parish (M)</t>
  </si>
  <si>
    <t>St James Union Parish Church Greerton (P)</t>
  </si>
  <si>
    <t>Opotiki - St John's Union Church (M)</t>
  </si>
  <si>
    <t>St Pauls Union Church Taupo (P)</t>
  </si>
  <si>
    <t>St Stephens Parish Reporoa (A)</t>
  </si>
  <si>
    <t>Turangi Co-operating Parish (A)</t>
  </si>
  <si>
    <t>St Paul's Co-operating Church Papamoa (P)</t>
  </si>
  <si>
    <t>Inglewood United Church (M)</t>
  </si>
  <si>
    <t>Waverley-Waitotara Co-operating Parish (A)</t>
  </si>
  <si>
    <t>Eltham/Kaponga Co-operating Church (P)</t>
  </si>
  <si>
    <t>Brooklands Co-operating Parish (P)</t>
  </si>
  <si>
    <t>Opunake Co-operating Parish (M)</t>
  </si>
  <si>
    <t>Okato Co-operating Church (A)</t>
  </si>
  <si>
    <t>Bell Block and Lepperton Co-operating parish (P)</t>
  </si>
  <si>
    <t>Patea Co-operating Parish (P)</t>
  </si>
  <si>
    <t>Foxton Shannon Co-operating Parish (P)</t>
  </si>
  <si>
    <t>St Paul's Union Church Pahiatua (P)</t>
  </si>
  <si>
    <t>Levin Uniting Parish (M)</t>
  </si>
  <si>
    <t>Rongotea Uniting Parish (M)</t>
  </si>
  <si>
    <t>Palmerston North - Milson Combined Church (M)</t>
  </si>
  <si>
    <t>Mangapapa Union Parish (P)</t>
  </si>
  <si>
    <t>Presbyterian Methodist Parish of Wairoa (M)</t>
  </si>
  <si>
    <t>Waikohu Co-operating Parish (A)</t>
  </si>
  <si>
    <t>Tawa Union Parish (P)</t>
  </si>
  <si>
    <t>Upper Hutt Uniting Parish (P)</t>
  </si>
  <si>
    <t>Greytown, Saint Andrews Union Church (P)</t>
  </si>
  <si>
    <t>Hutt City Uniting Congregations (M/P)</t>
  </si>
  <si>
    <t>Kapiti Uniting Parish (P)</t>
  </si>
  <si>
    <t>St Ninian's Uniting Parish (P)</t>
  </si>
  <si>
    <t>St Anselm's Union Church (P)</t>
  </si>
  <si>
    <t>CrossWay Church Masterton (M)</t>
  </si>
  <si>
    <t>St James Union Parish Masterton (M)</t>
  </si>
  <si>
    <t>Miramar Uniting Church (P)</t>
  </si>
  <si>
    <t>Ngaio Union Church (M)</t>
  </si>
  <si>
    <t>Tamatea Community Church (M)</t>
  </si>
  <si>
    <t>Waipawa Co-operating Parish (M)</t>
  </si>
  <si>
    <t>St Luke's Union Parish - Nelson (M)</t>
  </si>
  <si>
    <t>Motueka Uniting Parish (M)</t>
  </si>
  <si>
    <t>Union Parish of Picton (M)</t>
  </si>
  <si>
    <t>Greymouth District Uniting (P)</t>
  </si>
  <si>
    <t>St Andrews United Parish -  Hokitika, Ross, South Westland (P)</t>
  </si>
  <si>
    <t>Halswell Union Parish (M)</t>
  </si>
  <si>
    <t>New Brighton Union (P)</t>
  </si>
  <si>
    <t>Oxford District Union Parish (P)</t>
  </si>
  <si>
    <t>Linwood Avenue Union Church (M)</t>
  </si>
  <si>
    <t>Port Hills Uniting Parish (M)</t>
  </si>
  <si>
    <t>St Albans Uniting Parish (P)</t>
  </si>
  <si>
    <t>Kaiapoi Co-op Parish (P)</t>
  </si>
  <si>
    <t>The Amuri Co-operating Parish (A)</t>
  </si>
  <si>
    <t>Malvern Co-operating Parish (P)</t>
  </si>
  <si>
    <t>St David's Union Parish  Ashburton (P)</t>
  </si>
  <si>
    <t>St Davids Union Church Marchwiel (M)</t>
  </si>
  <si>
    <t>Pukaki Co-operating Parish (P)</t>
  </si>
  <si>
    <t>Mackenzie Co-operating Parish (P)</t>
  </si>
  <si>
    <t>Tokomairiro Co-operating Parish (M)</t>
  </si>
  <si>
    <t>Alexandra Clyde Lauder Union Parish (M)</t>
  </si>
  <si>
    <t>Teviot Union (P)</t>
  </si>
  <si>
    <t>Riverton Union Parish (P)</t>
  </si>
  <si>
    <t>Otatara Community Church (P)</t>
  </si>
  <si>
    <t>Bluff/Greenhills Co-operating Parish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</si>
</sst>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\$#,##0.00;\-\$#,##0.00"/>
    <numFmt numFmtId="167" formatCode="#,##0.00_ ;\-#,##0.00\ "/>
    <numFmt numFmtId="168" formatCode="_-&quot;$&quot;* #,##0_-;\-&quot;$&quot;* #,##0_-;_-&quot;$&quot;* &quot;-&quot;??_-;_-@_-"/>
  </numFmts>
  <fonts count="1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u/>
      <sz val="17"/>
      <name val="Arial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0" fontId="7" fillId="0" borderId="0"/>
  </cellStyleXfs>
  <cellXfs count="239">
    <xf numFmtId="0" fontId="0" fillId="0" borderId="0" xfId="0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165" fontId="6" fillId="0" borderId="0" xfId="1" applyNumberFormat="1" applyFont="1" applyBorder="1"/>
    <xf numFmtId="165" fontId="5" fillId="0" borderId="0" xfId="1" applyNumberFormat="1" applyFont="1" applyFill="1" applyBorder="1"/>
    <xf numFmtId="0" fontId="6" fillId="0" borderId="0" xfId="0" applyFont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/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1" fontId="5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 applyProtection="1">
      <alignment horizontal="center" vertical="center" textRotation="90" wrapText="1"/>
    </xf>
    <xf numFmtId="1" fontId="5" fillId="0" borderId="0" xfId="0" applyNumberFormat="1" applyFont="1" applyFill="1" applyBorder="1"/>
    <xf numFmtId="0" fontId="8" fillId="0" borderId="0" xfId="0" applyFont="1"/>
    <xf numFmtId="0" fontId="5" fillId="0" borderId="0" xfId="0" applyFont="1" applyFill="1"/>
    <xf numFmtId="1" fontId="6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right" vertical="center" textRotation="90" wrapText="1"/>
    </xf>
    <xf numFmtId="1" fontId="6" fillId="0" borderId="0" xfId="2" applyNumberFormat="1" applyFont="1" applyFill="1" applyBorder="1" applyAlignment="1">
      <alignment horizontal="centerContinuous"/>
    </xf>
    <xf numFmtId="1" fontId="5" fillId="0" borderId="0" xfId="2" quotePrefix="1" applyNumberFormat="1" applyFont="1" applyFill="1" applyBorder="1" applyAlignment="1">
      <alignment horizontal="center" vertical="center" textRotation="90" wrapText="1"/>
    </xf>
    <xf numFmtId="1" fontId="6" fillId="3" borderId="3" xfId="2" quotePrefix="1" applyNumberFormat="1" applyFont="1" applyFill="1" applyBorder="1" applyAlignment="1">
      <alignment horizontal="center" vertical="center" textRotation="90" wrapText="1"/>
    </xf>
    <xf numFmtId="43" fontId="5" fillId="0" borderId="0" xfId="1" applyFont="1" applyFill="1" applyBorder="1"/>
    <xf numFmtId="165" fontId="7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/>
    <xf numFmtId="0" fontId="5" fillId="0" borderId="0" xfId="0" applyFont="1" applyFill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" fontId="5" fillId="0" borderId="11" xfId="2" applyNumberFormat="1" applyFont="1" applyBorder="1" applyAlignment="1">
      <alignment horizontal="center" vertical="center" textRotation="90" wrapText="1"/>
    </xf>
    <xf numFmtId="165" fontId="5" fillId="0" borderId="0" xfId="0" applyNumberFormat="1" applyFont="1" applyFill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9" fontId="6" fillId="0" borderId="7" xfId="3" applyFont="1" applyBorder="1"/>
    <xf numFmtId="9" fontId="6" fillId="0" borderId="0" xfId="3" applyFont="1" applyBorder="1"/>
    <xf numFmtId="0" fontId="0" fillId="0" borderId="0" xfId="0" applyAlignment="1">
      <alignment horizontal="center"/>
    </xf>
    <xf numFmtId="165" fontId="5" fillId="0" borderId="0" xfId="0" applyNumberFormat="1" applyFont="1" applyBorder="1"/>
    <xf numFmtId="9" fontId="6" fillId="0" borderId="3" xfId="3" applyFont="1" applyBorder="1"/>
    <xf numFmtId="0" fontId="1" fillId="0" borderId="0" xfId="0" applyFont="1" applyBorder="1" applyAlignment="1">
      <alignment horizontal="center"/>
    </xf>
    <xf numFmtId="1" fontId="1" fillId="0" borderId="3" xfId="2" applyNumberFormat="1" applyFont="1" applyBorder="1" applyAlignment="1">
      <alignment horizontal="center" vertical="center" textRotation="90" wrapText="1"/>
    </xf>
    <xf numFmtId="165" fontId="6" fillId="0" borderId="3" xfId="1" applyNumberFormat="1" applyFont="1" applyBorder="1"/>
    <xf numFmtId="165" fontId="6" fillId="2" borderId="3" xfId="1" applyNumberFormat="1" applyFont="1" applyFill="1" applyBorder="1"/>
    <xf numFmtId="0" fontId="0" fillId="0" borderId="0" xfId="0" applyFill="1"/>
    <xf numFmtId="165" fontId="6" fillId="2" borderId="3" xfId="1" applyNumberFormat="1" applyFont="1" applyFill="1" applyBorder="1" applyProtection="1">
      <protection locked="0"/>
    </xf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5" fontId="6" fillId="4" borderId="3" xfId="1" applyNumberFormat="1" applyFont="1" applyFill="1" applyBorder="1"/>
    <xf numFmtId="9" fontId="6" fillId="4" borderId="3" xfId="3" applyFont="1" applyFill="1" applyBorder="1"/>
    <xf numFmtId="0" fontId="6" fillId="0" borderId="0" xfId="0" applyFont="1" applyFill="1" applyBorder="1" applyAlignment="1">
      <alignment horizontal="center" vertical="top"/>
    </xf>
    <xf numFmtId="9" fontId="6" fillId="4" borderId="7" xfId="3" applyFont="1" applyFill="1" applyBorder="1"/>
    <xf numFmtId="1" fontId="1" fillId="0" borderId="3" xfId="2" applyNumberFormat="1" applyFont="1" applyFill="1" applyBorder="1" applyAlignment="1">
      <alignment horizontal="center" vertical="center" textRotation="90" wrapText="1"/>
    </xf>
    <xf numFmtId="1" fontId="6" fillId="5" borderId="3" xfId="2" quotePrefix="1" applyNumberFormat="1" applyFont="1" applyFill="1" applyBorder="1" applyAlignment="1">
      <alignment horizontal="center" vertical="center" textRotation="90" wrapText="1"/>
    </xf>
    <xf numFmtId="1" fontId="6" fillId="4" borderId="3" xfId="2" applyNumberFormat="1" applyFont="1" applyFill="1" applyBorder="1" applyAlignment="1">
      <alignment horizontal="center" vertical="center" textRotation="90" wrapText="1"/>
    </xf>
    <xf numFmtId="1" fontId="5" fillId="4" borderId="3" xfId="2" applyNumberFormat="1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vertical="top"/>
    </xf>
    <xf numFmtId="165" fontId="8" fillId="4" borderId="3" xfId="1" applyNumberFormat="1" applyFont="1" applyFill="1" applyBorder="1"/>
    <xf numFmtId="165" fontId="1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3" xfId="1" applyNumberFormat="1" applyFont="1" applyBorder="1" applyAlignment="1">
      <alignment horizontal="center"/>
    </xf>
    <xf numFmtId="165" fontId="5" fillId="4" borderId="3" xfId="1" applyNumberFormat="1" applyFont="1" applyFill="1" applyBorder="1"/>
    <xf numFmtId="9" fontId="6" fillId="0" borderId="11" xfId="3" applyFont="1" applyBorder="1"/>
    <xf numFmtId="165" fontId="1" fillId="0" borderId="2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6" fillId="0" borderId="5" xfId="0" applyFont="1" applyFill="1" applyBorder="1" applyAlignment="1" applyProtection="1"/>
    <xf numFmtId="43" fontId="6" fillId="0" borderId="5" xfId="1" applyFont="1" applyFill="1" applyBorder="1" applyAlignment="1" applyProtection="1"/>
    <xf numFmtId="0" fontId="0" fillId="0" borderId="0" xfId="0" applyFill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43" fontId="6" fillId="0" borderId="7" xfId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/>
    </xf>
    <xf numFmtId="165" fontId="6" fillId="0" borderId="0" xfId="0" applyNumberFormat="1" applyFont="1" applyBorder="1"/>
    <xf numFmtId="43" fontId="0" fillId="0" borderId="0" xfId="1" applyFont="1" applyFill="1" applyBorder="1"/>
    <xf numFmtId="9" fontId="6" fillId="0" borderId="0" xfId="3" applyFont="1" applyFill="1" applyBorder="1"/>
    <xf numFmtId="9" fontId="6" fillId="2" borderId="3" xfId="3" applyFont="1" applyFill="1" applyBorder="1" applyProtection="1">
      <protection locked="0"/>
    </xf>
    <xf numFmtId="0" fontId="8" fillId="0" borderId="0" xfId="0" applyFont="1" applyFill="1"/>
    <xf numFmtId="0" fontId="6" fillId="0" borderId="0" xfId="0" applyFont="1" applyFill="1"/>
    <xf numFmtId="165" fontId="6" fillId="4" borderId="3" xfId="1" applyNumberFormat="1" applyFont="1" applyFill="1" applyBorder="1" applyProtection="1">
      <protection locked="0"/>
    </xf>
    <xf numFmtId="165" fontId="5" fillId="0" borderId="0" xfId="0" applyNumberFormat="1" applyFont="1"/>
    <xf numFmtId="165" fontId="6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165" fontId="1" fillId="0" borderId="11" xfId="1" applyNumberFormat="1" applyFont="1" applyFill="1" applyBorder="1" applyAlignment="1">
      <alignment horizontal="center"/>
    </xf>
    <xf numFmtId="165" fontId="1" fillId="0" borderId="3" xfId="1" applyNumberFormat="1" applyFont="1" applyFill="1" applyBorder="1" applyAlignment="1">
      <alignment horizontal="center"/>
    </xf>
    <xf numFmtId="165" fontId="0" fillId="0" borderId="0" xfId="0" applyNumberFormat="1" applyFill="1" applyBorder="1"/>
    <xf numFmtId="165" fontId="6" fillId="0" borderId="3" xfId="1" applyNumberFormat="1" applyFont="1" applyBorder="1" applyProtection="1">
      <protection locked="0"/>
    </xf>
    <xf numFmtId="0" fontId="6" fillId="0" borderId="0" xfId="0" applyFont="1" applyBorder="1"/>
    <xf numFmtId="165" fontId="6" fillId="0" borderId="9" xfId="1" applyNumberFormat="1" applyFont="1" applyBorder="1" applyAlignment="1">
      <alignment horizontal="center"/>
    </xf>
    <xf numFmtId="165" fontId="5" fillId="0" borderId="3" xfId="1" applyNumberFormat="1" applyFont="1" applyFill="1" applyBorder="1"/>
    <xf numFmtId="165" fontId="6" fillId="0" borderId="3" xfId="1" applyNumberFormat="1" applyFont="1" applyFill="1" applyBorder="1" applyProtection="1">
      <protection locked="0"/>
    </xf>
    <xf numFmtId="0" fontId="5" fillId="0" borderId="3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" fontId="5" fillId="0" borderId="3" xfId="2" applyNumberFormat="1" applyFont="1" applyFill="1" applyBorder="1" applyAlignment="1" applyProtection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right" vertical="center" textRotation="90" wrapText="1"/>
    </xf>
    <xf numFmtId="165" fontId="6" fillId="0" borderId="11" xfId="1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>
      <alignment horizontal="center"/>
    </xf>
    <xf numFmtId="9" fontId="6" fillId="0" borderId="11" xfId="3" applyFont="1" applyFill="1" applyBorder="1"/>
    <xf numFmtId="9" fontId="6" fillId="0" borderId="3" xfId="3" applyFont="1" applyFill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 applyProtection="1">
      <alignment horizontal="left"/>
    </xf>
    <xf numFmtId="165" fontId="5" fillId="0" borderId="0" xfId="1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165" fontId="6" fillId="0" borderId="11" xfId="1" applyNumberFormat="1" applyFont="1" applyBorder="1" applyProtection="1">
      <protection locked="0"/>
    </xf>
    <xf numFmtId="0" fontId="6" fillId="0" borderId="3" xfId="0" applyFont="1" applyFill="1" applyBorder="1" applyAlignment="1" applyProtection="1">
      <alignment horizontal="center"/>
    </xf>
    <xf numFmtId="43" fontId="6" fillId="0" borderId="3" xfId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165" fontId="1" fillId="6" borderId="11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65" fontId="5" fillId="6" borderId="0" xfId="1" applyNumberFormat="1" applyFont="1" applyFill="1" applyBorder="1" applyProtection="1">
      <protection locked="0"/>
    </xf>
    <xf numFmtId="165" fontId="5" fillId="6" borderId="0" xfId="0" applyNumberFormat="1" applyFont="1" applyFill="1" applyBorder="1"/>
    <xf numFmtId="0" fontId="0" fillId="6" borderId="0" xfId="0" applyFill="1"/>
    <xf numFmtId="0" fontId="1" fillId="0" borderId="3" xfId="0" applyFont="1" applyBorder="1" applyAlignment="1">
      <alignment horizontal="left"/>
    </xf>
    <xf numFmtId="165" fontId="6" fillId="0" borderId="11" xfId="1" applyNumberFormat="1" applyFont="1" applyFill="1" applyBorder="1" applyProtection="1">
      <protection locked="0"/>
    </xf>
    <xf numFmtId="165" fontId="1" fillId="0" borderId="3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 applyProtection="1">
      <alignment horizontal="center"/>
    </xf>
    <xf numFmtId="43" fontId="1" fillId="0" borderId="4" xfId="1" applyFont="1" applyFill="1" applyBorder="1" applyAlignment="1" applyProtection="1">
      <protection locked="0"/>
    </xf>
    <xf numFmtId="43" fontId="1" fillId="0" borderId="5" xfId="1" applyFont="1" applyFill="1" applyBorder="1" applyAlignment="1" applyProtection="1">
      <protection locked="0"/>
    </xf>
    <xf numFmtId="43" fontId="5" fillId="0" borderId="4" xfId="1" applyFont="1" applyFill="1" applyBorder="1" applyAlignment="1" applyProtection="1">
      <protection locked="0"/>
    </xf>
    <xf numFmtId="43" fontId="5" fillId="0" borderId="5" xfId="1" applyFont="1" applyFill="1" applyBorder="1" applyAlignment="1" applyProtection="1">
      <protection locked="0"/>
    </xf>
    <xf numFmtId="0" fontId="6" fillId="0" borderId="4" xfId="0" applyFont="1" applyFill="1" applyBorder="1" applyAlignment="1" applyProtection="1"/>
    <xf numFmtId="43" fontId="6" fillId="0" borderId="4" xfId="1" applyFont="1" applyFill="1" applyBorder="1" applyAlignment="1" applyProtection="1"/>
    <xf numFmtId="165" fontId="6" fillId="4" borderId="3" xfId="0" applyNumberFormat="1" applyFont="1" applyFill="1" applyBorder="1" applyAlignment="1" applyProtection="1"/>
    <xf numFmtId="9" fontId="6" fillId="4" borderId="3" xfId="3" applyFont="1" applyFill="1" applyBorder="1" applyAlignment="1" applyProtection="1">
      <protection locked="0"/>
    </xf>
    <xf numFmtId="165" fontId="6" fillId="4" borderId="3" xfId="1" applyNumberFormat="1" applyFont="1" applyFill="1" applyBorder="1" applyAlignment="1" applyProtection="1"/>
    <xf numFmtId="43" fontId="6" fillId="4" borderId="3" xfId="1" applyFont="1" applyFill="1" applyBorder="1" applyAlignment="1" applyProtection="1"/>
    <xf numFmtId="165" fontId="1" fillId="0" borderId="0" xfId="1" applyNumberFormat="1" applyFont="1" applyFill="1" applyBorder="1" applyAlignment="1">
      <alignment horizontal="left"/>
    </xf>
    <xf numFmtId="165" fontId="6" fillId="4" borderId="11" xfId="1" applyNumberFormat="1" applyFont="1" applyFill="1" applyBorder="1" applyAlignment="1">
      <alignment horizontal="center"/>
    </xf>
    <xf numFmtId="165" fontId="6" fillId="4" borderId="3" xfId="1" applyNumberFormat="1" applyFont="1" applyFill="1" applyBorder="1" applyAlignment="1">
      <alignment horizontal="center"/>
    </xf>
    <xf numFmtId="9" fontId="6" fillId="4" borderId="3" xfId="3" applyFont="1" applyFill="1" applyBorder="1" applyProtection="1">
      <protection locked="0"/>
    </xf>
    <xf numFmtId="165" fontId="6" fillId="4" borderId="9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9" fontId="6" fillId="0" borderId="0" xfId="3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5" fontId="6" fillId="4" borderId="3" xfId="1" applyNumberFormat="1" applyFont="1" applyFill="1" applyBorder="1" applyAlignment="1" applyProtection="1">
      <protection locked="0"/>
    </xf>
    <xf numFmtId="0" fontId="3" fillId="6" borderId="0" xfId="0" applyFont="1" applyFill="1"/>
    <xf numFmtId="0" fontId="13" fillId="7" borderId="3" xfId="0" applyFont="1" applyFill="1" applyBorder="1" applyAlignment="1" applyProtection="1">
      <alignment horizontal="center" vertical="center" textRotation="90" wrapText="1"/>
    </xf>
    <xf numFmtId="0" fontId="0" fillId="0" borderId="3" xfId="0" applyBorder="1"/>
    <xf numFmtId="0" fontId="15" fillId="0" borderId="3" xfId="0" applyFont="1" applyFill="1" applyBorder="1" applyAlignment="1" applyProtection="1">
      <alignment vertical="center" wrapText="1"/>
    </xf>
    <xf numFmtId="166" fontId="15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/>
    <xf numFmtId="0" fontId="13" fillId="0" borderId="3" xfId="0" applyFont="1" applyFill="1" applyBorder="1" applyAlignment="1" applyProtection="1">
      <alignment vertical="center" wrapText="1"/>
    </xf>
    <xf numFmtId="166" fontId="6" fillId="0" borderId="3" xfId="0" applyNumberFormat="1" applyFont="1" applyBorder="1"/>
    <xf numFmtId="0" fontId="1" fillId="0" borderId="11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5" fontId="5" fillId="0" borderId="0" xfId="0" applyNumberFormat="1" applyFont="1" applyFill="1"/>
    <xf numFmtId="4" fontId="0" fillId="0" borderId="3" xfId="0" applyNumberFormat="1" applyFill="1" applyBorder="1" applyAlignment="1">
      <alignment vertical="center"/>
    </xf>
    <xf numFmtId="43" fontId="1" fillId="0" borderId="0" xfId="1" applyFont="1" applyFill="1" applyBorder="1"/>
    <xf numFmtId="167" fontId="0" fillId="0" borderId="3" xfId="0" applyNumberFormat="1" applyBorder="1"/>
    <xf numFmtId="0" fontId="6" fillId="0" borderId="0" xfId="0" applyFont="1" applyBorder="1" applyAlignment="1">
      <alignment horizontal="center" vertical="top"/>
    </xf>
    <xf numFmtId="0" fontId="16" fillId="0" borderId="0" xfId="0" applyFont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6" fillId="0" borderId="3" xfId="0" applyFont="1" applyBorder="1"/>
    <xf numFmtId="0" fontId="1" fillId="0" borderId="1" xfId="0" applyFont="1" applyBorder="1" applyAlignment="1">
      <alignment horizontal="left"/>
    </xf>
    <xf numFmtId="165" fontId="1" fillId="0" borderId="12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5" fillId="4" borderId="12" xfId="1" applyNumberFormat="1" applyFont="1" applyFill="1" applyBorder="1"/>
    <xf numFmtId="165" fontId="6" fillId="4" borderId="12" xfId="1" applyNumberFormat="1" applyFont="1" applyFill="1" applyBorder="1" applyProtection="1">
      <protection locked="0"/>
    </xf>
    <xf numFmtId="165" fontId="6" fillId="4" borderId="12" xfId="1" applyNumberFormat="1" applyFont="1" applyFill="1" applyBorder="1"/>
    <xf numFmtId="165" fontId="8" fillId="4" borderId="12" xfId="1" applyNumberFormat="1" applyFont="1" applyFill="1" applyBorder="1"/>
    <xf numFmtId="0" fontId="1" fillId="0" borderId="13" xfId="0" applyFont="1" applyBorder="1" applyAlignment="1">
      <alignment horizontal="left"/>
    </xf>
    <xf numFmtId="0" fontId="6" fillId="0" borderId="13" xfId="0" applyFont="1" applyFill="1" applyBorder="1" applyAlignment="1" applyProtection="1">
      <alignment horizontal="center"/>
    </xf>
    <xf numFmtId="165" fontId="6" fillId="0" borderId="13" xfId="1" applyNumberFormat="1" applyFont="1" applyBorder="1" applyAlignment="1">
      <alignment horizontal="center"/>
    </xf>
    <xf numFmtId="165" fontId="6" fillId="4" borderId="13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1" fillId="4" borderId="3" xfId="1" applyNumberFormat="1" applyFont="1" applyFill="1" applyBorder="1"/>
    <xf numFmtId="1" fontId="6" fillId="0" borderId="3" xfId="2" applyNumberFormat="1" applyFont="1" applyFill="1" applyBorder="1" applyAlignment="1">
      <alignment horizontal="center" vertical="center"/>
    </xf>
    <xf numFmtId="168" fontId="17" fillId="0" borderId="0" xfId="0" applyNumberFormat="1" applyFont="1" applyAlignment="1">
      <alignment textRotation="90"/>
    </xf>
    <xf numFmtId="6" fontId="17" fillId="0" borderId="0" xfId="0" applyNumberFormat="1" applyFont="1" applyAlignment="1">
      <alignment textRotation="90"/>
    </xf>
    <xf numFmtId="0" fontId="1" fillId="0" borderId="3" xfId="0" applyFont="1" applyFill="1" applyBorder="1"/>
    <xf numFmtId="168" fontId="0" fillId="0" borderId="0" xfId="0" applyNumberFormat="1" applyFill="1"/>
    <xf numFmtId="168" fontId="17" fillId="0" borderId="0" xfId="0" applyNumberFormat="1" applyFont="1" applyFill="1"/>
    <xf numFmtId="6" fontId="17" fillId="0" borderId="0" xfId="0" applyNumberFormat="1" applyFont="1" applyFill="1"/>
    <xf numFmtId="0" fontId="0" fillId="0" borderId="11" xfId="0" applyFill="1" applyBorder="1"/>
    <xf numFmtId="168" fontId="0" fillId="0" borderId="3" xfId="0" applyNumberFormat="1" applyFill="1" applyBorder="1"/>
    <xf numFmtId="168" fontId="17" fillId="0" borderId="3" xfId="0" applyNumberFormat="1" applyFont="1" applyFill="1" applyBorder="1"/>
    <xf numFmtId="6" fontId="17" fillId="0" borderId="3" xfId="0" applyNumberFormat="1" applyFont="1" applyFill="1" applyBorder="1"/>
    <xf numFmtId="0" fontId="1" fillId="0" borderId="0" xfId="0" applyFont="1" applyFill="1"/>
    <xf numFmtId="165" fontId="6" fillId="0" borderId="3" xfId="1" applyNumberFormat="1" applyFont="1" applyFill="1" applyBorder="1" applyAlignment="1">
      <alignment vertical="center"/>
    </xf>
    <xf numFmtId="165" fontId="6" fillId="0" borderId="3" xfId="1" applyNumberFormat="1" applyFont="1" applyFill="1" applyBorder="1"/>
    <xf numFmtId="168" fontId="6" fillId="0" borderId="3" xfId="0" applyNumberFormat="1" applyFont="1" applyFill="1" applyBorder="1"/>
    <xf numFmtId="4" fontId="6" fillId="0" borderId="3" xfId="0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4" borderId="4" xfId="2" applyNumberFormat="1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11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43" fontId="6" fillId="0" borderId="4" xfId="1" applyFont="1" applyFill="1" applyBorder="1" applyAlignment="1" applyProtection="1">
      <alignment horizontal="left"/>
    </xf>
    <xf numFmtId="43" fontId="6" fillId="0" borderId="5" xfId="1" applyFont="1" applyFill="1" applyBorder="1" applyAlignment="1" applyProtection="1">
      <alignment horizontal="left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6" fillId="0" borderId="7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11" xfId="0" applyFill="1" applyBorder="1" applyAlignment="1"/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4" fillId="6" borderId="3" xfId="0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Normal_STAT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CANZ" id="{71E3E434-A7BC-46F9-90A4-A09F3A3B9EBE}" userId="UCANZ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37" dT="2019-11-26T22:46:40.11" personId="{71E3E434-A7BC-46F9-90A4-A09F3A3B9EBE}" id="{5AC3CE4A-DB42-4C0B-9DAF-521FCB5897A7}">
    <text>can only claim $1861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"/>
  <sheetViews>
    <sheetView tabSelected="1" topLeftCell="A2" workbookViewId="0">
      <selection activeCell="B5" sqref="B5:M5"/>
    </sheetView>
  </sheetViews>
  <sheetFormatPr defaultColWidth="9.140625" defaultRowHeight="12.75" x14ac:dyDescent="0.2"/>
  <cols>
    <col min="1" max="16384" width="9.140625" style="127"/>
  </cols>
  <sheetData>
    <row r="1" spans="1:14" ht="59.25" x14ac:dyDescent="0.7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59.25" x14ac:dyDescent="0.7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59.25" x14ac:dyDescent="0.75">
      <c r="A3" s="152"/>
      <c r="B3" s="202" t="s">
        <v>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152"/>
    </row>
    <row r="4" spans="1:14" ht="59.25" x14ac:dyDescent="0.75">
      <c r="A4" s="152"/>
      <c r="B4" s="202" t="s">
        <v>221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152"/>
    </row>
    <row r="5" spans="1:14" ht="59.25" x14ac:dyDescent="0.75">
      <c r="A5" s="152"/>
      <c r="B5" s="202" t="s">
        <v>330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152"/>
    </row>
    <row r="6" spans="1:14" ht="59.25" x14ac:dyDescent="0.7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59.25" x14ac:dyDescent="0.75">
      <c r="A7" s="152"/>
      <c r="B7" s="202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152"/>
    </row>
    <row r="8" spans="1:14" ht="59.25" x14ac:dyDescent="0.7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ht="59.25" x14ac:dyDescent="0.7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ht="59.25" x14ac:dyDescent="0.7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ht="59.25" x14ac:dyDescent="0.7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ht="59.25" x14ac:dyDescent="0.7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59.25" x14ac:dyDescent="0.7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59.25" x14ac:dyDescent="0.75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ht="59.25" x14ac:dyDescent="0.75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59.25" x14ac:dyDescent="0.7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59.25" x14ac:dyDescent="0.7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59.25" x14ac:dyDescent="0.75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59.25" x14ac:dyDescent="0.7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ht="59.25" x14ac:dyDescent="0.7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1:14" ht="59.25" x14ac:dyDescent="0.75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</row>
    <row r="22" spans="1:14" ht="59.25" x14ac:dyDescent="0.7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</row>
    <row r="23" spans="1:14" ht="59.25" x14ac:dyDescent="0.7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</row>
    <row r="24" spans="1:14" ht="59.25" x14ac:dyDescent="0.7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14" ht="59.25" x14ac:dyDescent="0.7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</row>
    <row r="26" spans="1:14" ht="59.25" x14ac:dyDescent="0.7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</row>
    <row r="27" spans="1:14" ht="59.25" x14ac:dyDescent="0.7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</row>
    <row r="28" spans="1:14" ht="59.25" x14ac:dyDescent="0.7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</row>
    <row r="29" spans="1:14" ht="59.25" x14ac:dyDescent="0.7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  <row r="30" spans="1:14" ht="59.25" x14ac:dyDescent="0.75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1:14" ht="59.25" x14ac:dyDescent="0.7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1:14" ht="59.25" x14ac:dyDescent="0.75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</sheetData>
  <mergeCells count="4">
    <mergeCell ref="B3:M3"/>
    <mergeCell ref="B4:M4"/>
    <mergeCell ref="B5:M5"/>
    <mergeCell ref="B7:M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06"/>
  <sheetViews>
    <sheetView topLeftCell="A82" zoomScale="130" zoomScaleNormal="130" workbookViewId="0">
      <selection activeCell="D65" sqref="D65"/>
    </sheetView>
  </sheetViews>
  <sheetFormatPr defaultColWidth="8.7109375" defaultRowHeight="12.75" x14ac:dyDescent="0.2"/>
  <cols>
    <col min="1" max="1" width="8.7109375" style="154"/>
    <col min="2" max="2" width="30.140625" style="154" bestFit="1" customWidth="1"/>
    <col min="3" max="3" width="8.7109375" style="154"/>
    <col min="4" max="4" width="58.5703125" style="154" customWidth="1"/>
    <col min="5" max="5" width="18" style="154" bestFit="1" customWidth="1"/>
    <col min="6" max="6" width="20.42578125" style="154" bestFit="1" customWidth="1"/>
    <col min="7" max="7" width="20.5703125" style="154" bestFit="1" customWidth="1"/>
    <col min="8" max="8" width="11.140625" style="154" bestFit="1" customWidth="1"/>
    <col min="9" max="9" width="13.85546875" style="154" bestFit="1" customWidth="1"/>
    <col min="10" max="10" width="14.140625" style="154" bestFit="1" customWidth="1"/>
    <col min="11" max="11" width="13.85546875" style="154" bestFit="1" customWidth="1"/>
    <col min="12" max="12" width="14.28515625" style="154" bestFit="1" customWidth="1"/>
    <col min="13" max="13" width="13.140625" style="154" bestFit="1" customWidth="1"/>
    <col min="14" max="16" width="10.42578125" style="154" bestFit="1" customWidth="1"/>
    <col min="17" max="17" width="11.42578125" style="154" bestFit="1" customWidth="1"/>
    <col min="18" max="18" width="10.42578125" style="154" bestFit="1" customWidth="1"/>
    <col min="19" max="21" width="11.42578125" style="154" bestFit="1" customWidth="1"/>
    <col min="22" max="22" width="11.140625" style="154" bestFit="1" customWidth="1"/>
    <col min="23" max="23" width="13.140625" style="154" bestFit="1" customWidth="1"/>
    <col min="24" max="33" width="11.42578125" style="154" bestFit="1" customWidth="1"/>
    <col min="34" max="34" width="13.140625" style="154" bestFit="1" customWidth="1"/>
    <col min="35" max="35" width="12.140625" style="154" bestFit="1" customWidth="1"/>
    <col min="36" max="37" width="13.140625" style="154" bestFit="1" customWidth="1"/>
    <col min="38" max="16384" width="8.7109375" style="154"/>
  </cols>
  <sheetData>
    <row r="1" spans="1:38" ht="13.5" customHeight="1" x14ac:dyDescent="0.2">
      <c r="A1" s="237" t="s">
        <v>343</v>
      </c>
      <c r="B1" s="237"/>
      <c r="C1" s="237"/>
      <c r="D1" s="237"/>
    </row>
    <row r="2" spans="1:38" ht="13.5" customHeight="1" x14ac:dyDescent="0.2">
      <c r="A2" s="237"/>
      <c r="B2" s="237"/>
      <c r="C2" s="237"/>
      <c r="D2" s="237"/>
    </row>
    <row r="3" spans="1:38" ht="13.5" customHeight="1" x14ac:dyDescent="0.2">
      <c r="A3" s="237"/>
      <c r="B3" s="237"/>
      <c r="C3" s="237"/>
      <c r="D3" s="237"/>
      <c r="F3" s="238"/>
      <c r="G3" s="238"/>
      <c r="L3" s="186"/>
    </row>
    <row r="4" spans="1:38" ht="131.44999999999999" customHeight="1" x14ac:dyDescent="0.2">
      <c r="A4" s="237"/>
      <c r="B4" s="237"/>
      <c r="C4" s="237"/>
      <c r="D4" s="237"/>
      <c r="E4" s="153" t="s">
        <v>238</v>
      </c>
      <c r="F4" s="153" t="s">
        <v>312</v>
      </c>
      <c r="G4" s="153" t="s">
        <v>240</v>
      </c>
      <c r="H4" s="153" t="s">
        <v>313</v>
      </c>
      <c r="I4" s="153" t="s">
        <v>244</v>
      </c>
      <c r="J4" s="153" t="s">
        <v>314</v>
      </c>
      <c r="K4" s="153" t="s">
        <v>243</v>
      </c>
      <c r="L4" s="153" t="s">
        <v>315</v>
      </c>
      <c r="M4" s="187" t="s">
        <v>354</v>
      </c>
      <c r="N4" s="187" t="s">
        <v>355</v>
      </c>
      <c r="O4" s="187" t="s">
        <v>356</v>
      </c>
      <c r="P4" s="187" t="s">
        <v>357</v>
      </c>
      <c r="Q4" s="187" t="s">
        <v>358</v>
      </c>
      <c r="R4" s="187" t="s">
        <v>359</v>
      </c>
      <c r="S4" s="187" t="s">
        <v>360</v>
      </c>
      <c r="T4" s="187" t="s">
        <v>361</v>
      </c>
      <c r="U4" s="187" t="s">
        <v>227</v>
      </c>
      <c r="V4" s="187" t="s">
        <v>362</v>
      </c>
      <c r="W4" s="187" t="s">
        <v>363</v>
      </c>
      <c r="X4" s="187" t="s">
        <v>364</v>
      </c>
      <c r="Y4" s="187" t="s">
        <v>365</v>
      </c>
      <c r="Z4" s="187" t="s">
        <v>366</v>
      </c>
      <c r="AA4" s="187" t="s">
        <v>367</v>
      </c>
      <c r="AB4" s="187" t="s">
        <v>368</v>
      </c>
      <c r="AC4" s="187" t="s">
        <v>369</v>
      </c>
      <c r="AD4" s="187" t="s">
        <v>370</v>
      </c>
      <c r="AE4" s="187" t="s">
        <v>371</v>
      </c>
      <c r="AF4" s="187" t="s">
        <v>372</v>
      </c>
      <c r="AG4" s="187" t="s">
        <v>373</v>
      </c>
      <c r="AH4" s="187" t="s">
        <v>316</v>
      </c>
      <c r="AI4" s="188" t="s">
        <v>374</v>
      </c>
      <c r="AJ4" s="187" t="s">
        <v>375</v>
      </c>
      <c r="AK4" s="187" t="s">
        <v>376</v>
      </c>
    </row>
    <row r="5" spans="1:38" s="157" customFormat="1" x14ac:dyDescent="0.2">
      <c r="B5" s="157" t="s">
        <v>268</v>
      </c>
      <c r="C5" s="157">
        <v>9291</v>
      </c>
      <c r="D5" s="189" t="s">
        <v>387</v>
      </c>
      <c r="E5" s="165">
        <v>0</v>
      </c>
      <c r="F5" s="165">
        <v>0</v>
      </c>
      <c r="G5" s="165">
        <v>0</v>
      </c>
      <c r="H5" s="165">
        <v>0</v>
      </c>
      <c r="I5" s="165">
        <v>0</v>
      </c>
      <c r="J5" s="165">
        <v>0</v>
      </c>
      <c r="K5" s="165">
        <v>0</v>
      </c>
      <c r="L5" s="165">
        <v>0</v>
      </c>
      <c r="AL5" s="193"/>
    </row>
    <row r="6" spans="1:38" s="157" customFormat="1" ht="15" x14ac:dyDescent="0.25">
      <c r="B6" s="157" t="s">
        <v>268</v>
      </c>
      <c r="C6" s="157">
        <v>9267</v>
      </c>
      <c r="D6" s="189" t="s">
        <v>381</v>
      </c>
      <c r="E6" s="194">
        <v>662626</v>
      </c>
      <c r="F6" s="194">
        <v>44877</v>
      </c>
      <c r="G6" s="194">
        <v>374551</v>
      </c>
      <c r="H6" s="194">
        <v>0</v>
      </c>
      <c r="I6" s="195">
        <f t="shared" ref="I6" si="0">SUM(E6:H6)</f>
        <v>1082054</v>
      </c>
      <c r="J6" s="194">
        <v>184</v>
      </c>
      <c r="K6" s="194">
        <v>1081870</v>
      </c>
      <c r="L6" s="195">
        <f t="shared" ref="L6:L7" si="1">J6+K6</f>
        <v>1082054</v>
      </c>
      <c r="M6" s="194">
        <v>11818</v>
      </c>
      <c r="N6" s="194">
        <v>0</v>
      </c>
      <c r="O6" s="194">
        <v>0</v>
      </c>
      <c r="P6" s="194">
        <v>0</v>
      </c>
      <c r="Q6" s="194">
        <v>0</v>
      </c>
      <c r="R6" s="194">
        <v>0</v>
      </c>
      <c r="S6" s="194"/>
      <c r="T6" s="194">
        <v>29947</v>
      </c>
      <c r="U6" s="194">
        <v>14455</v>
      </c>
      <c r="V6" s="194">
        <v>481</v>
      </c>
      <c r="W6" s="195">
        <f t="shared" ref="W6:W7" si="2">SUM(M6:V6)</f>
        <v>56701</v>
      </c>
      <c r="X6" s="194">
        <v>0</v>
      </c>
      <c r="Y6" s="194">
        <v>2473</v>
      </c>
      <c r="Z6" s="194">
        <v>26860</v>
      </c>
      <c r="AA6" s="194">
        <v>4521</v>
      </c>
      <c r="AB6" s="194">
        <v>0</v>
      </c>
      <c r="AC6" s="194">
        <v>0</v>
      </c>
      <c r="AD6" s="194">
        <v>1717</v>
      </c>
      <c r="AE6" s="194">
        <v>1380</v>
      </c>
      <c r="AF6" s="194">
        <v>14227</v>
      </c>
      <c r="AG6" s="194">
        <v>2301</v>
      </c>
      <c r="AH6" s="195">
        <f t="shared" ref="AH6:AH7" si="3">SUM(X6:AG6)</f>
        <v>53479</v>
      </c>
      <c r="AI6" s="196">
        <f t="shared" ref="AI6:AI7" si="4">W6-AH6</f>
        <v>3222</v>
      </c>
      <c r="AJ6" s="195">
        <f t="shared" ref="AJ6:AJ7" si="5">N6+O6+P6+Q6+R6+AC6+AD6+AE6</f>
        <v>3097</v>
      </c>
      <c r="AK6" s="195">
        <f t="shared" ref="AK6:AK7" si="6">W6-AJ6</f>
        <v>53604</v>
      </c>
      <c r="AL6" s="193"/>
    </row>
    <row r="7" spans="1:38" s="157" customFormat="1" ht="15" x14ac:dyDescent="0.25">
      <c r="B7" s="157" t="s">
        <v>268</v>
      </c>
      <c r="C7" s="157">
        <v>9294</v>
      </c>
      <c r="D7" s="189" t="s">
        <v>393</v>
      </c>
      <c r="E7" s="194">
        <v>4659162</v>
      </c>
      <c r="F7" s="194">
        <v>48705</v>
      </c>
      <c r="G7" s="194">
        <v>76065</v>
      </c>
      <c r="H7" s="194">
        <v>921</v>
      </c>
      <c r="I7" s="195">
        <f t="shared" ref="I7" si="7">SUM(E7:H7)</f>
        <v>4784853</v>
      </c>
      <c r="J7" s="194">
        <v>23680</v>
      </c>
      <c r="K7" s="194">
        <v>4761173</v>
      </c>
      <c r="L7" s="195">
        <f t="shared" si="1"/>
        <v>4784853</v>
      </c>
      <c r="M7" s="194">
        <v>80256</v>
      </c>
      <c r="N7" s="194">
        <v>4573</v>
      </c>
      <c r="O7" s="194">
        <v>1440</v>
      </c>
      <c r="P7" s="194">
        <v>3250</v>
      </c>
      <c r="Q7" s="194">
        <v>0</v>
      </c>
      <c r="R7" s="194">
        <v>0</v>
      </c>
      <c r="S7" s="194">
        <v>278</v>
      </c>
      <c r="T7" s="194">
        <v>91365</v>
      </c>
      <c r="U7" s="194">
        <v>1827</v>
      </c>
      <c r="V7" s="194">
        <v>0</v>
      </c>
      <c r="W7" s="195">
        <f t="shared" si="2"/>
        <v>182989</v>
      </c>
      <c r="X7" s="194">
        <v>65187</v>
      </c>
      <c r="Y7" s="194">
        <v>18642</v>
      </c>
      <c r="Z7" s="194">
        <v>1440</v>
      </c>
      <c r="AA7" s="194">
        <v>21922</v>
      </c>
      <c r="AB7" s="194">
        <v>0</v>
      </c>
      <c r="AC7" s="194">
        <v>7600</v>
      </c>
      <c r="AD7" s="194">
        <v>10150</v>
      </c>
      <c r="AE7" s="194">
        <v>914</v>
      </c>
      <c r="AF7" s="194">
        <v>40476</v>
      </c>
      <c r="AG7" s="194">
        <v>8558</v>
      </c>
      <c r="AH7" s="195">
        <f t="shared" si="3"/>
        <v>174889</v>
      </c>
      <c r="AI7" s="196">
        <f t="shared" si="4"/>
        <v>8100</v>
      </c>
      <c r="AJ7" s="195">
        <f t="shared" si="5"/>
        <v>27927</v>
      </c>
      <c r="AK7" s="195">
        <f t="shared" si="6"/>
        <v>155062</v>
      </c>
      <c r="AL7" s="50"/>
    </row>
    <row r="8" spans="1:38" s="157" customFormat="1" ht="15" x14ac:dyDescent="0.25">
      <c r="B8" s="157" t="s">
        <v>268</v>
      </c>
      <c r="C8" s="157">
        <v>9262</v>
      </c>
      <c r="D8" s="189" t="s">
        <v>377</v>
      </c>
      <c r="E8" s="194">
        <v>274000</v>
      </c>
      <c r="F8" s="194">
        <v>1678</v>
      </c>
      <c r="G8" s="194">
        <v>21947</v>
      </c>
      <c r="H8" s="194">
        <v>667</v>
      </c>
      <c r="I8" s="195">
        <f t="shared" ref="I8:I10" si="8">SUM(E8:H8)</f>
        <v>298292</v>
      </c>
      <c r="J8" s="194">
        <v>3125</v>
      </c>
      <c r="K8" s="194">
        <v>295167</v>
      </c>
      <c r="L8" s="195">
        <f t="shared" ref="L8:L10" si="9">J8+K8</f>
        <v>298292</v>
      </c>
      <c r="M8" s="194">
        <v>5614</v>
      </c>
      <c r="N8" s="194">
        <v>0</v>
      </c>
      <c r="O8" s="194">
        <v>500</v>
      </c>
      <c r="P8" s="194">
        <v>0</v>
      </c>
      <c r="Q8" s="194">
        <v>69000</v>
      </c>
      <c r="R8" s="194">
        <v>0</v>
      </c>
      <c r="S8" s="194">
        <v>0</v>
      </c>
      <c r="T8" s="194">
        <v>748</v>
      </c>
      <c r="U8" s="194">
        <v>516</v>
      </c>
      <c r="V8" s="194">
        <v>81</v>
      </c>
      <c r="W8" s="195">
        <f t="shared" ref="W8:W10" si="10">SUM(M8:V8)</f>
        <v>76459</v>
      </c>
      <c r="X8" s="194">
        <v>0</v>
      </c>
      <c r="Y8" s="194">
        <v>1380</v>
      </c>
      <c r="Z8" s="194">
        <v>1500</v>
      </c>
      <c r="AA8" s="194">
        <v>1022</v>
      </c>
      <c r="AB8" s="194">
        <v>69000</v>
      </c>
      <c r="AC8" s="194">
        <v>0</v>
      </c>
      <c r="AD8" s="194">
        <v>0</v>
      </c>
      <c r="AE8" s="194">
        <v>0</v>
      </c>
      <c r="AF8" s="194">
        <v>7536</v>
      </c>
      <c r="AG8" s="194">
        <v>762</v>
      </c>
      <c r="AH8" s="195">
        <f t="shared" ref="AH8:AH10" si="11">SUM(X8:AG8)</f>
        <v>81200</v>
      </c>
      <c r="AI8" s="196">
        <f t="shared" ref="AI8:AI10" si="12">W8-AH8</f>
        <v>-4741</v>
      </c>
      <c r="AJ8" s="195">
        <f t="shared" ref="AJ8:AJ10" si="13">N8+O8+P8+Q8+R8+AC8+AD8+AE8</f>
        <v>69500</v>
      </c>
      <c r="AK8" s="195">
        <f t="shared" ref="AK8" si="14">W8-AJ8</f>
        <v>6959</v>
      </c>
      <c r="AL8" s="191"/>
    </row>
    <row r="9" spans="1:38" s="157" customFormat="1" ht="15" x14ac:dyDescent="0.25">
      <c r="B9" s="157" t="s">
        <v>268</v>
      </c>
      <c r="C9" s="157">
        <v>9263</v>
      </c>
      <c r="D9" s="189" t="s">
        <v>378</v>
      </c>
      <c r="E9" s="194">
        <v>0</v>
      </c>
      <c r="F9" s="194">
        <v>0</v>
      </c>
      <c r="G9" s="194">
        <v>0</v>
      </c>
      <c r="H9" s="194">
        <v>0</v>
      </c>
      <c r="I9" s="195">
        <f t="shared" si="8"/>
        <v>0</v>
      </c>
      <c r="J9" s="194">
        <v>0</v>
      </c>
      <c r="K9" s="194">
        <v>0</v>
      </c>
      <c r="L9" s="195">
        <f t="shared" si="9"/>
        <v>0</v>
      </c>
      <c r="M9" s="194">
        <v>33292</v>
      </c>
      <c r="N9" s="194">
        <v>0</v>
      </c>
      <c r="O9" s="194">
        <v>509</v>
      </c>
      <c r="P9" s="194">
        <v>0</v>
      </c>
      <c r="Q9" s="194">
        <v>0</v>
      </c>
      <c r="R9" s="194">
        <v>0</v>
      </c>
      <c r="S9" s="194">
        <v>85500</v>
      </c>
      <c r="T9" s="194">
        <v>0</v>
      </c>
      <c r="U9" s="194">
        <v>33556</v>
      </c>
      <c r="V9" s="194">
        <v>0</v>
      </c>
      <c r="W9" s="195">
        <f t="shared" si="10"/>
        <v>152857</v>
      </c>
      <c r="X9" s="194">
        <v>67168</v>
      </c>
      <c r="Y9" s="194">
        <v>23272</v>
      </c>
      <c r="Z9" s="194">
        <v>509</v>
      </c>
      <c r="AA9" s="194">
        <v>0</v>
      </c>
      <c r="AB9" s="194">
        <v>0</v>
      </c>
      <c r="AC9" s="194">
        <v>6822</v>
      </c>
      <c r="AD9" s="194">
        <v>83857</v>
      </c>
      <c r="AE9" s="194">
        <v>0</v>
      </c>
      <c r="AF9" s="194">
        <v>0</v>
      </c>
      <c r="AG9" s="194">
        <v>86086</v>
      </c>
      <c r="AH9" s="195">
        <f t="shared" si="11"/>
        <v>267714</v>
      </c>
      <c r="AI9" s="196">
        <f t="shared" si="12"/>
        <v>-114857</v>
      </c>
      <c r="AJ9" s="195">
        <f t="shared" si="13"/>
        <v>91188</v>
      </c>
      <c r="AK9" s="195">
        <f>SUM(W9-AJ9)</f>
        <v>61669</v>
      </c>
      <c r="AL9" s="193"/>
    </row>
    <row r="10" spans="1:38" s="157" customFormat="1" ht="15" x14ac:dyDescent="0.25">
      <c r="B10" s="157" t="s">
        <v>268</v>
      </c>
      <c r="C10" s="157">
        <v>9264</v>
      </c>
      <c r="D10" s="189" t="s">
        <v>380</v>
      </c>
      <c r="E10" s="194">
        <v>1308000</v>
      </c>
      <c r="F10" s="194">
        <v>7736</v>
      </c>
      <c r="G10" s="194">
        <v>68020</v>
      </c>
      <c r="H10" s="194">
        <v>211</v>
      </c>
      <c r="I10" s="195">
        <f t="shared" si="8"/>
        <v>1383967</v>
      </c>
      <c r="J10" s="194">
        <v>279</v>
      </c>
      <c r="K10" s="194">
        <v>1383688</v>
      </c>
      <c r="L10" s="195">
        <f t="shared" si="9"/>
        <v>1383967</v>
      </c>
      <c r="M10" s="194">
        <v>23530</v>
      </c>
      <c r="N10" s="194">
        <v>400</v>
      </c>
      <c r="O10" s="194">
        <v>0</v>
      </c>
      <c r="P10" s="194">
        <v>0</v>
      </c>
      <c r="Q10" s="194">
        <v>0</v>
      </c>
      <c r="R10" s="194">
        <v>0</v>
      </c>
      <c r="S10" s="194">
        <v>0</v>
      </c>
      <c r="T10" s="194">
        <v>27523</v>
      </c>
      <c r="U10" s="194">
        <v>1775</v>
      </c>
      <c r="V10" s="194">
        <v>469</v>
      </c>
      <c r="W10" s="195">
        <f t="shared" si="10"/>
        <v>53697</v>
      </c>
      <c r="X10" s="194">
        <v>0</v>
      </c>
      <c r="Y10" s="194">
        <v>0</v>
      </c>
      <c r="Z10" s="194">
        <v>3616</v>
      </c>
      <c r="AA10" s="194">
        <v>0</v>
      </c>
      <c r="AB10" s="194">
        <v>0</v>
      </c>
      <c r="AC10" s="194">
        <v>0</v>
      </c>
      <c r="AD10" s="194">
        <v>0</v>
      </c>
      <c r="AE10" s="194">
        <v>6914</v>
      </c>
      <c r="AF10" s="194">
        <v>26785</v>
      </c>
      <c r="AG10" s="194">
        <v>3908</v>
      </c>
      <c r="AH10" s="195">
        <f t="shared" si="11"/>
        <v>41223</v>
      </c>
      <c r="AI10" s="196">
        <f t="shared" si="12"/>
        <v>12474</v>
      </c>
      <c r="AJ10" s="195">
        <f t="shared" si="13"/>
        <v>7314</v>
      </c>
      <c r="AK10" s="195">
        <f t="shared" ref="AK10" si="15">W10-AJ10</f>
        <v>46383</v>
      </c>
      <c r="AL10" s="193"/>
    </row>
    <row r="11" spans="1:38" s="157" customFormat="1" ht="15" x14ac:dyDescent="0.25">
      <c r="B11" s="157" t="s">
        <v>268</v>
      </c>
      <c r="C11" s="157">
        <v>9265</v>
      </c>
      <c r="D11" s="189" t="s">
        <v>379</v>
      </c>
      <c r="E11" s="194">
        <v>1326168</v>
      </c>
      <c r="F11" s="194">
        <v>152396</v>
      </c>
      <c r="G11" s="194">
        <v>94885</v>
      </c>
      <c r="H11" s="194">
        <v>1814</v>
      </c>
      <c r="I11" s="195">
        <f t="shared" ref="I11" si="16">SUM(E11:H11)</f>
        <v>1575263</v>
      </c>
      <c r="J11" s="194">
        <v>3646</v>
      </c>
      <c r="K11" s="194">
        <v>1571617</v>
      </c>
      <c r="L11" s="195">
        <f t="shared" ref="L11:L14" si="17">J11+K11</f>
        <v>1575263</v>
      </c>
      <c r="M11" s="194">
        <v>30919</v>
      </c>
      <c r="N11" s="194">
        <v>100</v>
      </c>
      <c r="O11" s="194">
        <v>0</v>
      </c>
      <c r="P11" s="194">
        <v>42877</v>
      </c>
      <c r="Q11" s="194">
        <v>0</v>
      </c>
      <c r="R11" s="194">
        <v>0</v>
      </c>
      <c r="S11" s="194">
        <v>61633</v>
      </c>
      <c r="T11" s="194">
        <v>6078</v>
      </c>
      <c r="U11" s="194">
        <v>3535</v>
      </c>
      <c r="V11" s="194">
        <v>1701</v>
      </c>
      <c r="W11" s="195">
        <f t="shared" ref="W11:W14" si="18">SUM(M11:V11)</f>
        <v>146843</v>
      </c>
      <c r="X11" s="194">
        <v>61402</v>
      </c>
      <c r="Y11" s="194">
        <v>34839</v>
      </c>
      <c r="Z11" s="194">
        <v>2400</v>
      </c>
      <c r="AA11" s="194">
        <v>14963</v>
      </c>
      <c r="AB11" s="194">
        <v>0</v>
      </c>
      <c r="AC11" s="194">
        <v>4264</v>
      </c>
      <c r="AD11" s="194">
        <v>24697</v>
      </c>
      <c r="AE11" s="194">
        <v>0</v>
      </c>
      <c r="AF11" s="194">
        <v>25791</v>
      </c>
      <c r="AG11" s="194">
        <v>1345</v>
      </c>
      <c r="AH11" s="195">
        <f t="shared" ref="AH11:AH14" si="19">SUM(X11:AG11)</f>
        <v>169701</v>
      </c>
      <c r="AI11" s="196">
        <f t="shared" ref="AI11:AI14" si="20">W11-AH11</f>
        <v>-22858</v>
      </c>
      <c r="AJ11" s="195">
        <f t="shared" ref="AJ11:AJ14" si="21">N11+O11+P11+Q11+R11+AC11+AD11+AE11</f>
        <v>71938</v>
      </c>
      <c r="AK11" s="195">
        <f t="shared" ref="AK11:AK14" si="22">W11-AJ11</f>
        <v>74905</v>
      </c>
      <c r="AL11" s="193"/>
    </row>
    <row r="12" spans="1:38" s="157" customFormat="1" ht="15" x14ac:dyDescent="0.25">
      <c r="B12" s="157" t="s">
        <v>268</v>
      </c>
      <c r="C12" s="157">
        <v>9271</v>
      </c>
      <c r="D12" s="189" t="s">
        <v>384</v>
      </c>
      <c r="E12" s="194">
        <v>380758</v>
      </c>
      <c r="F12" s="194">
        <v>11645</v>
      </c>
      <c r="G12" s="194">
        <v>626422</v>
      </c>
      <c r="H12" s="194">
        <v>4785</v>
      </c>
      <c r="I12" s="195">
        <f t="shared" ref="I12:I14" si="23">SUM(E12:H12)</f>
        <v>1023610</v>
      </c>
      <c r="J12" s="194">
        <v>1315</v>
      </c>
      <c r="K12" s="194">
        <v>1022295</v>
      </c>
      <c r="L12" s="195">
        <f t="shared" si="17"/>
        <v>1023610</v>
      </c>
      <c r="M12" s="194">
        <v>32277</v>
      </c>
      <c r="N12" s="194">
        <v>0</v>
      </c>
      <c r="O12" s="194">
        <v>0</v>
      </c>
      <c r="P12" s="194">
        <v>1200</v>
      </c>
      <c r="Q12" s="194">
        <v>0</v>
      </c>
      <c r="R12" s="194">
        <v>0</v>
      </c>
      <c r="S12" s="194">
        <v>2195</v>
      </c>
      <c r="T12" s="194">
        <v>2000</v>
      </c>
      <c r="U12" s="194">
        <v>21967</v>
      </c>
      <c r="V12" s="194">
        <v>0</v>
      </c>
      <c r="W12" s="195">
        <f t="shared" si="18"/>
        <v>59639</v>
      </c>
      <c r="X12" s="194">
        <v>19533</v>
      </c>
      <c r="Y12" s="194">
        <v>0</v>
      </c>
      <c r="Z12" s="194">
        <v>0</v>
      </c>
      <c r="AA12" s="194">
        <v>6093</v>
      </c>
      <c r="AB12" s="194">
        <v>0</v>
      </c>
      <c r="AC12" s="194">
        <v>6124</v>
      </c>
      <c r="AD12" s="194">
        <v>0</v>
      </c>
      <c r="AE12" s="194">
        <v>0</v>
      </c>
      <c r="AF12" s="194">
        <v>6862</v>
      </c>
      <c r="AG12" s="194">
        <v>4090</v>
      </c>
      <c r="AH12" s="195">
        <f t="shared" si="19"/>
        <v>42702</v>
      </c>
      <c r="AI12" s="196">
        <f t="shared" si="20"/>
        <v>16937</v>
      </c>
      <c r="AJ12" s="195">
        <f t="shared" si="21"/>
        <v>7324</v>
      </c>
      <c r="AK12" s="195">
        <f t="shared" si="22"/>
        <v>52315</v>
      </c>
      <c r="AL12" s="193"/>
    </row>
    <row r="13" spans="1:38" s="157" customFormat="1" ht="15" x14ac:dyDescent="0.25">
      <c r="B13" s="157" t="s">
        <v>268</v>
      </c>
      <c r="C13" s="157">
        <v>9315</v>
      </c>
      <c r="D13" s="189" t="s">
        <v>389</v>
      </c>
      <c r="E13" s="194">
        <v>3028600</v>
      </c>
      <c r="F13" s="194">
        <v>4120</v>
      </c>
      <c r="G13" s="194">
        <v>51127</v>
      </c>
      <c r="H13" s="194">
        <v>0</v>
      </c>
      <c r="I13" s="195">
        <f t="shared" si="23"/>
        <v>3083847</v>
      </c>
      <c r="J13" s="194">
        <v>29</v>
      </c>
      <c r="K13" s="194">
        <v>3083818</v>
      </c>
      <c r="L13" s="195">
        <f t="shared" si="17"/>
        <v>3083847</v>
      </c>
      <c r="M13" s="194">
        <v>61420</v>
      </c>
      <c r="N13" s="194">
        <v>4455</v>
      </c>
      <c r="O13" s="194">
        <v>324</v>
      </c>
      <c r="P13" s="194">
        <v>1377</v>
      </c>
      <c r="Q13" s="194">
        <v>0</v>
      </c>
      <c r="R13" s="194">
        <v>0</v>
      </c>
      <c r="S13" s="194">
        <v>33116</v>
      </c>
      <c r="T13" s="194">
        <v>31272</v>
      </c>
      <c r="U13" s="194">
        <v>2059</v>
      </c>
      <c r="V13" s="194">
        <v>0</v>
      </c>
      <c r="W13" s="195">
        <f t="shared" si="18"/>
        <v>134023</v>
      </c>
      <c r="X13" s="194">
        <v>55793</v>
      </c>
      <c r="Y13" s="194">
        <v>530</v>
      </c>
      <c r="Z13" s="194">
        <v>7011</v>
      </c>
      <c r="AA13" s="194">
        <v>12444</v>
      </c>
      <c r="AB13" s="194">
        <v>0</v>
      </c>
      <c r="AC13" s="194">
        <v>24050</v>
      </c>
      <c r="AD13" s="194">
        <v>0</v>
      </c>
      <c r="AE13" s="194">
        <v>36779</v>
      </c>
      <c r="AF13" s="194">
        <v>13227</v>
      </c>
      <c r="AG13" s="194">
        <v>14906</v>
      </c>
      <c r="AH13" s="195">
        <f t="shared" si="19"/>
        <v>164740</v>
      </c>
      <c r="AI13" s="196">
        <f t="shared" si="20"/>
        <v>-30717</v>
      </c>
      <c r="AJ13" s="195">
        <f t="shared" si="21"/>
        <v>66985</v>
      </c>
      <c r="AK13" s="195">
        <f t="shared" si="22"/>
        <v>67038</v>
      </c>
      <c r="AL13" s="193"/>
    </row>
    <row r="14" spans="1:38" s="157" customFormat="1" ht="15" x14ac:dyDescent="0.25">
      <c r="B14" s="157" t="s">
        <v>268</v>
      </c>
      <c r="C14" s="157">
        <v>9989</v>
      </c>
      <c r="D14" s="189" t="s">
        <v>390</v>
      </c>
      <c r="E14" s="194">
        <v>7763000</v>
      </c>
      <c r="F14" s="194">
        <v>736133</v>
      </c>
      <c r="G14" s="194">
        <v>149967</v>
      </c>
      <c r="H14" s="194">
        <v>516</v>
      </c>
      <c r="I14" s="195">
        <f t="shared" si="23"/>
        <v>8649616</v>
      </c>
      <c r="J14" s="194">
        <v>3258</v>
      </c>
      <c r="K14" s="194">
        <v>8646358</v>
      </c>
      <c r="L14" s="195">
        <f t="shared" si="17"/>
        <v>8649616</v>
      </c>
      <c r="M14" s="194">
        <v>178764</v>
      </c>
      <c r="N14" s="194">
        <v>0</v>
      </c>
      <c r="O14" s="194">
        <v>0</v>
      </c>
      <c r="P14" s="194">
        <v>10800</v>
      </c>
      <c r="Q14" s="194">
        <v>0</v>
      </c>
      <c r="R14" s="194">
        <v>0</v>
      </c>
      <c r="S14" s="194">
        <v>0</v>
      </c>
      <c r="T14" s="194">
        <v>71223</v>
      </c>
      <c r="U14" s="194">
        <v>982</v>
      </c>
      <c r="V14" s="194">
        <v>8378</v>
      </c>
      <c r="W14" s="195">
        <f t="shared" si="18"/>
        <v>270147</v>
      </c>
      <c r="X14" s="194">
        <v>47806</v>
      </c>
      <c r="Y14" s="194">
        <v>38496</v>
      </c>
      <c r="Z14" s="194">
        <v>0</v>
      </c>
      <c r="AA14" s="194">
        <v>9039</v>
      </c>
      <c r="AB14" s="194">
        <v>0</v>
      </c>
      <c r="AC14" s="194">
        <v>6106</v>
      </c>
      <c r="AD14" s="194">
        <v>0</v>
      </c>
      <c r="AE14" s="194">
        <v>0</v>
      </c>
      <c r="AF14" s="194">
        <v>54889</v>
      </c>
      <c r="AG14" s="194">
        <v>61717</v>
      </c>
      <c r="AH14" s="195">
        <f t="shared" si="19"/>
        <v>218053</v>
      </c>
      <c r="AI14" s="196">
        <f t="shared" si="20"/>
        <v>52094</v>
      </c>
      <c r="AJ14" s="195">
        <f t="shared" si="21"/>
        <v>16906</v>
      </c>
      <c r="AK14" s="195">
        <f t="shared" si="22"/>
        <v>253241</v>
      </c>
      <c r="AL14" s="193"/>
    </row>
    <row r="15" spans="1:38" s="157" customFormat="1" ht="15" x14ac:dyDescent="0.25">
      <c r="B15" s="157" t="s">
        <v>268</v>
      </c>
      <c r="C15" s="157">
        <v>9314</v>
      </c>
      <c r="D15" s="189" t="s">
        <v>382</v>
      </c>
      <c r="E15" s="194">
        <v>0</v>
      </c>
      <c r="F15" s="194">
        <v>0</v>
      </c>
      <c r="G15" s="194">
        <v>11012</v>
      </c>
      <c r="H15" s="194"/>
      <c r="I15" s="195">
        <f t="shared" ref="I15" si="24">SUM(E15:H15)</f>
        <v>11012</v>
      </c>
      <c r="J15" s="194"/>
      <c r="K15" s="194"/>
      <c r="L15" s="195">
        <f t="shared" ref="L15:L17" si="25">J15+K15</f>
        <v>0</v>
      </c>
      <c r="M15" s="194">
        <v>78892</v>
      </c>
      <c r="N15" s="194">
        <v>0</v>
      </c>
      <c r="O15" s="194">
        <v>0</v>
      </c>
      <c r="P15" s="194">
        <v>0</v>
      </c>
      <c r="Q15" s="194">
        <v>0</v>
      </c>
      <c r="R15" s="194">
        <v>0</v>
      </c>
      <c r="S15" s="194">
        <v>0</v>
      </c>
      <c r="T15" s="194">
        <v>0</v>
      </c>
      <c r="U15" s="194">
        <v>2407</v>
      </c>
      <c r="V15" s="194">
        <v>13355</v>
      </c>
      <c r="W15" s="195">
        <f t="shared" ref="W15:W17" si="26">SUM(M15:V15)</f>
        <v>94654</v>
      </c>
      <c r="X15" s="194">
        <v>0</v>
      </c>
      <c r="Y15" s="194">
        <v>54740</v>
      </c>
      <c r="Z15" s="194">
        <v>0</v>
      </c>
      <c r="AA15" s="194">
        <v>0</v>
      </c>
      <c r="AB15" s="194">
        <v>0</v>
      </c>
      <c r="AC15" s="194">
        <v>0</v>
      </c>
      <c r="AD15" s="194">
        <v>0</v>
      </c>
      <c r="AE15" s="194">
        <v>0</v>
      </c>
      <c r="AF15" s="194">
        <v>0</v>
      </c>
      <c r="AG15" s="194">
        <v>36807</v>
      </c>
      <c r="AH15" s="195">
        <f t="shared" ref="AH15:AH17" si="27">SUM(X15:AG15)</f>
        <v>91547</v>
      </c>
      <c r="AI15" s="196">
        <f t="shared" ref="AI15:AI17" si="28">W15-AH15</f>
        <v>3107</v>
      </c>
      <c r="AJ15" s="195">
        <f t="shared" ref="AJ15:AJ17" si="29">N15+O15+P15+Q15+R15+AC15+AD15+AE15</f>
        <v>0</v>
      </c>
      <c r="AK15" s="195">
        <f t="shared" ref="AK15:AK17" si="30">W15-AJ15</f>
        <v>94654</v>
      </c>
      <c r="AL15" s="193"/>
    </row>
    <row r="16" spans="1:38" s="157" customFormat="1" ht="15" x14ac:dyDescent="0.25">
      <c r="B16" s="157" t="s">
        <v>268</v>
      </c>
      <c r="C16" s="157">
        <v>9324</v>
      </c>
      <c r="D16" s="189" t="s">
        <v>391</v>
      </c>
      <c r="E16" s="194">
        <v>0</v>
      </c>
      <c r="F16" s="194">
        <v>2112</v>
      </c>
      <c r="G16" s="194">
        <v>349718</v>
      </c>
      <c r="H16" s="194">
        <v>0</v>
      </c>
      <c r="I16" s="195">
        <f t="shared" ref="I16" si="31">SUM(E16:H16)</f>
        <v>351830</v>
      </c>
      <c r="J16" s="194">
        <v>566</v>
      </c>
      <c r="K16" s="194">
        <v>351264</v>
      </c>
      <c r="L16" s="195">
        <f t="shared" si="25"/>
        <v>351830</v>
      </c>
      <c r="M16" s="194">
        <v>108770</v>
      </c>
      <c r="N16" s="194">
        <v>0</v>
      </c>
      <c r="O16" s="194">
        <v>0</v>
      </c>
      <c r="P16" s="194">
        <v>0</v>
      </c>
      <c r="Q16" s="194">
        <v>0</v>
      </c>
      <c r="R16" s="194">
        <v>0</v>
      </c>
      <c r="S16" s="194">
        <v>0</v>
      </c>
      <c r="T16" s="194">
        <v>0</v>
      </c>
      <c r="U16" s="194">
        <v>11780</v>
      </c>
      <c r="V16" s="194">
        <v>0</v>
      </c>
      <c r="W16" s="195">
        <f t="shared" si="26"/>
        <v>120550</v>
      </c>
      <c r="X16" s="194">
        <v>0</v>
      </c>
      <c r="Y16" s="194">
        <v>98060</v>
      </c>
      <c r="Z16" s="194">
        <v>0</v>
      </c>
      <c r="AA16" s="194">
        <v>36764</v>
      </c>
      <c r="AB16" s="194">
        <v>0</v>
      </c>
      <c r="AC16" s="194">
        <v>0</v>
      </c>
      <c r="AD16" s="194">
        <v>0</v>
      </c>
      <c r="AE16" s="194">
        <v>0</v>
      </c>
      <c r="AF16" s="194">
        <v>0</v>
      </c>
      <c r="AG16" s="194">
        <v>4991</v>
      </c>
      <c r="AH16" s="195">
        <f t="shared" si="27"/>
        <v>139815</v>
      </c>
      <c r="AI16" s="196">
        <f t="shared" si="28"/>
        <v>-19265</v>
      </c>
      <c r="AJ16" s="195">
        <f t="shared" si="29"/>
        <v>0</v>
      </c>
      <c r="AK16" s="195">
        <f t="shared" si="30"/>
        <v>120550</v>
      </c>
      <c r="AL16" s="193"/>
    </row>
    <row r="17" spans="2:38" s="157" customFormat="1" ht="15" x14ac:dyDescent="0.25">
      <c r="B17" s="157" t="s">
        <v>268</v>
      </c>
      <c r="C17" s="157">
        <v>9330</v>
      </c>
      <c r="D17" s="189" t="s">
        <v>388</v>
      </c>
      <c r="E17" s="194">
        <v>3150322</v>
      </c>
      <c r="F17" s="194">
        <v>45384</v>
      </c>
      <c r="G17" s="194">
        <v>15026</v>
      </c>
      <c r="H17" s="194">
        <v>0</v>
      </c>
      <c r="I17" s="195">
        <f t="shared" ref="I17" si="32">SUM(E17:H17)</f>
        <v>3210732</v>
      </c>
      <c r="J17" s="194">
        <v>34994</v>
      </c>
      <c r="K17" s="194">
        <v>3175738</v>
      </c>
      <c r="L17" s="195">
        <f t="shared" si="25"/>
        <v>3210732</v>
      </c>
      <c r="M17" s="194">
        <v>60298</v>
      </c>
      <c r="N17" s="194">
        <v>13401</v>
      </c>
      <c r="O17" s="194">
        <v>6145</v>
      </c>
      <c r="P17" s="194">
        <v>20800</v>
      </c>
      <c r="Q17" s="194">
        <v>0</v>
      </c>
      <c r="R17" s="194">
        <v>700</v>
      </c>
      <c r="S17" s="194">
        <v>33797</v>
      </c>
      <c r="T17" s="194">
        <v>3613</v>
      </c>
      <c r="U17" s="194">
        <v>0</v>
      </c>
      <c r="V17" s="194">
        <v>163</v>
      </c>
      <c r="W17" s="195">
        <f t="shared" si="26"/>
        <v>138917</v>
      </c>
      <c r="X17" s="194">
        <v>62045</v>
      </c>
      <c r="Y17" s="194">
        <v>0</v>
      </c>
      <c r="Z17" s="194">
        <v>6145</v>
      </c>
      <c r="AA17" s="194">
        <v>6738</v>
      </c>
      <c r="AB17" s="194">
        <v>0</v>
      </c>
      <c r="AC17" s="194">
        <v>8876</v>
      </c>
      <c r="AD17" s="194">
        <v>0</v>
      </c>
      <c r="AE17" s="194">
        <v>0</v>
      </c>
      <c r="AF17" s="194">
        <v>33408</v>
      </c>
      <c r="AG17" s="194">
        <v>2298</v>
      </c>
      <c r="AH17" s="195">
        <f t="shared" si="27"/>
        <v>119510</v>
      </c>
      <c r="AI17" s="196">
        <f t="shared" si="28"/>
        <v>19407</v>
      </c>
      <c r="AJ17" s="195">
        <f t="shared" si="29"/>
        <v>49922</v>
      </c>
      <c r="AK17" s="195">
        <f t="shared" si="30"/>
        <v>88995</v>
      </c>
      <c r="AL17" s="193"/>
    </row>
    <row r="18" spans="2:38" s="157" customFormat="1" x14ac:dyDescent="0.2">
      <c r="B18" s="157" t="s">
        <v>268</v>
      </c>
      <c r="C18" s="157">
        <v>9330</v>
      </c>
      <c r="D18" s="189" t="s">
        <v>392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AL18" s="193"/>
    </row>
    <row r="19" spans="2:38" s="157" customFormat="1" ht="15" x14ac:dyDescent="0.25">
      <c r="B19" s="157" t="s">
        <v>268</v>
      </c>
      <c r="C19" s="157">
        <v>9353</v>
      </c>
      <c r="D19" s="189" t="s">
        <v>386</v>
      </c>
      <c r="E19" s="194">
        <v>198000</v>
      </c>
      <c r="F19" s="194">
        <v>30075</v>
      </c>
      <c r="G19" s="194">
        <v>62053</v>
      </c>
      <c r="H19" s="194">
        <v>0</v>
      </c>
      <c r="I19" s="195">
        <f t="shared" ref="I19:I20" si="33">SUM(E19:H19)</f>
        <v>290128</v>
      </c>
      <c r="J19" s="194">
        <v>0</v>
      </c>
      <c r="K19" s="194">
        <v>290128</v>
      </c>
      <c r="L19" s="195">
        <f t="shared" ref="L19:L20" si="34">J19+K19</f>
        <v>290128</v>
      </c>
      <c r="M19" s="194">
        <v>27974</v>
      </c>
      <c r="N19" s="194">
        <v>0</v>
      </c>
      <c r="O19" s="194">
        <v>0</v>
      </c>
      <c r="P19" s="194">
        <v>0</v>
      </c>
      <c r="Q19" s="194">
        <v>0</v>
      </c>
      <c r="R19" s="194">
        <v>0</v>
      </c>
      <c r="S19" s="194">
        <v>0</v>
      </c>
      <c r="T19" s="194">
        <v>0</v>
      </c>
      <c r="U19" s="194">
        <v>1684</v>
      </c>
      <c r="V19" s="194">
        <v>0</v>
      </c>
      <c r="W19" s="195">
        <f t="shared" ref="W19:W20" si="35">SUM(M19:V19)</f>
        <v>29658</v>
      </c>
      <c r="X19" s="194">
        <v>0</v>
      </c>
      <c r="Y19" s="194">
        <v>2424</v>
      </c>
      <c r="Z19" s="194">
        <v>1250</v>
      </c>
      <c r="AA19" s="194">
        <v>1210</v>
      </c>
      <c r="AB19" s="194">
        <v>0</v>
      </c>
      <c r="AC19" s="194">
        <v>0</v>
      </c>
      <c r="AD19" s="194">
        <v>0</v>
      </c>
      <c r="AE19" s="194">
        <v>0</v>
      </c>
      <c r="AF19" s="194">
        <v>6751</v>
      </c>
      <c r="AG19" s="194">
        <v>2532</v>
      </c>
      <c r="AH19" s="195">
        <f t="shared" ref="AH19:AH20" si="36">SUM(X19:AG19)</f>
        <v>14167</v>
      </c>
      <c r="AI19" s="196">
        <f t="shared" ref="AI19" si="37">W19-AH19</f>
        <v>15491</v>
      </c>
      <c r="AJ19" s="195">
        <f t="shared" ref="AJ19:AJ20" si="38">N19+O19+P19+Q19+R19+AC19+AD19+AE19</f>
        <v>0</v>
      </c>
      <c r="AK19" s="195">
        <f t="shared" ref="AK19:AK20" si="39">W19-AJ19</f>
        <v>29658</v>
      </c>
      <c r="AL19" s="193"/>
    </row>
    <row r="20" spans="2:38" s="157" customFormat="1" ht="15" x14ac:dyDescent="0.25">
      <c r="B20" s="157" t="s">
        <v>268</v>
      </c>
      <c r="C20" s="157">
        <v>13657</v>
      </c>
      <c r="D20" s="189" t="s">
        <v>394</v>
      </c>
      <c r="E20" s="194">
        <v>3492319</v>
      </c>
      <c r="F20" s="194">
        <v>82539</v>
      </c>
      <c r="G20" s="194">
        <v>193407</v>
      </c>
      <c r="H20" s="194">
        <v>2720</v>
      </c>
      <c r="I20" s="195">
        <f t="shared" si="33"/>
        <v>3770985</v>
      </c>
      <c r="J20" s="194">
        <v>200276</v>
      </c>
      <c r="K20" s="194">
        <v>3570716</v>
      </c>
      <c r="L20" s="195">
        <f t="shared" si="34"/>
        <v>3770992</v>
      </c>
      <c r="M20" s="194">
        <v>105506</v>
      </c>
      <c r="N20" s="194">
        <v>0</v>
      </c>
      <c r="O20" s="194">
        <v>3806</v>
      </c>
      <c r="P20" s="194">
        <v>5223</v>
      </c>
      <c r="Q20" s="194">
        <v>0</v>
      </c>
      <c r="R20" s="194">
        <v>0</v>
      </c>
      <c r="S20" s="194">
        <v>362783</v>
      </c>
      <c r="T20" s="194">
        <v>37861</v>
      </c>
      <c r="U20" s="194">
        <v>6761</v>
      </c>
      <c r="V20" s="194">
        <v>18956</v>
      </c>
      <c r="W20" s="195">
        <f t="shared" si="35"/>
        <v>540896</v>
      </c>
      <c r="X20" s="194">
        <v>77541</v>
      </c>
      <c r="Y20" s="194">
        <v>169856</v>
      </c>
      <c r="Z20" s="194">
        <v>57525</v>
      </c>
      <c r="AA20" s="194">
        <v>90929</v>
      </c>
      <c r="AB20" s="194">
        <v>0</v>
      </c>
      <c r="AC20" s="194">
        <v>25999</v>
      </c>
      <c r="AD20" s="194">
        <v>73394</v>
      </c>
      <c r="AE20" s="194">
        <v>3847</v>
      </c>
      <c r="AF20" s="194">
        <v>55808</v>
      </c>
      <c r="AG20" s="194">
        <v>50319</v>
      </c>
      <c r="AH20" s="195">
        <f t="shared" si="36"/>
        <v>605218</v>
      </c>
      <c r="AI20" s="196">
        <f>W20-AH20</f>
        <v>-64322</v>
      </c>
      <c r="AJ20" s="195">
        <f t="shared" si="38"/>
        <v>112269</v>
      </c>
      <c r="AK20" s="195">
        <f t="shared" si="39"/>
        <v>428627</v>
      </c>
      <c r="AL20" s="193"/>
    </row>
    <row r="21" spans="2:38" s="157" customFormat="1" ht="15" x14ac:dyDescent="0.25">
      <c r="B21" s="157" t="s">
        <v>268</v>
      </c>
      <c r="C21" s="157">
        <v>14317</v>
      </c>
      <c r="D21" s="189" t="s">
        <v>383</v>
      </c>
      <c r="E21" s="194">
        <v>1210000</v>
      </c>
      <c r="F21" s="194">
        <v>20000</v>
      </c>
      <c r="G21" s="194">
        <v>517106</v>
      </c>
      <c r="H21" s="194">
        <v>0</v>
      </c>
      <c r="I21" s="195">
        <f>SUM(E21:H21)</f>
        <v>1747106</v>
      </c>
      <c r="J21" s="194">
        <v>11784</v>
      </c>
      <c r="K21" s="194">
        <v>1735322</v>
      </c>
      <c r="L21" s="195">
        <f>J21+K21</f>
        <v>1747106</v>
      </c>
      <c r="M21" s="194">
        <v>22560</v>
      </c>
      <c r="N21" s="194">
        <v>0</v>
      </c>
      <c r="O21" s="194">
        <v>0</v>
      </c>
      <c r="P21" s="194">
        <v>0</v>
      </c>
      <c r="Q21" s="194">
        <v>10000</v>
      </c>
      <c r="R21" s="194">
        <v>0</v>
      </c>
      <c r="S21" s="194">
        <v>0</v>
      </c>
      <c r="T21" s="194">
        <v>2674</v>
      </c>
      <c r="U21" s="194">
        <v>18062</v>
      </c>
      <c r="V21" s="194">
        <v>4344</v>
      </c>
      <c r="W21" s="195">
        <f>SUM(M21:V21)</f>
        <v>57640</v>
      </c>
      <c r="X21" s="194">
        <v>10373</v>
      </c>
      <c r="Y21" s="194">
        <v>783</v>
      </c>
      <c r="Z21" s="194">
        <v>100</v>
      </c>
      <c r="AA21" s="194">
        <v>1885</v>
      </c>
      <c r="AB21" s="194">
        <v>10000</v>
      </c>
      <c r="AC21" s="194">
        <v>18507</v>
      </c>
      <c r="AD21" s="194">
        <v>0</v>
      </c>
      <c r="AE21" s="194">
        <v>0</v>
      </c>
      <c r="AF21" s="194">
        <v>11540</v>
      </c>
      <c r="AG21" s="194">
        <v>6939</v>
      </c>
      <c r="AH21" s="195">
        <f>SUM(X21:AG21)</f>
        <v>60127</v>
      </c>
      <c r="AI21" s="196">
        <f>W21-AH21</f>
        <v>-2487</v>
      </c>
      <c r="AJ21" s="195">
        <f>N21+O21+P21+Q21+R21+AC21+AD21+AE21</f>
        <v>28507</v>
      </c>
      <c r="AK21" s="195">
        <f>W21-AJ21</f>
        <v>29133</v>
      </c>
      <c r="AL21" s="193"/>
    </row>
    <row r="22" spans="2:38" s="157" customFormat="1" ht="15" x14ac:dyDescent="0.25">
      <c r="B22" s="157" t="s">
        <v>268</v>
      </c>
      <c r="C22" s="157">
        <v>9862</v>
      </c>
      <c r="D22" s="189" t="s">
        <v>385</v>
      </c>
      <c r="E22" s="194">
        <v>2420490</v>
      </c>
      <c r="F22" s="194">
        <v>22882</v>
      </c>
      <c r="G22" s="194">
        <v>168014</v>
      </c>
      <c r="H22" s="194">
        <v>2803</v>
      </c>
      <c r="I22" s="195">
        <f t="shared" ref="I22" si="40">SUM(E22:H22)</f>
        <v>2614189</v>
      </c>
      <c r="J22" s="194">
        <v>16800</v>
      </c>
      <c r="K22" s="194">
        <v>2597389</v>
      </c>
      <c r="L22" s="195">
        <f t="shared" ref="L22" si="41">J22+K22</f>
        <v>2614189</v>
      </c>
      <c r="M22" s="194">
        <v>40445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6696</v>
      </c>
      <c r="T22" s="194">
        <v>94770</v>
      </c>
      <c r="U22" s="194">
        <v>7406</v>
      </c>
      <c r="V22" s="194">
        <v>3605</v>
      </c>
      <c r="W22" s="195">
        <f>SUM(M22:V22)</f>
        <v>152922</v>
      </c>
      <c r="X22" s="194">
        <v>70520</v>
      </c>
      <c r="Y22" s="194">
        <v>19582</v>
      </c>
      <c r="Z22" s="194">
        <v>380</v>
      </c>
      <c r="AA22" s="194">
        <v>13946</v>
      </c>
      <c r="AB22" s="194">
        <v>0</v>
      </c>
      <c r="AC22" s="194">
        <v>3297</v>
      </c>
      <c r="AD22" s="194">
        <v>0</v>
      </c>
      <c r="AE22" s="194">
        <v>0</v>
      </c>
      <c r="AF22" s="194">
        <v>54692</v>
      </c>
      <c r="AG22" s="194">
        <v>9388</v>
      </c>
      <c r="AH22" s="195">
        <f t="shared" ref="AH22" si="42">SUM(X22:AG22)</f>
        <v>171805</v>
      </c>
      <c r="AI22" s="196">
        <f t="shared" ref="AI22" si="43">W22-AH22</f>
        <v>-18883</v>
      </c>
      <c r="AJ22" s="195">
        <f t="shared" ref="AJ22" si="44">N22+O22+P22+Q22+R22+AC22+AD22+AE22</f>
        <v>3297</v>
      </c>
      <c r="AK22" s="195">
        <f t="shared" ref="AK22" si="45">W22-AJ22</f>
        <v>149625</v>
      </c>
      <c r="AL22" s="193"/>
    </row>
    <row r="23" spans="2:38" s="159" customFormat="1" x14ac:dyDescent="0.2">
      <c r="D23" s="160" t="s">
        <v>332</v>
      </c>
      <c r="E23" s="158">
        <f>SUM(E5:E22)</f>
        <v>29873445</v>
      </c>
      <c r="F23" s="158">
        <f t="shared" ref="F23:AK23" si="46">SUM(F5:F22)</f>
        <v>1210282</v>
      </c>
      <c r="G23" s="158">
        <f t="shared" si="46"/>
        <v>2779320</v>
      </c>
      <c r="H23" s="158">
        <f t="shared" si="46"/>
        <v>14437</v>
      </c>
      <c r="I23" s="158">
        <f t="shared" si="46"/>
        <v>33877484</v>
      </c>
      <c r="J23" s="158">
        <f t="shared" si="46"/>
        <v>299936</v>
      </c>
      <c r="K23" s="158">
        <f t="shared" si="46"/>
        <v>33566543</v>
      </c>
      <c r="L23" s="158">
        <f t="shared" si="46"/>
        <v>33866479</v>
      </c>
      <c r="M23" s="158">
        <f t="shared" si="46"/>
        <v>902335</v>
      </c>
      <c r="N23" s="158">
        <f t="shared" si="46"/>
        <v>22929</v>
      </c>
      <c r="O23" s="158">
        <f t="shared" si="46"/>
        <v>12724</v>
      </c>
      <c r="P23" s="158">
        <f t="shared" si="46"/>
        <v>85527</v>
      </c>
      <c r="Q23" s="158">
        <f t="shared" si="46"/>
        <v>79000</v>
      </c>
      <c r="R23" s="158">
        <f t="shared" si="46"/>
        <v>700</v>
      </c>
      <c r="S23" s="158">
        <f t="shared" si="46"/>
        <v>585998</v>
      </c>
      <c r="T23" s="158">
        <f t="shared" si="46"/>
        <v>399074</v>
      </c>
      <c r="U23" s="158">
        <f t="shared" si="46"/>
        <v>128772</v>
      </c>
      <c r="V23" s="158">
        <f t="shared" si="46"/>
        <v>51533</v>
      </c>
      <c r="W23" s="158">
        <f t="shared" si="46"/>
        <v>2268592</v>
      </c>
      <c r="X23" s="158">
        <f t="shared" si="46"/>
        <v>537368</v>
      </c>
      <c r="Y23" s="158">
        <f t="shared" si="46"/>
        <v>465077</v>
      </c>
      <c r="Z23" s="158">
        <f t="shared" si="46"/>
        <v>108736</v>
      </c>
      <c r="AA23" s="158">
        <f t="shared" si="46"/>
        <v>221476</v>
      </c>
      <c r="AB23" s="158">
        <f t="shared" si="46"/>
        <v>79000</v>
      </c>
      <c r="AC23" s="158">
        <f t="shared" si="46"/>
        <v>111645</v>
      </c>
      <c r="AD23" s="158">
        <f t="shared" si="46"/>
        <v>193815</v>
      </c>
      <c r="AE23" s="158">
        <f t="shared" si="46"/>
        <v>49834</v>
      </c>
      <c r="AF23" s="158">
        <f t="shared" si="46"/>
        <v>351992</v>
      </c>
      <c r="AG23" s="158">
        <f t="shared" si="46"/>
        <v>296947</v>
      </c>
      <c r="AH23" s="158">
        <f t="shared" si="46"/>
        <v>2415890</v>
      </c>
      <c r="AI23" s="158">
        <f t="shared" si="46"/>
        <v>-147298</v>
      </c>
      <c r="AJ23" s="158">
        <f t="shared" si="46"/>
        <v>556174</v>
      </c>
      <c r="AK23" s="158">
        <f t="shared" si="46"/>
        <v>1712418</v>
      </c>
    </row>
    <row r="24" spans="2:38" s="159" customFormat="1" x14ac:dyDescent="0.2">
      <c r="D24" s="160"/>
      <c r="E24" s="158"/>
      <c r="F24" s="158"/>
      <c r="G24" s="158"/>
      <c r="H24" s="158"/>
      <c r="I24" s="158"/>
      <c r="J24" s="158"/>
      <c r="K24" s="158"/>
      <c r="L24" s="158"/>
    </row>
    <row r="25" spans="2:38" s="157" customFormat="1" ht="15" x14ac:dyDescent="0.25">
      <c r="B25" s="157" t="s">
        <v>319</v>
      </c>
      <c r="C25" s="157">
        <v>9362</v>
      </c>
      <c r="D25" s="197" t="s">
        <v>395</v>
      </c>
      <c r="E25" s="190">
        <v>1975000</v>
      </c>
      <c r="F25" s="190">
        <v>4797</v>
      </c>
      <c r="G25" s="190">
        <v>1744947</v>
      </c>
      <c r="H25" s="190">
        <v>2548</v>
      </c>
      <c r="I25" s="191">
        <f t="shared" ref="I25:I26" si="47">SUM(E25:H25)</f>
        <v>3727292</v>
      </c>
      <c r="J25" s="190">
        <v>7297</v>
      </c>
      <c r="K25" s="190">
        <v>3719995</v>
      </c>
      <c r="L25" s="191">
        <f t="shared" ref="L25:L26" si="48">J25+K25</f>
        <v>3727292</v>
      </c>
      <c r="M25" s="190">
        <v>68139</v>
      </c>
      <c r="N25" s="190">
        <v>0</v>
      </c>
      <c r="O25" s="190">
        <v>0</v>
      </c>
      <c r="P25" s="190">
        <v>0</v>
      </c>
      <c r="Q25" s="190">
        <v>0</v>
      </c>
      <c r="R25" s="190">
        <v>0</v>
      </c>
      <c r="S25" s="190">
        <v>0</v>
      </c>
      <c r="T25" s="190">
        <v>34985</v>
      </c>
      <c r="U25" s="190">
        <v>55602</v>
      </c>
      <c r="V25" s="190">
        <v>12360</v>
      </c>
      <c r="W25" s="191">
        <f t="shared" ref="W25:W26" si="49">SUM(M25:V25)</f>
        <v>171086</v>
      </c>
      <c r="X25" s="190">
        <v>60302</v>
      </c>
      <c r="Y25" s="190">
        <v>27151</v>
      </c>
      <c r="Z25" s="190">
        <v>1500</v>
      </c>
      <c r="AA25" s="190">
        <v>23170</v>
      </c>
      <c r="AB25" s="190">
        <v>0</v>
      </c>
      <c r="AC25" s="190">
        <v>17000</v>
      </c>
      <c r="AD25" s="190">
        <v>4615</v>
      </c>
      <c r="AE25" s="190">
        <v>0</v>
      </c>
      <c r="AF25" s="190">
        <v>29812</v>
      </c>
      <c r="AG25" s="190">
        <v>10351</v>
      </c>
      <c r="AH25" s="191">
        <f t="shared" ref="AH25:AH26" si="50">SUM(X25:AG25)</f>
        <v>173901</v>
      </c>
      <c r="AI25" s="192">
        <f t="shared" ref="AI25:AI26" si="51">W25-AH25</f>
        <v>-2815</v>
      </c>
      <c r="AJ25" s="191">
        <f>N25+O25+P25+Q25+R25+AC25+AD25+AE25</f>
        <v>21615</v>
      </c>
      <c r="AK25" s="191">
        <f t="shared" ref="AK25:AK26" si="52">W25-AJ25</f>
        <v>149471</v>
      </c>
    </row>
    <row r="26" spans="2:38" s="157" customFormat="1" ht="15" x14ac:dyDescent="0.25">
      <c r="B26" s="157" t="s">
        <v>319</v>
      </c>
      <c r="C26" s="157">
        <v>9411</v>
      </c>
      <c r="D26" s="197" t="s">
        <v>409</v>
      </c>
      <c r="E26" s="190">
        <v>1288223</v>
      </c>
      <c r="F26" s="190">
        <v>15807</v>
      </c>
      <c r="G26" s="190">
        <v>68889</v>
      </c>
      <c r="H26" s="190">
        <v>0</v>
      </c>
      <c r="I26" s="191">
        <f t="shared" si="47"/>
        <v>1372919</v>
      </c>
      <c r="J26" s="190">
        <v>5476</v>
      </c>
      <c r="K26" s="190">
        <v>1367443</v>
      </c>
      <c r="L26" s="191">
        <f t="shared" si="48"/>
        <v>1372919</v>
      </c>
      <c r="M26" s="190">
        <v>65887</v>
      </c>
      <c r="N26" s="190"/>
      <c r="O26" s="190"/>
      <c r="P26" s="190"/>
      <c r="Q26" s="190"/>
      <c r="R26" s="190">
        <v>13287</v>
      </c>
      <c r="S26" s="190">
        <v>57054</v>
      </c>
      <c r="T26" s="190">
        <v>19653</v>
      </c>
      <c r="U26" s="190">
        <v>2315</v>
      </c>
      <c r="V26" s="190">
        <v>0</v>
      </c>
      <c r="W26" s="191">
        <f t="shared" si="49"/>
        <v>158196</v>
      </c>
      <c r="X26" s="190">
        <v>10220</v>
      </c>
      <c r="Y26" s="190">
        <v>35615</v>
      </c>
      <c r="Z26" s="190">
        <v>6122</v>
      </c>
      <c r="AA26" s="190"/>
      <c r="AB26" s="190"/>
      <c r="AC26" s="190"/>
      <c r="AD26" s="190">
        <v>17448</v>
      </c>
      <c r="AE26" s="190">
        <v>71842</v>
      </c>
      <c r="AF26" s="190">
        <v>9901</v>
      </c>
      <c r="AG26" s="190">
        <v>1714</v>
      </c>
      <c r="AH26" s="191">
        <f t="shared" si="50"/>
        <v>152862</v>
      </c>
      <c r="AI26" s="192">
        <f t="shared" si="51"/>
        <v>5334</v>
      </c>
      <c r="AJ26" s="191">
        <f t="shared" ref="AJ26" si="53">N26+O26+P26+Q26+R26+AC26+AD26+AE26</f>
        <v>102577</v>
      </c>
      <c r="AK26" s="191">
        <f t="shared" si="52"/>
        <v>55619</v>
      </c>
    </row>
    <row r="27" spans="2:38" s="157" customFormat="1" ht="15" x14ac:dyDescent="0.25">
      <c r="B27" s="157" t="s">
        <v>319</v>
      </c>
      <c r="C27" s="157">
        <v>9363</v>
      </c>
      <c r="D27" s="197" t="s">
        <v>399</v>
      </c>
      <c r="E27" s="190">
        <v>2221393</v>
      </c>
      <c r="F27" s="190">
        <v>144698</v>
      </c>
      <c r="G27" s="190">
        <v>191498</v>
      </c>
      <c r="H27" s="190">
        <v>10203</v>
      </c>
      <c r="I27" s="191">
        <f t="shared" ref="I27" si="54">SUM(E27:H27)</f>
        <v>2567792</v>
      </c>
      <c r="J27" s="190">
        <v>51365</v>
      </c>
      <c r="K27" s="190">
        <v>2516427</v>
      </c>
      <c r="L27" s="191">
        <f t="shared" ref="L27" si="55">J27+K27</f>
        <v>2567792</v>
      </c>
      <c r="M27" s="190">
        <v>223486</v>
      </c>
      <c r="N27" s="190">
        <v>0</v>
      </c>
      <c r="O27" s="190">
        <v>1919</v>
      </c>
      <c r="P27" s="190">
        <v>19600</v>
      </c>
      <c r="Q27" s="190">
        <v>0</v>
      </c>
      <c r="R27" s="190">
        <v>0</v>
      </c>
      <c r="S27" s="190">
        <v>127021</v>
      </c>
      <c r="T27" s="190">
        <v>24627</v>
      </c>
      <c r="U27" s="190">
        <v>7087</v>
      </c>
      <c r="V27" s="190">
        <v>24024</v>
      </c>
      <c r="W27" s="191">
        <f t="shared" ref="W27" si="56">SUM(M27:V27)</f>
        <v>427764</v>
      </c>
      <c r="X27" s="190">
        <v>87558</v>
      </c>
      <c r="Y27" s="190">
        <v>89916</v>
      </c>
      <c r="Z27" s="190">
        <v>5400</v>
      </c>
      <c r="AA27" s="190">
        <v>58538</v>
      </c>
      <c r="AB27" s="190">
        <v>0</v>
      </c>
      <c r="AC27" s="190">
        <v>0</v>
      </c>
      <c r="AD27" s="190">
        <v>131318</v>
      </c>
      <c r="AE27" s="190">
        <v>30000</v>
      </c>
      <c r="AF27" s="190">
        <v>50628</v>
      </c>
      <c r="AG27" s="190"/>
      <c r="AH27" s="191">
        <f t="shared" ref="AH27" si="57">SUM(X27:AG27)</f>
        <v>453358</v>
      </c>
      <c r="AI27" s="192">
        <f t="shared" ref="AI27" si="58">W27-AH27</f>
        <v>-25594</v>
      </c>
      <c r="AJ27" s="191">
        <f t="shared" ref="AJ27" si="59">N27+O27+P27+Q27+R27+AC27+AD27+AE27</f>
        <v>182837</v>
      </c>
      <c r="AK27" s="191">
        <f t="shared" ref="AK27" si="60">W27-AJ27</f>
        <v>244927</v>
      </c>
    </row>
    <row r="28" spans="2:38" s="157" customFormat="1" x14ac:dyDescent="0.2">
      <c r="B28" s="157" t="s">
        <v>319</v>
      </c>
      <c r="C28" s="157">
        <v>9366</v>
      </c>
      <c r="D28" s="197" t="s">
        <v>404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</row>
    <row r="29" spans="2:38" s="157" customFormat="1" ht="15" x14ac:dyDescent="0.25">
      <c r="B29" s="157" t="s">
        <v>319</v>
      </c>
      <c r="C29" s="157">
        <v>9371</v>
      </c>
      <c r="D29" s="197" t="s">
        <v>400</v>
      </c>
      <c r="E29" s="190">
        <v>745000</v>
      </c>
      <c r="F29" s="190">
        <v>13342</v>
      </c>
      <c r="G29" s="190">
        <v>474092</v>
      </c>
      <c r="H29" s="190">
        <v>5308</v>
      </c>
      <c r="I29" s="191">
        <f t="shared" ref="I29:I30" si="61">SUM(E29:H29)</f>
        <v>1237742</v>
      </c>
      <c r="J29" s="190">
        <v>11510</v>
      </c>
      <c r="K29" s="190">
        <v>1226232</v>
      </c>
      <c r="L29" s="191">
        <f t="shared" ref="L29:L30" si="62">J29+K29</f>
        <v>1237742</v>
      </c>
      <c r="M29" s="190">
        <v>149954</v>
      </c>
      <c r="N29" s="190">
        <v>0</v>
      </c>
      <c r="O29" s="190">
        <v>40</v>
      </c>
      <c r="P29" s="190">
        <v>0</v>
      </c>
      <c r="Q29" s="190">
        <v>0</v>
      </c>
      <c r="R29" s="190">
        <v>0</v>
      </c>
      <c r="S29" s="190">
        <v>23784</v>
      </c>
      <c r="T29" s="190">
        <v>37997</v>
      </c>
      <c r="U29" s="190">
        <v>13424</v>
      </c>
      <c r="V29" s="190">
        <v>832</v>
      </c>
      <c r="W29" s="191">
        <f t="shared" ref="W29:W30" si="63">SUM(M29:V29)</f>
        <v>226031</v>
      </c>
      <c r="X29" s="190">
        <v>58499</v>
      </c>
      <c r="Y29" s="190">
        <v>22668</v>
      </c>
      <c r="Z29" s="190">
        <v>540</v>
      </c>
      <c r="AA29" s="190">
        <v>14357</v>
      </c>
      <c r="AB29" s="190">
        <v>0</v>
      </c>
      <c r="AC29" s="190">
        <v>17055</v>
      </c>
      <c r="AD29" s="190">
        <v>1786</v>
      </c>
      <c r="AE29" s="190">
        <v>3776</v>
      </c>
      <c r="AF29" s="190">
        <v>18089</v>
      </c>
      <c r="AG29" s="190">
        <v>31146</v>
      </c>
      <c r="AH29" s="191">
        <f t="shared" ref="AH29:AH30" si="64">SUM(X29:AG29)</f>
        <v>167916</v>
      </c>
      <c r="AI29" s="192">
        <f t="shared" ref="AI29:AI30" si="65">W29-AH29</f>
        <v>58115</v>
      </c>
      <c r="AJ29" s="191">
        <f t="shared" ref="AJ29:AJ30" si="66">N29+O29+P29+Q29+R29+AC29+AD29+AE29</f>
        <v>22657</v>
      </c>
      <c r="AK29" s="191">
        <f t="shared" ref="AK29:AK30" si="67">W29-AJ29</f>
        <v>203374</v>
      </c>
    </row>
    <row r="30" spans="2:38" s="157" customFormat="1" ht="15" x14ac:dyDescent="0.25">
      <c r="B30" s="157" t="s">
        <v>319</v>
      </c>
      <c r="C30" s="157">
        <v>9370</v>
      </c>
      <c r="D30" s="197" t="s">
        <v>401</v>
      </c>
      <c r="E30" s="190"/>
      <c r="F30" s="190">
        <v>47191</v>
      </c>
      <c r="G30" s="190">
        <v>246529</v>
      </c>
      <c r="H30" s="190">
        <v>0</v>
      </c>
      <c r="I30" s="191">
        <f t="shared" si="61"/>
        <v>293720</v>
      </c>
      <c r="J30" s="190">
        <v>2236</v>
      </c>
      <c r="K30" s="190">
        <v>291484</v>
      </c>
      <c r="L30" s="191">
        <f t="shared" si="62"/>
        <v>293720</v>
      </c>
      <c r="M30" s="190">
        <v>49834</v>
      </c>
      <c r="N30" s="190">
        <v>0</v>
      </c>
      <c r="O30" s="190">
        <v>0</v>
      </c>
      <c r="P30" s="190">
        <v>0</v>
      </c>
      <c r="Q30" s="190">
        <v>0</v>
      </c>
      <c r="R30" s="190">
        <v>34668</v>
      </c>
      <c r="S30" s="190">
        <v>0</v>
      </c>
      <c r="T30" s="190">
        <v>3033</v>
      </c>
      <c r="U30" s="190">
        <v>8508</v>
      </c>
      <c r="V30" s="190">
        <v>4331</v>
      </c>
      <c r="W30" s="191">
        <f t="shared" si="63"/>
        <v>100374</v>
      </c>
      <c r="X30" s="190">
        <v>60152</v>
      </c>
      <c r="Y30" s="190">
        <v>0</v>
      </c>
      <c r="Z30" s="190">
        <v>4141</v>
      </c>
      <c r="AA30" s="190">
        <v>6158</v>
      </c>
      <c r="AB30" s="190">
        <v>0</v>
      </c>
      <c r="AC30" s="190">
        <v>0</v>
      </c>
      <c r="AD30" s="190">
        <v>0</v>
      </c>
      <c r="AE30" s="190">
        <v>0</v>
      </c>
      <c r="AF30" s="190">
        <v>23459</v>
      </c>
      <c r="AG30" s="190">
        <v>2356</v>
      </c>
      <c r="AH30" s="191">
        <f t="shared" si="64"/>
        <v>96266</v>
      </c>
      <c r="AI30" s="192">
        <f t="shared" si="65"/>
        <v>4108</v>
      </c>
      <c r="AJ30" s="191">
        <f t="shared" si="66"/>
        <v>34668</v>
      </c>
      <c r="AK30" s="191">
        <f t="shared" si="67"/>
        <v>65706</v>
      </c>
    </row>
    <row r="31" spans="2:38" s="157" customFormat="1" ht="15" x14ac:dyDescent="0.25">
      <c r="B31" s="157" t="s">
        <v>319</v>
      </c>
      <c r="C31" s="157">
        <v>9372</v>
      </c>
      <c r="D31" s="197" t="s">
        <v>398</v>
      </c>
      <c r="E31" s="190"/>
      <c r="F31" s="190"/>
      <c r="G31" s="190"/>
      <c r="H31" s="190"/>
      <c r="I31" s="191">
        <f t="shared" ref="I31:I32" si="68">SUM(E31:H31)</f>
        <v>0</v>
      </c>
      <c r="J31" s="190"/>
      <c r="K31" s="190"/>
      <c r="L31" s="191">
        <f t="shared" ref="L31:L32" si="69">J31+K31</f>
        <v>0</v>
      </c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1">
        <f t="shared" ref="W31:W32" si="70">SUM(M31:V31)</f>
        <v>0</v>
      </c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1">
        <f t="shared" ref="AH31:AH32" si="71">SUM(X31:AG31)</f>
        <v>0</v>
      </c>
      <c r="AI31" s="192">
        <f t="shared" ref="AI31:AI32" si="72">W31-AH31</f>
        <v>0</v>
      </c>
      <c r="AJ31" s="191">
        <f t="shared" ref="AJ31:AJ32" si="73">N31+O31+P31+Q31+R31+AC31+AD31+AE31</f>
        <v>0</v>
      </c>
      <c r="AK31" s="191">
        <f t="shared" ref="AK31:AK32" si="74">W31-AJ31</f>
        <v>0</v>
      </c>
    </row>
    <row r="32" spans="2:38" s="157" customFormat="1" ht="15" x14ac:dyDescent="0.25">
      <c r="B32" s="157" t="s">
        <v>319</v>
      </c>
      <c r="C32" s="157">
        <v>9364</v>
      </c>
      <c r="D32" s="197" t="s">
        <v>408</v>
      </c>
      <c r="E32" s="190">
        <v>0</v>
      </c>
      <c r="F32" s="190">
        <v>9407</v>
      </c>
      <c r="G32" s="190">
        <v>232591</v>
      </c>
      <c r="H32" s="190">
        <v>429</v>
      </c>
      <c r="I32" s="191">
        <f t="shared" si="68"/>
        <v>242427</v>
      </c>
      <c r="J32" s="190">
        <v>692</v>
      </c>
      <c r="K32" s="190">
        <v>241735</v>
      </c>
      <c r="L32" s="191">
        <f t="shared" si="69"/>
        <v>242427</v>
      </c>
      <c r="M32" s="190">
        <v>65010</v>
      </c>
      <c r="N32" s="190">
        <v>0</v>
      </c>
      <c r="O32" s="190">
        <v>0</v>
      </c>
      <c r="P32" s="190">
        <v>0</v>
      </c>
      <c r="Q32" s="190">
        <v>0</v>
      </c>
      <c r="R32" s="190">
        <v>0</v>
      </c>
      <c r="S32" s="190">
        <v>0</v>
      </c>
      <c r="T32" s="190">
        <v>31601</v>
      </c>
      <c r="U32" s="190">
        <v>3231</v>
      </c>
      <c r="V32" s="190">
        <v>0</v>
      </c>
      <c r="W32" s="191">
        <f t="shared" si="70"/>
        <v>99842</v>
      </c>
      <c r="X32" s="190">
        <v>6748</v>
      </c>
      <c r="Y32" s="190">
        <v>10820</v>
      </c>
      <c r="Z32" s="190">
        <v>1212</v>
      </c>
      <c r="AA32" s="190">
        <v>8181</v>
      </c>
      <c r="AB32" s="190">
        <v>0</v>
      </c>
      <c r="AC32" s="190">
        <v>0</v>
      </c>
      <c r="AD32" s="190">
        <v>612</v>
      </c>
      <c r="AE32" s="190">
        <v>3552</v>
      </c>
      <c r="AF32" s="190">
        <v>15352</v>
      </c>
      <c r="AG32" s="190">
        <v>2530</v>
      </c>
      <c r="AH32" s="191">
        <f t="shared" si="71"/>
        <v>49007</v>
      </c>
      <c r="AI32" s="192">
        <f t="shared" si="72"/>
        <v>50835</v>
      </c>
      <c r="AJ32" s="191">
        <f t="shared" si="73"/>
        <v>4164</v>
      </c>
      <c r="AK32" s="191">
        <f t="shared" si="74"/>
        <v>95678</v>
      </c>
    </row>
    <row r="33" spans="2:37" s="157" customFormat="1" ht="15" x14ac:dyDescent="0.25">
      <c r="B33" s="157" t="s">
        <v>319</v>
      </c>
      <c r="C33" s="157">
        <v>9378</v>
      </c>
      <c r="D33" s="197" t="s">
        <v>396</v>
      </c>
      <c r="E33" s="190"/>
      <c r="F33" s="190"/>
      <c r="G33" s="190"/>
      <c r="H33" s="190"/>
      <c r="I33" s="191">
        <f t="shared" ref="I33:I36" si="75">SUM(E33:H33)</f>
        <v>0</v>
      </c>
      <c r="J33" s="190"/>
      <c r="K33" s="190"/>
      <c r="L33" s="191">
        <f t="shared" ref="L33:L36" si="76">J33+K33</f>
        <v>0</v>
      </c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1">
        <f t="shared" ref="W33:W36" si="77">SUM(M33:V33)</f>
        <v>0</v>
      </c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1">
        <f t="shared" ref="AH33:AH36" si="78">SUM(X33:AG33)</f>
        <v>0</v>
      </c>
      <c r="AI33" s="192">
        <f t="shared" ref="AI33:AI36" si="79">W33-AH33</f>
        <v>0</v>
      </c>
      <c r="AJ33" s="191">
        <f t="shared" ref="AJ33:AJ36" si="80">N33+O33+P33+Q33+R33+AC33+AD33+AE33</f>
        <v>0</v>
      </c>
      <c r="AK33" s="191">
        <f t="shared" ref="AK33:AK36" si="81">W33-AJ33</f>
        <v>0</v>
      </c>
    </row>
    <row r="34" spans="2:37" s="157" customFormat="1" ht="15" x14ac:dyDescent="0.25">
      <c r="B34" s="157" t="s">
        <v>319</v>
      </c>
      <c r="C34" s="157">
        <v>9401</v>
      </c>
      <c r="D34" s="197" t="s">
        <v>410</v>
      </c>
      <c r="E34" s="190">
        <v>705000</v>
      </c>
      <c r="F34" s="190">
        <v>0</v>
      </c>
      <c r="G34" s="190">
        <v>57647</v>
      </c>
      <c r="H34" s="190">
        <v>1072</v>
      </c>
      <c r="I34" s="191">
        <f t="shared" si="75"/>
        <v>763719</v>
      </c>
      <c r="J34" s="190">
        <v>241</v>
      </c>
      <c r="K34" s="190">
        <v>763478</v>
      </c>
      <c r="L34" s="191">
        <f t="shared" si="76"/>
        <v>763719</v>
      </c>
      <c r="M34" s="190">
        <v>39696</v>
      </c>
      <c r="N34" s="190">
        <v>0</v>
      </c>
      <c r="O34" s="190">
        <v>156</v>
      </c>
      <c r="P34" s="190">
        <v>0</v>
      </c>
      <c r="Q34" s="190">
        <v>0</v>
      </c>
      <c r="R34" s="190">
        <v>0</v>
      </c>
      <c r="S34" s="190">
        <v>761</v>
      </c>
      <c r="T34" s="190">
        <v>15612</v>
      </c>
      <c r="U34" s="190">
        <v>1234</v>
      </c>
      <c r="V34" s="190">
        <v>0</v>
      </c>
      <c r="W34" s="191">
        <f t="shared" si="77"/>
        <v>57459</v>
      </c>
      <c r="X34" s="190">
        <v>4060</v>
      </c>
      <c r="Y34" s="190">
        <v>9869</v>
      </c>
      <c r="Z34" s="190">
        <v>656</v>
      </c>
      <c r="AA34" s="190">
        <v>9942</v>
      </c>
      <c r="AB34" s="190">
        <v>0</v>
      </c>
      <c r="AC34" s="190">
        <v>0</v>
      </c>
      <c r="AD34" s="190">
        <v>0</v>
      </c>
      <c r="AE34" s="190">
        <v>7921</v>
      </c>
      <c r="AF34" s="190">
        <v>15082</v>
      </c>
      <c r="AG34" s="190">
        <v>0</v>
      </c>
      <c r="AH34" s="191">
        <f t="shared" si="78"/>
        <v>47530</v>
      </c>
      <c r="AI34" s="192">
        <f t="shared" si="79"/>
        <v>9929</v>
      </c>
      <c r="AJ34" s="191">
        <f t="shared" si="80"/>
        <v>8077</v>
      </c>
      <c r="AK34" s="191">
        <f t="shared" si="81"/>
        <v>49382</v>
      </c>
    </row>
    <row r="35" spans="2:37" s="157" customFormat="1" ht="15" x14ac:dyDescent="0.25">
      <c r="B35" s="157" t="s">
        <v>319</v>
      </c>
      <c r="C35" s="157">
        <v>9380</v>
      </c>
      <c r="D35" s="197" t="s">
        <v>406</v>
      </c>
      <c r="E35" s="190">
        <v>1575000</v>
      </c>
      <c r="F35" s="190">
        <v>0</v>
      </c>
      <c r="G35" s="190">
        <v>35269</v>
      </c>
      <c r="H35" s="190">
        <v>0</v>
      </c>
      <c r="I35" s="191">
        <f t="shared" si="75"/>
        <v>1610269</v>
      </c>
      <c r="J35" s="190">
        <v>43958</v>
      </c>
      <c r="K35" s="190">
        <v>1566311</v>
      </c>
      <c r="L35" s="191">
        <f t="shared" si="76"/>
        <v>1610269</v>
      </c>
      <c r="M35" s="190">
        <v>53747</v>
      </c>
      <c r="N35" s="190">
        <v>0</v>
      </c>
      <c r="O35" s="190">
        <v>110</v>
      </c>
      <c r="P35" s="190">
        <v>1800</v>
      </c>
      <c r="Q35" s="190">
        <v>0</v>
      </c>
      <c r="R35" s="190">
        <v>0</v>
      </c>
      <c r="S35" s="190">
        <v>44158</v>
      </c>
      <c r="T35" s="190">
        <v>0</v>
      </c>
      <c r="U35" s="190">
        <v>259</v>
      </c>
      <c r="V35" s="190">
        <v>11738</v>
      </c>
      <c r="W35" s="191">
        <f t="shared" si="77"/>
        <v>111812</v>
      </c>
      <c r="X35" s="190">
        <v>54673</v>
      </c>
      <c r="Y35" s="190">
        <v>0</v>
      </c>
      <c r="Z35" s="190">
        <v>1340</v>
      </c>
      <c r="AA35" s="190">
        <v>11998</v>
      </c>
      <c r="AB35" s="190"/>
      <c r="AC35" s="190">
        <v>5816</v>
      </c>
      <c r="AD35" s="190">
        <v>32333</v>
      </c>
      <c r="AE35" s="190">
        <v>0</v>
      </c>
      <c r="AF35" s="190">
        <v>0</v>
      </c>
      <c r="AG35" s="190">
        <v>15331</v>
      </c>
      <c r="AH35" s="191">
        <f t="shared" si="78"/>
        <v>121491</v>
      </c>
      <c r="AI35" s="192">
        <f t="shared" si="79"/>
        <v>-9679</v>
      </c>
      <c r="AJ35" s="191">
        <f t="shared" si="80"/>
        <v>40059</v>
      </c>
      <c r="AK35" s="191">
        <f t="shared" si="81"/>
        <v>71753</v>
      </c>
    </row>
    <row r="36" spans="2:37" s="157" customFormat="1" ht="15" x14ac:dyDescent="0.25">
      <c r="B36" s="157" t="s">
        <v>319</v>
      </c>
      <c r="C36" s="157">
        <v>9908</v>
      </c>
      <c r="D36" s="197" t="s">
        <v>414</v>
      </c>
      <c r="E36" s="190">
        <v>1170000</v>
      </c>
      <c r="F36" s="190">
        <v>13137</v>
      </c>
      <c r="G36" s="190">
        <v>69195</v>
      </c>
      <c r="H36" s="190">
        <v>3095</v>
      </c>
      <c r="I36" s="191">
        <f t="shared" si="75"/>
        <v>1255427</v>
      </c>
      <c r="J36" s="190">
        <v>2618</v>
      </c>
      <c r="K36" s="190">
        <v>1252809</v>
      </c>
      <c r="L36" s="191">
        <f t="shared" si="76"/>
        <v>1255427</v>
      </c>
      <c r="M36" s="190">
        <v>45039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11259</v>
      </c>
      <c r="T36" s="190">
        <v>20086</v>
      </c>
      <c r="U36" s="190">
        <v>3397</v>
      </c>
      <c r="V36" s="190">
        <v>1020</v>
      </c>
      <c r="W36" s="191">
        <f t="shared" si="77"/>
        <v>80801</v>
      </c>
      <c r="X36" s="190">
        <v>30624</v>
      </c>
      <c r="Y36" s="190">
        <v>0</v>
      </c>
      <c r="Z36" s="190">
        <v>6088</v>
      </c>
      <c r="AA36" s="190">
        <v>0</v>
      </c>
      <c r="AB36" s="190">
        <v>0</v>
      </c>
      <c r="AC36" s="190">
        <v>0</v>
      </c>
      <c r="AD36" s="190">
        <v>1614</v>
      </c>
      <c r="AE36" s="190">
        <v>0</v>
      </c>
      <c r="AF36" s="190">
        <v>16882</v>
      </c>
      <c r="AG36" s="190">
        <v>5526</v>
      </c>
      <c r="AH36" s="191">
        <f t="shared" si="78"/>
        <v>60734</v>
      </c>
      <c r="AI36" s="192">
        <f t="shared" si="79"/>
        <v>20067</v>
      </c>
      <c r="AJ36" s="191">
        <f t="shared" si="80"/>
        <v>1614</v>
      </c>
      <c r="AK36" s="191">
        <f t="shared" si="81"/>
        <v>79187</v>
      </c>
    </row>
    <row r="37" spans="2:37" s="157" customFormat="1" ht="15" x14ac:dyDescent="0.25">
      <c r="B37" s="157" t="s">
        <v>319</v>
      </c>
      <c r="C37" s="157">
        <v>9403</v>
      </c>
      <c r="D37" s="197" t="s">
        <v>412</v>
      </c>
      <c r="E37" s="190">
        <v>775000</v>
      </c>
      <c r="F37" s="190">
        <v>100000</v>
      </c>
      <c r="G37" s="190">
        <v>94969</v>
      </c>
      <c r="H37" s="190">
        <v>0</v>
      </c>
      <c r="I37" s="191">
        <f t="shared" ref="I37" si="82">SUM(E37:H37)</f>
        <v>969969</v>
      </c>
      <c r="J37" s="190">
        <v>0</v>
      </c>
      <c r="K37" s="190">
        <v>969969</v>
      </c>
      <c r="L37" s="191">
        <f t="shared" ref="L37" si="83">J37+K37</f>
        <v>969969</v>
      </c>
      <c r="M37" s="190">
        <v>30380</v>
      </c>
      <c r="N37" s="190">
        <v>8853</v>
      </c>
      <c r="O37" s="190">
        <v>0</v>
      </c>
      <c r="P37" s="190">
        <v>26500</v>
      </c>
      <c r="Q37" s="190">
        <v>0</v>
      </c>
      <c r="R37" s="190">
        <v>0</v>
      </c>
      <c r="S37" s="190">
        <v>1861</v>
      </c>
      <c r="T37" s="190">
        <v>12600</v>
      </c>
      <c r="U37" s="190">
        <v>2672</v>
      </c>
      <c r="V37" s="190">
        <v>686</v>
      </c>
      <c r="W37" s="191">
        <f t="shared" ref="W37" si="84">SUM(M37:V37)</f>
        <v>83552</v>
      </c>
      <c r="X37" s="190">
        <v>0</v>
      </c>
      <c r="Y37" s="190">
        <v>10484</v>
      </c>
      <c r="Z37" s="190">
        <v>3676</v>
      </c>
      <c r="AA37" s="190">
        <v>2621</v>
      </c>
      <c r="AB37" s="190">
        <v>0</v>
      </c>
      <c r="AC37" s="190">
        <v>0</v>
      </c>
      <c r="AD37" s="190">
        <v>1861</v>
      </c>
      <c r="AE37" s="190">
        <v>9304</v>
      </c>
      <c r="AF37" s="190">
        <v>43817</v>
      </c>
      <c r="AG37" s="190">
        <v>1729</v>
      </c>
      <c r="AH37" s="191">
        <f t="shared" ref="AH37" si="85">SUM(X37:AG37)</f>
        <v>73492</v>
      </c>
      <c r="AI37" s="192">
        <f t="shared" ref="AI37" si="86">W37-AH37</f>
        <v>10060</v>
      </c>
      <c r="AJ37" s="191">
        <v>46518</v>
      </c>
      <c r="AK37" s="191">
        <f t="shared" ref="AK37" si="87">W37-AJ37</f>
        <v>37034</v>
      </c>
    </row>
    <row r="38" spans="2:37" s="157" customFormat="1" ht="15" x14ac:dyDescent="0.25">
      <c r="B38" s="157" t="s">
        <v>319</v>
      </c>
      <c r="C38" s="157">
        <v>9384</v>
      </c>
      <c r="D38" s="197" t="s">
        <v>405</v>
      </c>
      <c r="E38" s="190">
        <v>413000</v>
      </c>
      <c r="F38" s="190">
        <v>663</v>
      </c>
      <c r="G38" s="190">
        <v>517104</v>
      </c>
      <c r="H38" s="190">
        <v>2560</v>
      </c>
      <c r="I38" s="191">
        <f t="shared" ref="I38:I39" si="88">SUM(E38:H38)</f>
        <v>933327</v>
      </c>
      <c r="J38" s="190">
        <v>0</v>
      </c>
      <c r="K38" s="190">
        <v>933327</v>
      </c>
      <c r="L38" s="191">
        <f t="shared" ref="L38:L39" si="89">J38+K38</f>
        <v>933327</v>
      </c>
      <c r="M38" s="190">
        <v>50994</v>
      </c>
      <c r="N38" s="190">
        <v>0</v>
      </c>
      <c r="O38" s="190">
        <v>0</v>
      </c>
      <c r="P38" s="190">
        <v>0</v>
      </c>
      <c r="Q38" s="190"/>
      <c r="R38" s="190">
        <v>0</v>
      </c>
      <c r="S38" s="190">
        <v>0</v>
      </c>
      <c r="T38" s="190">
        <v>1698</v>
      </c>
      <c r="U38" s="190">
        <v>17671</v>
      </c>
      <c r="V38" s="190">
        <v>0</v>
      </c>
      <c r="W38" s="191">
        <f t="shared" ref="W38:W39" si="90">SUM(M38:V38)</f>
        <v>70363</v>
      </c>
      <c r="X38" s="190">
        <v>0</v>
      </c>
      <c r="Y38" s="190">
        <v>4657</v>
      </c>
      <c r="Z38" s="190">
        <v>2000</v>
      </c>
      <c r="AA38" s="190">
        <v>10961</v>
      </c>
      <c r="AB38" s="190">
        <v>0</v>
      </c>
      <c r="AC38" s="190">
        <v>0</v>
      </c>
      <c r="AD38" s="190">
        <v>0</v>
      </c>
      <c r="AE38" s="190">
        <v>0</v>
      </c>
      <c r="AF38" s="190">
        <v>14689</v>
      </c>
      <c r="AG38" s="190">
        <v>5365</v>
      </c>
      <c r="AH38" s="191">
        <f t="shared" ref="AH38:AH39" si="91">SUM(X38:AG38)</f>
        <v>37672</v>
      </c>
      <c r="AI38" s="192">
        <f t="shared" ref="AI38:AI39" si="92">W38-AH38</f>
        <v>32691</v>
      </c>
      <c r="AJ38" s="191">
        <f t="shared" ref="AJ38:AJ39" si="93">N38+O38+P38+Q38+R38+AC38+AD38+AE38</f>
        <v>0</v>
      </c>
      <c r="AK38" s="191">
        <f t="shared" ref="AK38:AK39" si="94">W38-AJ38</f>
        <v>70363</v>
      </c>
    </row>
    <row r="39" spans="2:37" s="157" customFormat="1" ht="15" x14ac:dyDescent="0.25">
      <c r="B39" s="157" t="s">
        <v>319</v>
      </c>
      <c r="C39" s="157">
        <v>9408</v>
      </c>
      <c r="D39" s="197" t="s">
        <v>411</v>
      </c>
      <c r="E39" s="190">
        <v>2297000</v>
      </c>
      <c r="F39" s="190">
        <v>1032</v>
      </c>
      <c r="G39" s="190">
        <v>56427</v>
      </c>
      <c r="H39" s="190">
        <v>2436</v>
      </c>
      <c r="I39" s="191">
        <f t="shared" si="88"/>
        <v>2356895</v>
      </c>
      <c r="J39" s="190">
        <v>23847</v>
      </c>
      <c r="K39" s="190">
        <v>2333048</v>
      </c>
      <c r="L39" s="191">
        <f t="shared" si="89"/>
        <v>2356895</v>
      </c>
      <c r="M39" s="190">
        <v>80320</v>
      </c>
      <c r="N39" s="190">
        <v>0</v>
      </c>
      <c r="O39" s="190">
        <v>728</v>
      </c>
      <c r="P39" s="190">
        <v>0</v>
      </c>
      <c r="Q39" s="190">
        <v>0</v>
      </c>
      <c r="R39" s="190">
        <v>0</v>
      </c>
      <c r="S39" s="190">
        <v>0</v>
      </c>
      <c r="T39" s="190">
        <v>20650</v>
      </c>
      <c r="U39" s="190">
        <v>397</v>
      </c>
      <c r="V39" s="190">
        <v>12503</v>
      </c>
      <c r="W39" s="191">
        <f t="shared" si="90"/>
        <v>114598</v>
      </c>
      <c r="X39" s="190">
        <v>52887</v>
      </c>
      <c r="Y39" s="190">
        <v>14699</v>
      </c>
      <c r="Z39" s="190">
        <v>1128</v>
      </c>
      <c r="AA39" s="190">
        <v>2847</v>
      </c>
      <c r="AB39" s="190">
        <v>0</v>
      </c>
      <c r="AC39" s="190">
        <v>0</v>
      </c>
      <c r="AD39" s="190">
        <v>0</v>
      </c>
      <c r="AE39" s="190">
        <v>0</v>
      </c>
      <c r="AF39" s="190">
        <v>13645</v>
      </c>
      <c r="AG39" s="190">
        <v>19420</v>
      </c>
      <c r="AH39" s="191">
        <f t="shared" si="91"/>
        <v>104626</v>
      </c>
      <c r="AI39" s="192">
        <f t="shared" si="92"/>
        <v>9972</v>
      </c>
      <c r="AJ39" s="191">
        <f t="shared" si="93"/>
        <v>728</v>
      </c>
      <c r="AK39" s="191">
        <f t="shared" si="94"/>
        <v>113870</v>
      </c>
    </row>
    <row r="40" spans="2:37" s="157" customFormat="1" ht="15" x14ac:dyDescent="0.25">
      <c r="B40" s="157" t="s">
        <v>319</v>
      </c>
      <c r="C40" s="157">
        <v>9385</v>
      </c>
      <c r="D40" s="197" t="s">
        <v>402</v>
      </c>
      <c r="E40" s="190">
        <v>1442000</v>
      </c>
      <c r="F40" s="190">
        <v>34973</v>
      </c>
      <c r="G40" s="190">
        <v>103121</v>
      </c>
      <c r="H40" s="190">
        <v>233</v>
      </c>
      <c r="I40" s="191">
        <f t="shared" ref="I40" si="95">SUM(E40:H40)</f>
        <v>1580327</v>
      </c>
      <c r="J40" s="190">
        <v>1883</v>
      </c>
      <c r="K40" s="190">
        <v>1578444</v>
      </c>
      <c r="L40" s="191">
        <f t="shared" ref="L40" si="96">J40+K40</f>
        <v>1580327</v>
      </c>
      <c r="M40" s="190">
        <v>59814</v>
      </c>
      <c r="N40" s="190">
        <v>0</v>
      </c>
      <c r="O40" s="190">
        <v>1649</v>
      </c>
      <c r="P40" s="190">
        <v>0</v>
      </c>
      <c r="Q40" s="190">
        <v>506000</v>
      </c>
      <c r="R40" s="190">
        <v>0</v>
      </c>
      <c r="S40" s="190">
        <v>4932</v>
      </c>
      <c r="T40" s="190">
        <v>0</v>
      </c>
      <c r="U40" s="190">
        <v>4786</v>
      </c>
      <c r="V40" s="190">
        <v>0</v>
      </c>
      <c r="W40" s="191">
        <f t="shared" ref="W40" si="97">SUM(M40:V40)</f>
        <v>577181</v>
      </c>
      <c r="X40" s="190">
        <v>30590</v>
      </c>
      <c r="Y40" s="190">
        <v>6567</v>
      </c>
      <c r="Z40" s="190">
        <v>8526</v>
      </c>
      <c r="AA40" s="190">
        <v>4815</v>
      </c>
      <c r="AB40" s="190">
        <v>506000</v>
      </c>
      <c r="AC40" s="190">
        <v>4583</v>
      </c>
      <c r="AD40" s="190">
        <v>2466</v>
      </c>
      <c r="AE40" s="190">
        <v>0</v>
      </c>
      <c r="AF40" s="190">
        <v>19592</v>
      </c>
      <c r="AG40" s="190">
        <v>1386</v>
      </c>
      <c r="AH40" s="191">
        <f t="shared" ref="AH40" si="98">SUM(X40:AG40)</f>
        <v>584525</v>
      </c>
      <c r="AI40" s="192">
        <f t="shared" ref="AI40" si="99">W40-AH40</f>
        <v>-7344</v>
      </c>
      <c r="AJ40" s="191">
        <f t="shared" ref="AJ40" si="100">N40+O40+P40+Q40+R40+AC40+AD40+AE40</f>
        <v>514698</v>
      </c>
      <c r="AK40" s="191">
        <f t="shared" ref="AK40" si="101">W40-AJ40</f>
        <v>62483</v>
      </c>
    </row>
    <row r="41" spans="2:37" s="157" customFormat="1" ht="15" x14ac:dyDescent="0.25">
      <c r="B41" s="157" t="s">
        <v>319</v>
      </c>
      <c r="C41" s="157">
        <v>9388</v>
      </c>
      <c r="D41" s="197" t="s">
        <v>397</v>
      </c>
      <c r="E41" s="190">
        <v>3289234</v>
      </c>
      <c r="F41" s="190">
        <v>14478</v>
      </c>
      <c r="G41" s="190">
        <v>278216</v>
      </c>
      <c r="H41" s="190">
        <v>3146</v>
      </c>
      <c r="I41" s="191">
        <f t="shared" ref="I41:I42" si="102">SUM(E41:H41)</f>
        <v>3585074</v>
      </c>
      <c r="J41" s="190">
        <v>2827</v>
      </c>
      <c r="K41" s="190">
        <v>3582247</v>
      </c>
      <c r="L41" s="191">
        <f t="shared" ref="L41:L44" si="103">J41+K41</f>
        <v>3585074</v>
      </c>
      <c r="M41" s="190">
        <v>57200</v>
      </c>
      <c r="N41" s="190">
        <v>0</v>
      </c>
      <c r="O41" s="190">
        <v>1853</v>
      </c>
      <c r="P41" s="190">
        <v>500</v>
      </c>
      <c r="Q41" s="190">
        <v>0</v>
      </c>
      <c r="R41" s="190">
        <v>0</v>
      </c>
      <c r="S41" s="190">
        <v>0</v>
      </c>
      <c r="T41" s="190">
        <v>36189</v>
      </c>
      <c r="U41" s="190">
        <v>11044</v>
      </c>
      <c r="V41" s="190">
        <v>23794</v>
      </c>
      <c r="W41" s="191">
        <f t="shared" ref="W41:W44" si="104">SUM(M41:V41)</f>
        <v>130580</v>
      </c>
      <c r="X41" s="190">
        <v>42530</v>
      </c>
      <c r="Y41" s="190">
        <v>11727</v>
      </c>
      <c r="Z41" s="190">
        <v>6928</v>
      </c>
      <c r="AA41" s="190">
        <v>10662</v>
      </c>
      <c r="AB41" s="190">
        <v>0</v>
      </c>
      <c r="AC41" s="190">
        <v>18720</v>
      </c>
      <c r="AD41" s="190">
        <v>0</v>
      </c>
      <c r="AE41" s="190">
        <v>5524</v>
      </c>
      <c r="AF41" s="190">
        <v>38331</v>
      </c>
      <c r="AG41" s="190">
        <v>10727</v>
      </c>
      <c r="AH41" s="191">
        <f t="shared" ref="AH41" si="105">SUM(X41:AG41)</f>
        <v>145149</v>
      </c>
      <c r="AI41" s="192">
        <f t="shared" ref="AI41:AI44" si="106">W41-AH41</f>
        <v>-14569</v>
      </c>
      <c r="AJ41" s="191">
        <f t="shared" ref="AJ41:AJ44" si="107">N41+O41+P41+Q41+R41+AC41+AD41+AE41</f>
        <v>26597</v>
      </c>
      <c r="AK41" s="191">
        <f t="shared" ref="AK41:AK44" si="108">W41-AJ41</f>
        <v>103983</v>
      </c>
    </row>
    <row r="42" spans="2:37" s="157" customFormat="1" ht="15" x14ac:dyDescent="0.25">
      <c r="B42" s="157" t="s">
        <v>319</v>
      </c>
      <c r="C42" s="157">
        <v>9389</v>
      </c>
      <c r="D42" s="197" t="s">
        <v>403</v>
      </c>
      <c r="E42" s="190">
        <v>1950000</v>
      </c>
      <c r="F42" s="190">
        <v>5536</v>
      </c>
      <c r="G42" s="190">
        <v>265002</v>
      </c>
      <c r="H42" s="190">
        <v>1171</v>
      </c>
      <c r="I42" s="191">
        <f t="shared" si="102"/>
        <v>2221709</v>
      </c>
      <c r="J42" s="190">
        <v>253</v>
      </c>
      <c r="K42" s="190">
        <v>2221455</v>
      </c>
      <c r="L42" s="191">
        <f t="shared" si="103"/>
        <v>2221708</v>
      </c>
      <c r="M42" s="190">
        <v>125419</v>
      </c>
      <c r="N42" s="190">
        <v>0</v>
      </c>
      <c r="O42" s="190">
        <v>0</v>
      </c>
      <c r="P42" s="190">
        <v>826</v>
      </c>
      <c r="Q42" s="190">
        <v>0</v>
      </c>
      <c r="R42" s="190">
        <v>0</v>
      </c>
      <c r="S42" s="190">
        <v>3086</v>
      </c>
      <c r="T42" s="190">
        <v>3172</v>
      </c>
      <c r="U42" s="190">
        <v>7618</v>
      </c>
      <c r="V42" s="190">
        <v>81</v>
      </c>
      <c r="W42" s="191">
        <f t="shared" si="104"/>
        <v>140202</v>
      </c>
      <c r="X42" s="190">
        <v>62533</v>
      </c>
      <c r="Y42" s="190">
        <v>24297</v>
      </c>
      <c r="Z42" s="190">
        <v>42257</v>
      </c>
      <c r="AA42" s="190">
        <v>12505</v>
      </c>
      <c r="AB42" s="190">
        <v>0</v>
      </c>
      <c r="AC42" s="190">
        <v>0</v>
      </c>
      <c r="AD42" s="190">
        <v>12123</v>
      </c>
      <c r="AE42" s="190">
        <v>0</v>
      </c>
      <c r="AF42" s="190">
        <v>13576</v>
      </c>
      <c r="AG42" s="190">
        <v>0</v>
      </c>
      <c r="AH42" s="191">
        <f>SUM(X42:AG42)</f>
        <v>167291</v>
      </c>
      <c r="AI42" s="192">
        <f t="shared" si="106"/>
        <v>-27089</v>
      </c>
      <c r="AJ42" s="191">
        <f t="shared" si="107"/>
        <v>12949</v>
      </c>
      <c r="AK42" s="191">
        <f t="shared" si="108"/>
        <v>127253</v>
      </c>
    </row>
    <row r="43" spans="2:37" s="157" customFormat="1" ht="15" x14ac:dyDescent="0.25">
      <c r="B43" s="157" t="s">
        <v>319</v>
      </c>
      <c r="C43" s="157">
        <v>9970</v>
      </c>
      <c r="D43" s="197" t="s">
        <v>407</v>
      </c>
      <c r="E43" s="190">
        <v>0</v>
      </c>
      <c r="F43" s="190">
        <v>0</v>
      </c>
      <c r="G43" s="190">
        <v>104139</v>
      </c>
      <c r="H43" s="190">
        <v>0</v>
      </c>
      <c r="I43" s="191">
        <f>SUM(E43:H43)</f>
        <v>104139</v>
      </c>
      <c r="J43" s="190">
        <v>0</v>
      </c>
      <c r="K43" s="190">
        <v>104139</v>
      </c>
      <c r="L43" s="191">
        <f t="shared" si="103"/>
        <v>104139</v>
      </c>
      <c r="M43" s="190">
        <v>19938</v>
      </c>
      <c r="N43" s="190">
        <v>0</v>
      </c>
      <c r="O43" s="190">
        <v>216</v>
      </c>
      <c r="P43" s="190">
        <v>0</v>
      </c>
      <c r="Q43" s="190">
        <v>0</v>
      </c>
      <c r="R43" s="190">
        <v>0</v>
      </c>
      <c r="S43" s="190">
        <v>5000</v>
      </c>
      <c r="T43" s="190">
        <v>17200</v>
      </c>
      <c r="U43" s="190">
        <v>2153</v>
      </c>
      <c r="V43" s="190">
        <v>0</v>
      </c>
      <c r="W43" s="191">
        <f t="shared" si="104"/>
        <v>44507</v>
      </c>
      <c r="X43" s="190">
        <v>3492</v>
      </c>
      <c r="Y43" s="190">
        <v>0</v>
      </c>
      <c r="Z43" s="190">
        <v>7050</v>
      </c>
      <c r="AA43" s="190">
        <v>747</v>
      </c>
      <c r="AB43" s="190">
        <v>0</v>
      </c>
      <c r="AC43" s="190">
        <v>0</v>
      </c>
      <c r="AD43" s="190">
        <v>0</v>
      </c>
      <c r="AE43" s="190">
        <v>5407</v>
      </c>
      <c r="AF43" s="190">
        <v>8622</v>
      </c>
      <c r="AG43" s="190">
        <v>3787</v>
      </c>
      <c r="AH43" s="191">
        <f>SUM(X43:AG43)</f>
        <v>29105</v>
      </c>
      <c r="AI43" s="192">
        <f t="shared" si="106"/>
        <v>15402</v>
      </c>
      <c r="AJ43" s="191">
        <f t="shared" si="107"/>
        <v>5623</v>
      </c>
      <c r="AK43" s="191">
        <f t="shared" si="108"/>
        <v>38884</v>
      </c>
    </row>
    <row r="44" spans="2:37" s="157" customFormat="1" ht="15" x14ac:dyDescent="0.25">
      <c r="B44" s="157" t="s">
        <v>319</v>
      </c>
      <c r="C44" s="157">
        <v>9414</v>
      </c>
      <c r="D44" s="197" t="s">
        <v>413</v>
      </c>
      <c r="E44" s="190">
        <v>373479</v>
      </c>
      <c r="F44" s="190">
        <v>11833</v>
      </c>
      <c r="G44" s="190">
        <v>543297</v>
      </c>
      <c r="H44" s="190">
        <v>2599</v>
      </c>
      <c r="I44" s="191">
        <f t="shared" ref="I44" si="109">SUM(E44:H44)</f>
        <v>931208</v>
      </c>
      <c r="J44" s="190">
        <v>7466</v>
      </c>
      <c r="K44" s="190">
        <v>923742</v>
      </c>
      <c r="L44" s="191">
        <f t="shared" si="103"/>
        <v>931208</v>
      </c>
      <c r="M44" s="190">
        <v>13627</v>
      </c>
      <c r="N44" s="190">
        <v>0</v>
      </c>
      <c r="O44" s="190">
        <v>0</v>
      </c>
      <c r="P44" s="190">
        <v>0</v>
      </c>
      <c r="Q44" s="190">
        <v>0</v>
      </c>
      <c r="R44" s="190">
        <v>35888</v>
      </c>
      <c r="S44" s="190">
        <v>1695</v>
      </c>
      <c r="T44" s="190">
        <v>0</v>
      </c>
      <c r="U44" s="190">
        <v>17499</v>
      </c>
      <c r="V44" s="190">
        <v>567</v>
      </c>
      <c r="W44" s="191">
        <f t="shared" si="104"/>
        <v>69276</v>
      </c>
      <c r="X44" s="190">
        <v>0</v>
      </c>
      <c r="Y44" s="190">
        <v>529</v>
      </c>
      <c r="Z44" s="190">
        <v>2916</v>
      </c>
      <c r="AA44" s="190">
        <v>10640</v>
      </c>
      <c r="AB44" s="190">
        <v>0</v>
      </c>
      <c r="AC44" s="190">
        <v>0</v>
      </c>
      <c r="AD44" s="190">
        <v>0</v>
      </c>
      <c r="AE44" s="190">
        <v>0</v>
      </c>
      <c r="AF44" s="190">
        <v>12932</v>
      </c>
      <c r="AG44" s="190">
        <v>6212</v>
      </c>
      <c r="AH44" s="191">
        <f t="shared" ref="AH44" si="110">SUM(X44:AG44)</f>
        <v>33229</v>
      </c>
      <c r="AI44" s="192">
        <f t="shared" si="106"/>
        <v>36047</v>
      </c>
      <c r="AJ44" s="191">
        <f t="shared" si="107"/>
        <v>35888</v>
      </c>
      <c r="AK44" s="191">
        <f t="shared" si="108"/>
        <v>33388</v>
      </c>
    </row>
    <row r="45" spans="2:37" s="159" customFormat="1" x14ac:dyDescent="0.2">
      <c r="D45" s="160" t="s">
        <v>332</v>
      </c>
      <c r="E45" s="158">
        <f>SUM(E25:E44)</f>
        <v>20219329</v>
      </c>
      <c r="F45" s="158">
        <f t="shared" ref="F45:AK45" si="111">SUM(F25:F44)</f>
        <v>416894</v>
      </c>
      <c r="G45" s="158">
        <f t="shared" si="111"/>
        <v>5082932</v>
      </c>
      <c r="H45" s="158">
        <f t="shared" si="111"/>
        <v>34800</v>
      </c>
      <c r="I45" s="158">
        <f t="shared" si="111"/>
        <v>25753955</v>
      </c>
      <c r="J45" s="158">
        <f t="shared" si="111"/>
        <v>161669</v>
      </c>
      <c r="K45" s="158">
        <f t="shared" si="111"/>
        <v>25592285</v>
      </c>
      <c r="L45" s="158">
        <f t="shared" si="111"/>
        <v>25753954</v>
      </c>
      <c r="M45" s="158">
        <f t="shared" si="111"/>
        <v>1198484</v>
      </c>
      <c r="N45" s="158">
        <f t="shared" si="111"/>
        <v>8853</v>
      </c>
      <c r="O45" s="158">
        <f t="shared" si="111"/>
        <v>6671</v>
      </c>
      <c r="P45" s="158">
        <f t="shared" si="111"/>
        <v>49226</v>
      </c>
      <c r="Q45" s="158">
        <f t="shared" si="111"/>
        <v>506000</v>
      </c>
      <c r="R45" s="158">
        <f t="shared" si="111"/>
        <v>83843</v>
      </c>
      <c r="S45" s="158">
        <f t="shared" si="111"/>
        <v>280611</v>
      </c>
      <c r="T45" s="158">
        <f t="shared" si="111"/>
        <v>279103</v>
      </c>
      <c r="U45" s="158">
        <f t="shared" si="111"/>
        <v>158897</v>
      </c>
      <c r="V45" s="158">
        <f t="shared" si="111"/>
        <v>91936</v>
      </c>
      <c r="W45" s="158">
        <f t="shared" si="111"/>
        <v>2663624</v>
      </c>
      <c r="X45" s="158">
        <f t="shared" si="111"/>
        <v>564868</v>
      </c>
      <c r="Y45" s="158">
        <f t="shared" si="111"/>
        <v>268999</v>
      </c>
      <c r="Z45" s="158">
        <f t="shared" si="111"/>
        <v>101480</v>
      </c>
      <c r="AA45" s="158">
        <f t="shared" si="111"/>
        <v>188142</v>
      </c>
      <c r="AB45" s="158">
        <f t="shared" si="111"/>
        <v>506000</v>
      </c>
      <c r="AC45" s="158">
        <f t="shared" si="111"/>
        <v>63174</v>
      </c>
      <c r="AD45" s="158">
        <f t="shared" si="111"/>
        <v>206176</v>
      </c>
      <c r="AE45" s="158">
        <f t="shared" si="111"/>
        <v>137326</v>
      </c>
      <c r="AF45" s="158">
        <f t="shared" si="111"/>
        <v>344409</v>
      </c>
      <c r="AG45" s="158">
        <f t="shared" si="111"/>
        <v>117580</v>
      </c>
      <c r="AH45" s="158">
        <f t="shared" si="111"/>
        <v>2498154</v>
      </c>
      <c r="AI45" s="158">
        <f t="shared" si="111"/>
        <v>165470</v>
      </c>
      <c r="AJ45" s="158">
        <f t="shared" si="111"/>
        <v>1061269</v>
      </c>
      <c r="AK45" s="158">
        <f t="shared" si="111"/>
        <v>1602355</v>
      </c>
    </row>
    <row r="46" spans="2:37" x14ac:dyDescent="0.2">
      <c r="D46" s="155"/>
      <c r="E46" s="156"/>
      <c r="F46" s="156"/>
      <c r="G46" s="156"/>
      <c r="H46" s="156"/>
      <c r="I46" s="156"/>
      <c r="J46" s="156"/>
      <c r="K46" s="156"/>
      <c r="L46" s="156"/>
    </row>
    <row r="47" spans="2:37" s="157" customFormat="1" ht="15" x14ac:dyDescent="0.25">
      <c r="B47" s="157" t="s">
        <v>318</v>
      </c>
      <c r="C47" s="157">
        <v>9542</v>
      </c>
      <c r="D47" s="189" t="s">
        <v>421</v>
      </c>
      <c r="E47" s="194">
        <v>865000</v>
      </c>
      <c r="F47" s="194">
        <v>25308</v>
      </c>
      <c r="G47" s="194">
        <v>11678</v>
      </c>
      <c r="H47" s="194">
        <v>0</v>
      </c>
      <c r="I47" s="195">
        <f>SUM(E47:H47)</f>
        <v>901986</v>
      </c>
      <c r="J47" s="194">
        <v>0</v>
      </c>
      <c r="K47" s="194">
        <v>901986</v>
      </c>
      <c r="L47" s="195">
        <f t="shared" ref="L47" si="112">J47+K47</f>
        <v>901986</v>
      </c>
      <c r="M47" s="194">
        <v>43900</v>
      </c>
      <c r="N47" s="194">
        <v>0</v>
      </c>
      <c r="O47" s="194">
        <v>520</v>
      </c>
      <c r="P47" s="194">
        <v>0</v>
      </c>
      <c r="Q47" s="194">
        <v>0</v>
      </c>
      <c r="R47" s="194">
        <v>0</v>
      </c>
      <c r="S47" s="194">
        <v>0</v>
      </c>
      <c r="T47" s="194">
        <v>1246</v>
      </c>
      <c r="U47" s="194">
        <v>6666</v>
      </c>
      <c r="V47" s="194">
        <v>0</v>
      </c>
      <c r="W47" s="195">
        <f t="shared" ref="W47" si="113">SUM(M47:V47)</f>
        <v>52332</v>
      </c>
      <c r="X47" s="194">
        <v>0</v>
      </c>
      <c r="Y47" s="194">
        <v>0</v>
      </c>
      <c r="Z47" s="194">
        <v>0</v>
      </c>
      <c r="AA47" s="194">
        <v>0</v>
      </c>
      <c r="AB47" s="194">
        <v>0</v>
      </c>
      <c r="AC47" s="194">
        <v>0</v>
      </c>
      <c r="AD47" s="194">
        <v>0</v>
      </c>
      <c r="AE47" s="194">
        <v>0</v>
      </c>
      <c r="AF47" s="194">
        <v>0</v>
      </c>
      <c r="AG47" s="194">
        <v>52711</v>
      </c>
      <c r="AH47" s="195">
        <f t="shared" ref="AH47" si="114">SUM(X47:AG47)</f>
        <v>52711</v>
      </c>
      <c r="AI47" s="196">
        <f t="shared" ref="AI47" si="115">W47-AH47</f>
        <v>-379</v>
      </c>
      <c r="AJ47" s="195">
        <f t="shared" ref="AJ47" si="116">N47+O47+P47+Q47+R47+AC47+AD47+AE47</f>
        <v>520</v>
      </c>
      <c r="AK47" s="195">
        <f t="shared" ref="AK47" si="117">W47-AJ47</f>
        <v>51812</v>
      </c>
    </row>
    <row r="48" spans="2:37" s="157" customFormat="1" ht="15" x14ac:dyDescent="0.25">
      <c r="B48" s="157" t="s">
        <v>318</v>
      </c>
      <c r="C48" s="157">
        <v>9544</v>
      </c>
      <c r="D48" s="189" t="s">
        <v>417</v>
      </c>
      <c r="E48" s="194">
        <v>179983</v>
      </c>
      <c r="F48" s="194">
        <v>2015</v>
      </c>
      <c r="G48" s="194">
        <v>259957</v>
      </c>
      <c r="H48" s="194">
        <v>300</v>
      </c>
      <c r="I48" s="195">
        <f t="shared" ref="I48:I54" si="118">SUM(E48:H48)</f>
        <v>442255</v>
      </c>
      <c r="J48" s="194">
        <v>0</v>
      </c>
      <c r="K48" s="194">
        <v>442255</v>
      </c>
      <c r="L48" s="195">
        <f t="shared" ref="L48:L54" si="119">J48+K48</f>
        <v>442255</v>
      </c>
      <c r="M48" s="194">
        <v>22646</v>
      </c>
      <c r="N48" s="194">
        <v>0</v>
      </c>
      <c r="O48" s="194">
        <v>0</v>
      </c>
      <c r="P48" s="194">
        <v>2000</v>
      </c>
      <c r="Q48" s="194">
        <v>0</v>
      </c>
      <c r="R48" s="194">
        <v>0</v>
      </c>
      <c r="S48" s="194">
        <v>0</v>
      </c>
      <c r="T48" s="194">
        <v>104</v>
      </c>
      <c r="U48" s="194">
        <v>10178</v>
      </c>
      <c r="V48" s="194">
        <v>0</v>
      </c>
      <c r="W48" s="195">
        <f t="shared" ref="W48:W54" si="120">SUM(M48:V48)</f>
        <v>34928</v>
      </c>
      <c r="X48" s="194">
        <v>0</v>
      </c>
      <c r="Y48" s="194">
        <v>0</v>
      </c>
      <c r="Z48" s="194">
        <v>1600</v>
      </c>
      <c r="AA48" s="194">
        <v>2774</v>
      </c>
      <c r="AB48" s="194">
        <v>0</v>
      </c>
      <c r="AC48" s="194">
        <v>0</v>
      </c>
      <c r="AD48" s="194"/>
      <c r="AE48" s="194"/>
      <c r="AF48" s="194"/>
      <c r="AG48" s="194"/>
      <c r="AH48" s="195">
        <f t="shared" ref="AH48:AH54" si="121">SUM(X48:AG48)</f>
        <v>4374</v>
      </c>
      <c r="AI48" s="196">
        <f t="shared" ref="AI48:AI50" si="122">W48-AH48</f>
        <v>30554</v>
      </c>
      <c r="AJ48" s="195">
        <f t="shared" ref="AJ48:AJ50" si="123">N48+O48+P48+Q48+R48+AC48+AD48+AE48</f>
        <v>2000</v>
      </c>
      <c r="AK48" s="195">
        <f t="shared" ref="AK48:AK50" si="124">W48-AJ48</f>
        <v>32928</v>
      </c>
    </row>
    <row r="49" spans="2:37" s="157" customFormat="1" ht="15" x14ac:dyDescent="0.25">
      <c r="B49" s="157" t="s">
        <v>318</v>
      </c>
      <c r="C49" s="157">
        <v>9596</v>
      </c>
      <c r="D49" s="189" t="s">
        <v>423</v>
      </c>
      <c r="E49" s="194">
        <v>833871</v>
      </c>
      <c r="F49" s="194">
        <v>49451</v>
      </c>
      <c r="G49" s="194">
        <v>184751</v>
      </c>
      <c r="H49" s="194">
        <v>266</v>
      </c>
      <c r="I49" s="195">
        <f t="shared" si="118"/>
        <v>1068339</v>
      </c>
      <c r="J49" s="194">
        <v>0</v>
      </c>
      <c r="K49" s="194">
        <v>1068339</v>
      </c>
      <c r="L49" s="195">
        <f t="shared" si="119"/>
        <v>1068339</v>
      </c>
      <c r="M49" s="194">
        <v>29708</v>
      </c>
      <c r="N49" s="194">
        <v>0</v>
      </c>
      <c r="O49" s="194">
        <v>0</v>
      </c>
      <c r="P49" s="194">
        <v>3300</v>
      </c>
      <c r="Q49" s="194">
        <v>0</v>
      </c>
      <c r="R49" s="194">
        <v>0</v>
      </c>
      <c r="S49" s="194">
        <v>0</v>
      </c>
      <c r="T49" s="194">
        <v>0</v>
      </c>
      <c r="U49" s="194">
        <v>6096</v>
      </c>
      <c r="V49" s="194">
        <v>0</v>
      </c>
      <c r="W49" s="195">
        <f t="shared" si="120"/>
        <v>39104</v>
      </c>
      <c r="X49" s="194">
        <v>0</v>
      </c>
      <c r="Y49" s="194">
        <v>9308</v>
      </c>
      <c r="Z49" s="194">
        <v>6457</v>
      </c>
      <c r="AA49" s="194">
        <v>2812</v>
      </c>
      <c r="AB49" s="194">
        <v>0</v>
      </c>
      <c r="AC49" s="194">
        <v>0</v>
      </c>
      <c r="AD49" s="194">
        <v>0</v>
      </c>
      <c r="AE49" s="194">
        <v>0</v>
      </c>
      <c r="AF49" s="194">
        <v>48719</v>
      </c>
      <c r="AG49" s="194">
        <v>0</v>
      </c>
      <c r="AH49" s="195">
        <f t="shared" si="121"/>
        <v>67296</v>
      </c>
      <c r="AI49" s="196">
        <f t="shared" si="122"/>
        <v>-28192</v>
      </c>
      <c r="AJ49" s="195">
        <f t="shared" si="123"/>
        <v>3300</v>
      </c>
      <c r="AK49" s="195">
        <f t="shared" si="124"/>
        <v>35804</v>
      </c>
    </row>
    <row r="50" spans="2:37" s="157" customFormat="1" ht="15" x14ac:dyDescent="0.25">
      <c r="B50" s="157" t="s">
        <v>318</v>
      </c>
      <c r="C50" s="157">
        <v>9977</v>
      </c>
      <c r="D50" s="189" t="s">
        <v>428</v>
      </c>
      <c r="E50" s="194">
        <v>1411444</v>
      </c>
      <c r="F50" s="194">
        <v>6105</v>
      </c>
      <c r="G50" s="194">
        <v>389205</v>
      </c>
      <c r="H50" s="194">
        <v>3639</v>
      </c>
      <c r="I50" s="195">
        <f t="shared" si="118"/>
        <v>1810393</v>
      </c>
      <c r="J50" s="194">
        <v>8972</v>
      </c>
      <c r="K50" s="194">
        <v>1801422</v>
      </c>
      <c r="L50" s="195">
        <f t="shared" si="119"/>
        <v>1810394</v>
      </c>
      <c r="M50" s="194">
        <v>182760</v>
      </c>
      <c r="N50" s="194">
        <v>0</v>
      </c>
      <c r="O50" s="194">
        <v>0</v>
      </c>
      <c r="P50" s="194">
        <v>20602</v>
      </c>
      <c r="Q50" s="194">
        <v>0</v>
      </c>
      <c r="R50" s="194">
        <v>0</v>
      </c>
      <c r="S50" s="194">
        <v>0</v>
      </c>
      <c r="T50" s="194">
        <v>12873</v>
      </c>
      <c r="U50" s="194">
        <v>13275</v>
      </c>
      <c r="V50" s="194">
        <v>10840</v>
      </c>
      <c r="W50" s="195">
        <f t="shared" si="120"/>
        <v>240350</v>
      </c>
      <c r="X50" s="194">
        <v>52665</v>
      </c>
      <c r="Y50" s="194">
        <v>75980</v>
      </c>
      <c r="Z50" s="194">
        <v>16735</v>
      </c>
      <c r="AA50" s="194">
        <v>7346</v>
      </c>
      <c r="AB50" s="194">
        <v>0</v>
      </c>
      <c r="AC50" s="194">
        <v>5030</v>
      </c>
      <c r="AD50" s="194">
        <v>0</v>
      </c>
      <c r="AE50" s="194">
        <v>4725</v>
      </c>
      <c r="AF50" s="194">
        <v>19806</v>
      </c>
      <c r="AG50" s="194">
        <v>51480</v>
      </c>
      <c r="AH50" s="195">
        <f t="shared" si="121"/>
        <v>233767</v>
      </c>
      <c r="AI50" s="196">
        <f t="shared" si="122"/>
        <v>6583</v>
      </c>
      <c r="AJ50" s="195">
        <f t="shared" si="123"/>
        <v>30357</v>
      </c>
      <c r="AK50" s="195">
        <f t="shared" si="124"/>
        <v>209993</v>
      </c>
    </row>
    <row r="51" spans="2:37" s="157" customFormat="1" ht="15" x14ac:dyDescent="0.25">
      <c r="B51" s="157" t="s">
        <v>318</v>
      </c>
      <c r="C51" s="157">
        <v>9592</v>
      </c>
      <c r="D51" s="157" t="s">
        <v>433</v>
      </c>
      <c r="E51" s="165">
        <v>1035000</v>
      </c>
      <c r="F51" s="165">
        <v>80000</v>
      </c>
      <c r="G51" s="165">
        <v>110415</v>
      </c>
      <c r="H51" s="165">
        <v>0</v>
      </c>
      <c r="I51" s="195">
        <f t="shared" si="118"/>
        <v>1225415</v>
      </c>
      <c r="J51" s="165">
        <v>0</v>
      </c>
      <c r="K51" s="165">
        <v>1225415</v>
      </c>
      <c r="L51" s="195">
        <f t="shared" si="119"/>
        <v>1225415</v>
      </c>
      <c r="W51" s="195">
        <f t="shared" si="120"/>
        <v>0</v>
      </c>
      <c r="AH51" s="195">
        <f t="shared" si="121"/>
        <v>0</v>
      </c>
    </row>
    <row r="52" spans="2:37" s="157" customFormat="1" ht="15" x14ac:dyDescent="0.25">
      <c r="B52" s="157" t="s">
        <v>318</v>
      </c>
      <c r="C52" s="157">
        <v>10008</v>
      </c>
      <c r="D52" s="157" t="s">
        <v>434</v>
      </c>
      <c r="E52" s="194">
        <v>6705000</v>
      </c>
      <c r="F52" s="194">
        <v>97523</v>
      </c>
      <c r="G52" s="194">
        <v>6418843</v>
      </c>
      <c r="H52" s="194">
        <v>27165</v>
      </c>
      <c r="I52" s="195">
        <f t="shared" si="118"/>
        <v>13248531</v>
      </c>
      <c r="J52" s="194">
        <v>30689</v>
      </c>
      <c r="K52" s="194">
        <v>13217842</v>
      </c>
      <c r="L52" s="195">
        <f t="shared" si="119"/>
        <v>13248531</v>
      </c>
      <c r="M52" s="194">
        <v>327500</v>
      </c>
      <c r="N52" s="194">
        <v>7000</v>
      </c>
      <c r="O52" s="194">
        <v>863</v>
      </c>
      <c r="P52" s="194">
        <v>11347</v>
      </c>
      <c r="Q52" s="194">
        <v>0</v>
      </c>
      <c r="R52" s="194">
        <v>500</v>
      </c>
      <c r="S52" s="194">
        <v>48043</v>
      </c>
      <c r="T52" s="194">
        <v>0</v>
      </c>
      <c r="U52" s="194">
        <v>285413</v>
      </c>
      <c r="V52" s="194">
        <v>4615</v>
      </c>
      <c r="W52" s="195">
        <f t="shared" si="120"/>
        <v>685281</v>
      </c>
      <c r="X52" s="194">
        <v>243162</v>
      </c>
      <c r="Y52" s="194">
        <v>69282</v>
      </c>
      <c r="Z52" s="194">
        <v>28343</v>
      </c>
      <c r="AA52" s="194">
        <v>8243</v>
      </c>
      <c r="AB52" s="194">
        <v>0</v>
      </c>
      <c r="AC52" s="194">
        <v>34558</v>
      </c>
      <c r="AD52" s="194">
        <v>17087</v>
      </c>
      <c r="AE52" s="194">
        <v>0</v>
      </c>
      <c r="AF52" s="194">
        <v>147064</v>
      </c>
      <c r="AG52" s="194">
        <v>71655</v>
      </c>
      <c r="AH52" s="195">
        <f t="shared" si="121"/>
        <v>619394</v>
      </c>
      <c r="AI52" s="196">
        <f t="shared" ref="AI52" si="125">W52-AH52</f>
        <v>65887</v>
      </c>
      <c r="AJ52" s="195">
        <f t="shared" ref="AJ52" si="126">N52+O52+P52+Q52+R52+AC52+AD52+AE52</f>
        <v>71355</v>
      </c>
      <c r="AK52" s="195">
        <f t="shared" ref="AK52" si="127">W52-AJ52</f>
        <v>613926</v>
      </c>
    </row>
    <row r="53" spans="2:37" s="157" customFormat="1" ht="15" x14ac:dyDescent="0.25">
      <c r="B53" s="157" t="s">
        <v>318</v>
      </c>
      <c r="C53" s="157">
        <v>9546</v>
      </c>
      <c r="D53" s="189" t="s">
        <v>415</v>
      </c>
      <c r="E53" s="165">
        <v>0</v>
      </c>
      <c r="F53" s="165">
        <v>0</v>
      </c>
      <c r="G53" s="165">
        <v>0</v>
      </c>
      <c r="H53" s="165">
        <v>0</v>
      </c>
      <c r="I53" s="195">
        <f t="shared" si="118"/>
        <v>0</v>
      </c>
      <c r="J53" s="165">
        <v>0</v>
      </c>
      <c r="K53" s="165">
        <v>0</v>
      </c>
      <c r="L53" s="195">
        <f t="shared" si="119"/>
        <v>0</v>
      </c>
      <c r="W53" s="195">
        <f t="shared" si="120"/>
        <v>0</v>
      </c>
      <c r="AH53" s="195">
        <f t="shared" si="121"/>
        <v>0</v>
      </c>
    </row>
    <row r="54" spans="2:37" s="157" customFormat="1" ht="15" x14ac:dyDescent="0.25">
      <c r="B54" s="157" t="s">
        <v>318</v>
      </c>
      <c r="C54" s="157">
        <v>9617</v>
      </c>
      <c r="D54" s="157" t="s">
        <v>435</v>
      </c>
      <c r="E54" s="194">
        <v>1955538</v>
      </c>
      <c r="F54" s="194">
        <v>131183</v>
      </c>
      <c r="G54" s="194">
        <v>86946</v>
      </c>
      <c r="H54" s="194">
        <v>1239</v>
      </c>
      <c r="I54" s="195">
        <f t="shared" si="118"/>
        <v>2174906</v>
      </c>
      <c r="J54" s="194">
        <v>4379</v>
      </c>
      <c r="K54" s="194">
        <v>2170527</v>
      </c>
      <c r="L54" s="195">
        <f t="shared" si="119"/>
        <v>2174906</v>
      </c>
      <c r="M54" s="194">
        <v>140588</v>
      </c>
      <c r="N54" s="194">
        <v>800</v>
      </c>
      <c r="O54" s="194">
        <v>798</v>
      </c>
      <c r="P54" s="194">
        <v>8560</v>
      </c>
      <c r="Q54" s="194">
        <v>0</v>
      </c>
      <c r="R54" s="194">
        <v>0</v>
      </c>
      <c r="S54" s="194">
        <v>16679</v>
      </c>
      <c r="T54" s="194">
        <v>56021</v>
      </c>
      <c r="U54" s="194">
        <v>2446</v>
      </c>
      <c r="V54" s="194">
        <v>7949</v>
      </c>
      <c r="W54" s="195">
        <f t="shared" si="120"/>
        <v>233841</v>
      </c>
      <c r="X54" s="194">
        <v>65755</v>
      </c>
      <c r="Y54" s="194">
        <v>64405</v>
      </c>
      <c r="Z54" s="194">
        <v>798</v>
      </c>
      <c r="AA54" s="194">
        <v>11698</v>
      </c>
      <c r="AB54" s="194">
        <v>0</v>
      </c>
      <c r="AC54" s="194">
        <v>22970</v>
      </c>
      <c r="AD54" s="194">
        <v>1037</v>
      </c>
      <c r="AE54" s="194">
        <v>11206</v>
      </c>
      <c r="AF54" s="194">
        <v>34300</v>
      </c>
      <c r="AG54" s="194">
        <v>13191</v>
      </c>
      <c r="AH54" s="195">
        <f t="shared" si="121"/>
        <v>225360</v>
      </c>
      <c r="AI54" s="196">
        <f t="shared" ref="AI54" si="128">W54-AH54</f>
        <v>8481</v>
      </c>
      <c r="AJ54" s="195">
        <f t="shared" ref="AJ54" si="129">N54+O54+P54+Q54+R54+AC54+AD54+AE54</f>
        <v>45371</v>
      </c>
      <c r="AK54" s="195">
        <f t="shared" ref="AK54" si="130">W54-AJ54</f>
        <v>188470</v>
      </c>
    </row>
    <row r="55" spans="2:37" s="157" customFormat="1" ht="15" x14ac:dyDescent="0.25">
      <c r="B55" s="157" t="s">
        <v>318</v>
      </c>
      <c r="C55" s="157">
        <v>16166</v>
      </c>
      <c r="D55" s="189" t="s">
        <v>425</v>
      </c>
      <c r="E55" s="194">
        <v>2115000</v>
      </c>
      <c r="F55" s="194">
        <v>14855</v>
      </c>
      <c r="G55" s="194">
        <v>926842</v>
      </c>
      <c r="H55" s="194">
        <v>2037</v>
      </c>
      <c r="I55" s="195">
        <f t="shared" ref="I55:I60" si="131">SUM(E55:H55)</f>
        <v>3058734</v>
      </c>
      <c r="J55" s="194">
        <v>2816</v>
      </c>
      <c r="K55" s="194">
        <v>3055918</v>
      </c>
      <c r="L55" s="195">
        <f t="shared" ref="L55:L60" si="132">J55+K55</f>
        <v>3058734</v>
      </c>
      <c r="M55" s="194">
        <v>73639</v>
      </c>
      <c r="N55" s="194">
        <v>0</v>
      </c>
      <c r="O55" s="194">
        <v>123</v>
      </c>
      <c r="P55" s="194">
        <v>4288</v>
      </c>
      <c r="Q55" s="194">
        <v>0</v>
      </c>
      <c r="R55" s="194">
        <v>0</v>
      </c>
      <c r="S55" s="194">
        <v>0</v>
      </c>
      <c r="T55" s="194">
        <v>15383</v>
      </c>
      <c r="U55" s="194">
        <v>31212</v>
      </c>
      <c r="V55" s="194">
        <v>124463</v>
      </c>
      <c r="W55" s="195">
        <f t="shared" ref="W55:W60" si="133">SUM(M55:V55)</f>
        <v>249108</v>
      </c>
      <c r="X55" s="194">
        <v>32230</v>
      </c>
      <c r="Y55" s="194">
        <v>41527</v>
      </c>
      <c r="Z55" s="194">
        <v>6064</v>
      </c>
      <c r="AA55" s="194">
        <v>5946</v>
      </c>
      <c r="AB55" s="194">
        <v>0</v>
      </c>
      <c r="AC55" s="194">
        <v>7726</v>
      </c>
      <c r="AD55" s="194">
        <v>6079</v>
      </c>
      <c r="AE55" s="194">
        <v>0</v>
      </c>
      <c r="AF55" s="194">
        <v>33918</v>
      </c>
      <c r="AG55" s="194">
        <v>14094</v>
      </c>
      <c r="AH55" s="195">
        <f t="shared" ref="AH55:AH60" si="134">SUM(X55:AG55)</f>
        <v>147584</v>
      </c>
      <c r="AI55" s="196">
        <f t="shared" ref="AI55:AI56" si="135">W55-AH55</f>
        <v>101524</v>
      </c>
      <c r="AJ55" s="195">
        <f t="shared" ref="AJ55" si="136">N55+O55+P55+Q55+R55+AC55+AD55+AE55</f>
        <v>18216</v>
      </c>
      <c r="AK55" s="195">
        <f t="shared" ref="AK55:AK56" si="137">W55-AJ55</f>
        <v>230892</v>
      </c>
    </row>
    <row r="56" spans="2:37" s="157" customFormat="1" ht="15" x14ac:dyDescent="0.25">
      <c r="B56" s="157" t="s">
        <v>318</v>
      </c>
      <c r="C56" s="157">
        <v>9602</v>
      </c>
      <c r="D56" s="157" t="s">
        <v>437</v>
      </c>
      <c r="E56" s="194">
        <v>1310000</v>
      </c>
      <c r="F56" s="194">
        <v>130000</v>
      </c>
      <c r="G56" s="194">
        <v>724646</v>
      </c>
      <c r="H56" s="194">
        <v>4229</v>
      </c>
      <c r="I56" s="195">
        <f t="shared" si="131"/>
        <v>2168875</v>
      </c>
      <c r="J56" s="194">
        <v>0</v>
      </c>
      <c r="K56" s="194">
        <v>2168875</v>
      </c>
      <c r="L56" s="195">
        <f t="shared" si="132"/>
        <v>2168875</v>
      </c>
      <c r="M56" s="194">
        <v>35545</v>
      </c>
      <c r="N56" s="194">
        <v>850</v>
      </c>
      <c r="O56" s="194">
        <v>76</v>
      </c>
      <c r="P56" s="194">
        <v>0</v>
      </c>
      <c r="Q56" s="194">
        <v>450000</v>
      </c>
      <c r="R56" s="194">
        <v>0</v>
      </c>
      <c r="S56" s="194">
        <v>0</v>
      </c>
      <c r="T56" s="194">
        <v>14249</v>
      </c>
      <c r="U56" s="194">
        <v>27824</v>
      </c>
      <c r="V56" s="194">
        <v>29</v>
      </c>
      <c r="W56" s="195">
        <f t="shared" si="133"/>
        <v>528573</v>
      </c>
      <c r="X56" s="194">
        <v>45293</v>
      </c>
      <c r="Y56" s="194">
        <v>2541</v>
      </c>
      <c r="Z56" s="194">
        <v>436</v>
      </c>
      <c r="AA56" s="194">
        <v>4692</v>
      </c>
      <c r="AB56" s="194">
        <v>450000</v>
      </c>
      <c r="AC56" s="194">
        <v>10920</v>
      </c>
      <c r="AD56" s="194">
        <v>0</v>
      </c>
      <c r="AE56" s="194">
        <v>0</v>
      </c>
      <c r="AF56" s="194">
        <v>14710</v>
      </c>
      <c r="AG56" s="194">
        <v>52649</v>
      </c>
      <c r="AH56" s="195">
        <f t="shared" si="134"/>
        <v>581241</v>
      </c>
      <c r="AI56" s="196">
        <f t="shared" si="135"/>
        <v>-52668</v>
      </c>
      <c r="AJ56" s="195">
        <f>N56+O56+P56+Q56+R56+AC56+AD56+AE56</f>
        <v>461846</v>
      </c>
      <c r="AK56" s="195">
        <f t="shared" si="137"/>
        <v>66727</v>
      </c>
    </row>
    <row r="57" spans="2:37" s="157" customFormat="1" ht="15" x14ac:dyDescent="0.25">
      <c r="B57" s="157" t="s">
        <v>318</v>
      </c>
      <c r="C57" s="157">
        <v>9608</v>
      </c>
      <c r="D57" s="157" t="s">
        <v>436</v>
      </c>
      <c r="E57" s="194">
        <v>4950000</v>
      </c>
      <c r="F57" s="194">
        <v>11699</v>
      </c>
      <c r="G57" s="194">
        <v>1058592</v>
      </c>
      <c r="H57" s="194">
        <v>10360</v>
      </c>
      <c r="I57" s="195">
        <f t="shared" si="131"/>
        <v>6030651</v>
      </c>
      <c r="J57" s="194">
        <v>24178</v>
      </c>
      <c r="K57" s="194">
        <v>6006473</v>
      </c>
      <c r="L57" s="195">
        <f t="shared" si="132"/>
        <v>6030651</v>
      </c>
      <c r="M57" s="194">
        <v>79736</v>
      </c>
      <c r="N57" s="194">
        <v>0</v>
      </c>
      <c r="O57" s="194">
        <v>835</v>
      </c>
      <c r="P57" s="194">
        <v>435</v>
      </c>
      <c r="Q57" s="194">
        <v>0</v>
      </c>
      <c r="R57" s="194">
        <v>0</v>
      </c>
      <c r="S57" s="194">
        <v>0</v>
      </c>
      <c r="T57" s="194">
        <v>22836</v>
      </c>
      <c r="U57" s="194">
        <v>48317</v>
      </c>
      <c r="V57" s="194">
        <v>1304</v>
      </c>
      <c r="W57" s="195">
        <f t="shared" si="133"/>
        <v>153463</v>
      </c>
      <c r="X57" s="194">
        <v>79686</v>
      </c>
      <c r="Y57" s="194">
        <v>10370</v>
      </c>
      <c r="Z57" s="194">
        <v>835</v>
      </c>
      <c r="AA57" s="194">
        <v>27961</v>
      </c>
      <c r="AB57" s="194">
        <v>0</v>
      </c>
      <c r="AC57" s="194">
        <v>0</v>
      </c>
      <c r="AD57" s="194">
        <v>0</v>
      </c>
      <c r="AE57" s="194">
        <v>0</v>
      </c>
      <c r="AF57" s="194">
        <v>89187</v>
      </c>
      <c r="AG57" s="194">
        <v>48192</v>
      </c>
      <c r="AH57" s="195">
        <f t="shared" si="134"/>
        <v>256231</v>
      </c>
      <c r="AI57" s="196">
        <f t="shared" ref="AI57" si="138">W57-AH57</f>
        <v>-102768</v>
      </c>
      <c r="AJ57" s="195">
        <f t="shared" ref="AJ57" si="139">N57+O57+P57+Q57+R57+AC57+AD57+AE57</f>
        <v>1270</v>
      </c>
      <c r="AK57" s="195">
        <f t="shared" ref="AK57" si="140">W57-AJ57</f>
        <v>152193</v>
      </c>
    </row>
    <row r="58" spans="2:37" s="157" customFormat="1" ht="15" x14ac:dyDescent="0.25">
      <c r="B58" s="157" t="s">
        <v>318</v>
      </c>
      <c r="C58" s="157">
        <v>9613</v>
      </c>
      <c r="D58" s="157" t="s">
        <v>438</v>
      </c>
      <c r="E58" s="165">
        <v>0</v>
      </c>
      <c r="F58" s="165">
        <v>0</v>
      </c>
      <c r="G58" s="165">
        <v>0</v>
      </c>
      <c r="H58" s="165">
        <v>0</v>
      </c>
      <c r="I58" s="195">
        <f t="shared" si="131"/>
        <v>0</v>
      </c>
      <c r="J58" s="165">
        <v>0</v>
      </c>
      <c r="K58" s="165">
        <v>0</v>
      </c>
      <c r="L58" s="195">
        <f t="shared" si="132"/>
        <v>0</v>
      </c>
      <c r="W58" s="195">
        <f t="shared" si="133"/>
        <v>0</v>
      </c>
      <c r="AH58" s="195">
        <f t="shared" si="134"/>
        <v>0</v>
      </c>
    </row>
    <row r="59" spans="2:37" s="157" customFormat="1" ht="15" x14ac:dyDescent="0.25">
      <c r="B59" s="157" t="s">
        <v>318</v>
      </c>
      <c r="C59" s="157">
        <v>9550</v>
      </c>
      <c r="D59" s="157" t="s">
        <v>439</v>
      </c>
      <c r="E59" s="194">
        <v>69020</v>
      </c>
      <c r="F59" s="194">
        <v>1626</v>
      </c>
      <c r="G59" s="194">
        <v>254891</v>
      </c>
      <c r="H59" s="194">
        <v>0</v>
      </c>
      <c r="I59" s="195">
        <f t="shared" si="131"/>
        <v>325537</v>
      </c>
      <c r="J59" s="194">
        <v>0</v>
      </c>
      <c r="K59" s="194">
        <v>325537</v>
      </c>
      <c r="L59" s="195">
        <f t="shared" si="132"/>
        <v>325537</v>
      </c>
      <c r="M59" s="194">
        <v>48051</v>
      </c>
      <c r="N59" s="194">
        <v>0</v>
      </c>
      <c r="O59" s="194">
        <v>0</v>
      </c>
      <c r="P59" s="194">
        <v>0</v>
      </c>
      <c r="Q59" s="194">
        <v>0</v>
      </c>
      <c r="R59" s="194">
        <v>0</v>
      </c>
      <c r="S59" s="194">
        <v>0</v>
      </c>
      <c r="T59" s="194">
        <v>750</v>
      </c>
      <c r="U59" s="194">
        <v>10</v>
      </c>
      <c r="V59" s="194">
        <v>7282</v>
      </c>
      <c r="W59" s="195">
        <f t="shared" si="133"/>
        <v>56093</v>
      </c>
      <c r="X59" s="194">
        <v>25383</v>
      </c>
      <c r="Y59" s="194">
        <v>1740</v>
      </c>
      <c r="Z59" s="194">
        <v>5040</v>
      </c>
      <c r="AA59" s="194">
        <v>0</v>
      </c>
      <c r="AB59" s="194">
        <v>0</v>
      </c>
      <c r="AC59" s="194">
        <v>0</v>
      </c>
      <c r="AD59" s="194">
        <v>0</v>
      </c>
      <c r="AE59" s="194">
        <v>0</v>
      </c>
      <c r="AF59" s="194">
        <v>3493</v>
      </c>
      <c r="AG59" s="194">
        <v>20830</v>
      </c>
      <c r="AH59" s="195">
        <f t="shared" si="134"/>
        <v>56486</v>
      </c>
      <c r="AI59" s="196">
        <f t="shared" ref="AI59:AI60" si="141">W59-AH59</f>
        <v>-393</v>
      </c>
      <c r="AJ59" s="195">
        <f t="shared" ref="AJ59:AJ60" si="142">N59+O59+P59+Q59+R59+AC59+AD59+AE59</f>
        <v>0</v>
      </c>
      <c r="AK59" s="195">
        <f t="shared" ref="AK59:AK60" si="143">W59-AJ59</f>
        <v>56093</v>
      </c>
    </row>
    <row r="60" spans="2:37" s="157" customFormat="1" ht="15" x14ac:dyDescent="0.25">
      <c r="B60" s="157" t="s">
        <v>318</v>
      </c>
      <c r="C60" s="157">
        <v>9551</v>
      </c>
      <c r="D60" s="157" t="s">
        <v>440</v>
      </c>
      <c r="E60" s="194">
        <v>1430000</v>
      </c>
      <c r="F60" s="194">
        <v>13596</v>
      </c>
      <c r="G60" s="194">
        <v>632021</v>
      </c>
      <c r="H60" s="194">
        <v>1460</v>
      </c>
      <c r="I60" s="195">
        <f t="shared" si="131"/>
        <v>2077077</v>
      </c>
      <c r="J60" s="194">
        <v>1160</v>
      </c>
      <c r="K60" s="194">
        <v>1160</v>
      </c>
      <c r="L60" s="195">
        <f t="shared" si="132"/>
        <v>2320</v>
      </c>
      <c r="M60" s="194">
        <v>60181</v>
      </c>
      <c r="N60" s="194">
        <v>0</v>
      </c>
      <c r="O60" s="194">
        <v>887</v>
      </c>
      <c r="P60" s="194">
        <v>52639</v>
      </c>
      <c r="Q60" s="194">
        <v>0</v>
      </c>
      <c r="R60" s="194">
        <v>0</v>
      </c>
      <c r="S60" s="194">
        <v>0</v>
      </c>
      <c r="T60" s="194">
        <v>0</v>
      </c>
      <c r="U60" s="194">
        <v>21824</v>
      </c>
      <c r="V60" s="194">
        <v>22810</v>
      </c>
      <c r="W60" s="195">
        <f t="shared" si="133"/>
        <v>158341</v>
      </c>
      <c r="X60" s="194">
        <v>80847</v>
      </c>
      <c r="Y60" s="194">
        <v>29526</v>
      </c>
      <c r="Z60" s="194">
        <v>472</v>
      </c>
      <c r="AA60" s="194">
        <v>1442</v>
      </c>
      <c r="AB60" s="194">
        <v>0</v>
      </c>
      <c r="AC60" s="194">
        <v>31200</v>
      </c>
      <c r="AD60" s="194">
        <v>0</v>
      </c>
      <c r="AE60" s="194">
        <v>0</v>
      </c>
      <c r="AF60" s="194">
        <v>21267</v>
      </c>
      <c r="AG60" s="194">
        <v>13921</v>
      </c>
      <c r="AH60" s="195">
        <f t="shared" si="134"/>
        <v>178675</v>
      </c>
      <c r="AI60" s="196">
        <f t="shared" si="141"/>
        <v>-20334</v>
      </c>
      <c r="AJ60" s="195">
        <f t="shared" si="142"/>
        <v>84726</v>
      </c>
      <c r="AK60" s="195">
        <f t="shared" si="143"/>
        <v>73615</v>
      </c>
    </row>
    <row r="61" spans="2:37" s="157" customFormat="1" ht="15" x14ac:dyDescent="0.25">
      <c r="B61" s="157" t="s">
        <v>318</v>
      </c>
      <c r="C61" s="157">
        <v>9515</v>
      </c>
      <c r="D61" s="189" t="s">
        <v>418</v>
      </c>
      <c r="E61" s="194">
        <v>1460000</v>
      </c>
      <c r="F61" s="194">
        <v>33396</v>
      </c>
      <c r="G61" s="194">
        <v>193346</v>
      </c>
      <c r="H61" s="194">
        <v>0</v>
      </c>
      <c r="I61" s="195">
        <f t="shared" ref="I61" si="144">SUM(E61:H61)</f>
        <v>1686742</v>
      </c>
      <c r="J61" s="194">
        <v>-1244</v>
      </c>
      <c r="K61" s="194">
        <v>1687986</v>
      </c>
      <c r="L61" s="195">
        <f t="shared" ref="L61:L62" si="145">J61+K61</f>
        <v>1686742</v>
      </c>
      <c r="M61" s="194">
        <v>120299</v>
      </c>
      <c r="N61" s="194">
        <v>1517</v>
      </c>
      <c r="O61" s="194">
        <v>0</v>
      </c>
      <c r="P61" s="194">
        <v>0</v>
      </c>
      <c r="Q61" s="194">
        <v>0</v>
      </c>
      <c r="R61" s="194">
        <v>0</v>
      </c>
      <c r="S61" s="194">
        <v>0</v>
      </c>
      <c r="T61" s="194">
        <v>28212</v>
      </c>
      <c r="U61" s="194">
        <v>2541</v>
      </c>
      <c r="V61" s="194">
        <v>4542</v>
      </c>
      <c r="W61" s="195">
        <f t="shared" ref="W61:W62" si="146">SUM(M61:V61)</f>
        <v>157111</v>
      </c>
      <c r="X61" s="194">
        <v>38154</v>
      </c>
      <c r="Y61" s="194">
        <v>16925</v>
      </c>
      <c r="Z61" s="194">
        <v>8123</v>
      </c>
      <c r="AA61" s="194">
        <v>11776</v>
      </c>
      <c r="AB61" s="194">
        <v>0</v>
      </c>
      <c r="AC61" s="194">
        <v>0</v>
      </c>
      <c r="AD61" s="194">
        <v>0</v>
      </c>
      <c r="AE61" s="194">
        <v>8486</v>
      </c>
      <c r="AF61" s="194">
        <v>27017</v>
      </c>
      <c r="AG61" s="194">
        <v>9838</v>
      </c>
      <c r="AH61" s="195">
        <f t="shared" ref="AH61:AH62" si="147">SUM(X61:AG61)</f>
        <v>120319</v>
      </c>
      <c r="AI61" s="196">
        <f t="shared" ref="AI61:AI62" si="148">W61-AH61</f>
        <v>36792</v>
      </c>
      <c r="AJ61" s="195">
        <f t="shared" ref="AJ61:AJ62" si="149">N61+O61+P61+Q61+R61+AC61+AD61+AE61</f>
        <v>10003</v>
      </c>
      <c r="AK61" s="195">
        <f t="shared" ref="AK61:AK62" si="150">W61-AJ61</f>
        <v>147108</v>
      </c>
    </row>
    <row r="62" spans="2:37" s="157" customFormat="1" ht="15" x14ac:dyDescent="0.25">
      <c r="B62" s="157" t="s">
        <v>318</v>
      </c>
      <c r="C62" s="157">
        <v>9586</v>
      </c>
      <c r="D62" s="157" t="s">
        <v>441</v>
      </c>
      <c r="E62" s="194">
        <v>4355000</v>
      </c>
      <c r="F62" s="194">
        <v>0</v>
      </c>
      <c r="G62" s="194">
        <v>59888</v>
      </c>
      <c r="H62" s="194">
        <v>0</v>
      </c>
      <c r="I62" s="195">
        <f t="shared" ref="I62:I63" si="151">SUM(E62:H62)</f>
        <v>4414888</v>
      </c>
      <c r="J62" s="194">
        <v>0</v>
      </c>
      <c r="K62" s="194">
        <v>4414888</v>
      </c>
      <c r="L62" s="195">
        <f t="shared" si="145"/>
        <v>4414888</v>
      </c>
      <c r="M62" s="194">
        <v>87787</v>
      </c>
      <c r="N62" s="194">
        <v>8495</v>
      </c>
      <c r="O62" s="194">
        <v>1568</v>
      </c>
      <c r="P62" s="194">
        <v>0</v>
      </c>
      <c r="Q62" s="194">
        <v>0</v>
      </c>
      <c r="R62" s="194">
        <v>0</v>
      </c>
      <c r="S62" s="194">
        <v>0</v>
      </c>
      <c r="T62" s="194">
        <v>19687</v>
      </c>
      <c r="U62" s="194">
        <v>67</v>
      </c>
      <c r="V62" s="194">
        <v>0</v>
      </c>
      <c r="W62" s="195">
        <f t="shared" si="146"/>
        <v>117604</v>
      </c>
      <c r="X62" s="194">
        <v>31843</v>
      </c>
      <c r="Y62" s="194">
        <v>0</v>
      </c>
      <c r="Z62" s="194">
        <v>5680</v>
      </c>
      <c r="AA62" s="194">
        <v>8275</v>
      </c>
      <c r="AB62" s="194">
        <v>0</v>
      </c>
      <c r="AC62" s="194">
        <v>20800</v>
      </c>
      <c r="AD62" s="194">
        <v>0</v>
      </c>
      <c r="AE62" s="194">
        <v>0</v>
      </c>
      <c r="AF62" s="194">
        <v>56695</v>
      </c>
      <c r="AG62" s="194">
        <v>5924</v>
      </c>
      <c r="AH62" s="195">
        <f t="shared" si="147"/>
        <v>129217</v>
      </c>
      <c r="AI62" s="196">
        <f t="shared" si="148"/>
        <v>-11613</v>
      </c>
      <c r="AJ62" s="195">
        <f t="shared" si="149"/>
        <v>30863</v>
      </c>
      <c r="AK62" s="195">
        <f t="shared" si="150"/>
        <v>86741</v>
      </c>
    </row>
    <row r="63" spans="2:37" s="157" customFormat="1" ht="15" x14ac:dyDescent="0.25">
      <c r="B63" s="157" t="s">
        <v>318</v>
      </c>
      <c r="C63" s="157">
        <v>9701</v>
      </c>
      <c r="D63" s="157" t="s">
        <v>420</v>
      </c>
      <c r="E63" s="194">
        <v>0</v>
      </c>
      <c r="F63" s="194">
        <v>0</v>
      </c>
      <c r="G63" s="194">
        <v>186411</v>
      </c>
      <c r="H63" s="194">
        <v>0</v>
      </c>
      <c r="I63" s="195">
        <f t="shared" si="151"/>
        <v>186411</v>
      </c>
      <c r="J63" s="194">
        <v>0</v>
      </c>
      <c r="K63" s="194">
        <v>186411</v>
      </c>
      <c r="L63" s="195">
        <f t="shared" ref="L63" si="152">J63+K63</f>
        <v>186411</v>
      </c>
      <c r="M63" s="194">
        <v>14582</v>
      </c>
      <c r="N63" s="194">
        <v>1030</v>
      </c>
      <c r="O63" s="194">
        <v>704</v>
      </c>
      <c r="P63" s="194">
        <v>0</v>
      </c>
      <c r="Q63" s="194">
        <v>0</v>
      </c>
      <c r="R63" s="194">
        <v>0</v>
      </c>
      <c r="S63" s="194">
        <v>0</v>
      </c>
      <c r="T63" s="194">
        <v>7685</v>
      </c>
      <c r="U63" s="194">
        <v>10595</v>
      </c>
      <c r="V63" s="194">
        <v>261</v>
      </c>
      <c r="W63" s="195">
        <f t="shared" ref="W63" si="153">SUM(M63:V63)</f>
        <v>34857</v>
      </c>
      <c r="X63" s="194">
        <v>0</v>
      </c>
      <c r="Y63" s="194">
        <v>2982</v>
      </c>
      <c r="Z63" s="194">
        <v>6928</v>
      </c>
      <c r="AA63" s="194">
        <v>2789</v>
      </c>
      <c r="AB63" s="194">
        <v>0</v>
      </c>
      <c r="AC63" s="194">
        <v>0</v>
      </c>
      <c r="AD63" s="194">
        <v>0</v>
      </c>
      <c r="AE63" s="194">
        <v>0</v>
      </c>
      <c r="AF63" s="194">
        <v>10931</v>
      </c>
      <c r="AG63" s="194">
        <v>0</v>
      </c>
      <c r="AH63" s="195">
        <f t="shared" ref="AH63" si="154">SUM(X63:AG63)</f>
        <v>23630</v>
      </c>
      <c r="AI63" s="196">
        <f t="shared" ref="AI63" si="155">W63-AH63</f>
        <v>11227</v>
      </c>
      <c r="AJ63" s="195">
        <f t="shared" ref="AJ63" si="156">N63+O63+P63+Q63+R63+AC63+AD63+AE63</f>
        <v>1734</v>
      </c>
      <c r="AK63" s="195">
        <f t="shared" ref="AK63" si="157">W63-AJ63</f>
        <v>33123</v>
      </c>
    </row>
    <row r="64" spans="2:37" s="157" customFormat="1" ht="15" x14ac:dyDescent="0.25">
      <c r="B64" s="157" t="s">
        <v>318</v>
      </c>
      <c r="C64" s="157">
        <v>9602</v>
      </c>
      <c r="D64" s="189" t="s">
        <v>419</v>
      </c>
      <c r="E64" s="194">
        <v>347963</v>
      </c>
      <c r="F64" s="194">
        <v>8550</v>
      </c>
      <c r="G64" s="194">
        <v>130712</v>
      </c>
      <c r="H64" s="194">
        <v>805</v>
      </c>
      <c r="I64" s="195">
        <f t="shared" ref="I64:I66" si="158">SUM(E64:H64)</f>
        <v>488030</v>
      </c>
      <c r="J64" s="194">
        <v>84</v>
      </c>
      <c r="K64" s="194">
        <v>487946</v>
      </c>
      <c r="L64" s="195">
        <f t="shared" ref="L64:L66" si="159">J64+K64</f>
        <v>488030</v>
      </c>
      <c r="M64" s="194">
        <v>144734</v>
      </c>
      <c r="N64" s="194">
        <v>0</v>
      </c>
      <c r="O64" s="194">
        <v>0</v>
      </c>
      <c r="P64" s="194">
        <v>13500</v>
      </c>
      <c r="Q64" s="194">
        <v>0</v>
      </c>
      <c r="R64" s="194">
        <v>0</v>
      </c>
      <c r="S64" s="194">
        <v>0</v>
      </c>
      <c r="T64" s="194">
        <v>8277</v>
      </c>
      <c r="U64" s="194">
        <v>890</v>
      </c>
      <c r="V64" s="194">
        <v>0</v>
      </c>
      <c r="W64" s="195">
        <f t="shared" ref="W64:W66" si="160">SUM(M64:V64)</f>
        <v>167401</v>
      </c>
      <c r="X64" s="194">
        <v>0</v>
      </c>
      <c r="Y64" s="194">
        <v>6271</v>
      </c>
      <c r="Z64" s="194">
        <v>50491</v>
      </c>
      <c r="AA64" s="194">
        <v>21996</v>
      </c>
      <c r="AB64" s="194">
        <v>0</v>
      </c>
      <c r="AC64" s="194">
        <v>0</v>
      </c>
      <c r="AD64" s="194">
        <v>12636</v>
      </c>
      <c r="AE64" s="194">
        <v>3452</v>
      </c>
      <c r="AF64" s="194">
        <v>29030</v>
      </c>
      <c r="AG64" s="194">
        <v>0</v>
      </c>
      <c r="AH64" s="195">
        <f t="shared" ref="AH64:AH66" si="161">SUM(X64:AG64)</f>
        <v>123876</v>
      </c>
      <c r="AI64" s="196">
        <f t="shared" ref="AI64:AI66" si="162">W64-AH64</f>
        <v>43525</v>
      </c>
      <c r="AJ64" s="195">
        <f t="shared" ref="AJ64:AJ66" si="163">N64+O64+P64+Q64+R64+AC64+AD64+AE64</f>
        <v>29588</v>
      </c>
      <c r="AK64" s="195">
        <f t="shared" ref="AK64:AK66" si="164">W64-AJ64</f>
        <v>137813</v>
      </c>
    </row>
    <row r="65" spans="2:37" s="157" customFormat="1" ht="15" x14ac:dyDescent="0.25">
      <c r="B65" s="157" t="s">
        <v>318</v>
      </c>
      <c r="C65" s="157">
        <v>9579</v>
      </c>
      <c r="D65" s="189" t="s">
        <v>427</v>
      </c>
      <c r="E65" s="194">
        <v>356000</v>
      </c>
      <c r="F65" s="194">
        <v>0</v>
      </c>
      <c r="G65" s="194">
        <v>118333</v>
      </c>
      <c r="H65" s="194">
        <v>0</v>
      </c>
      <c r="I65" s="195">
        <f t="shared" si="158"/>
        <v>474333</v>
      </c>
      <c r="J65" s="194">
        <v>0</v>
      </c>
      <c r="K65" s="194">
        <v>474333</v>
      </c>
      <c r="L65" s="195">
        <f t="shared" si="159"/>
        <v>474333</v>
      </c>
      <c r="M65" s="194">
        <v>29073</v>
      </c>
      <c r="N65" s="194">
        <v>0</v>
      </c>
      <c r="O65" s="194">
        <v>1616</v>
      </c>
      <c r="P65" s="194">
        <v>0</v>
      </c>
      <c r="Q65" s="194">
        <v>0</v>
      </c>
      <c r="R65" s="194">
        <v>0</v>
      </c>
      <c r="S65" s="194">
        <v>0</v>
      </c>
      <c r="T65" s="194">
        <v>7703</v>
      </c>
      <c r="U65" s="194">
        <v>3269</v>
      </c>
      <c r="V65" s="194">
        <v>647</v>
      </c>
      <c r="W65" s="195">
        <f t="shared" si="160"/>
        <v>42308</v>
      </c>
      <c r="X65" s="194">
        <v>0</v>
      </c>
      <c r="Y65" s="194">
        <v>2027</v>
      </c>
      <c r="Z65" s="194">
        <v>3582</v>
      </c>
      <c r="AA65" s="194">
        <v>1308</v>
      </c>
      <c r="AB65" s="194">
        <v>0</v>
      </c>
      <c r="AC65" s="194">
        <v>0</v>
      </c>
      <c r="AD65" s="194">
        <v>0</v>
      </c>
      <c r="AE65" s="194">
        <v>0</v>
      </c>
      <c r="AF65" s="194">
        <v>13416</v>
      </c>
      <c r="AG65" s="194">
        <v>1219</v>
      </c>
      <c r="AH65" s="195">
        <f t="shared" si="161"/>
        <v>21552</v>
      </c>
      <c r="AI65" s="196">
        <f t="shared" si="162"/>
        <v>20756</v>
      </c>
      <c r="AJ65" s="195">
        <f t="shared" si="163"/>
        <v>1616</v>
      </c>
      <c r="AK65" s="195">
        <f t="shared" si="164"/>
        <v>40692</v>
      </c>
    </row>
    <row r="66" spans="2:37" s="157" customFormat="1" ht="15" x14ac:dyDescent="0.25">
      <c r="B66" s="157" t="s">
        <v>318</v>
      </c>
      <c r="C66" s="157">
        <v>9589</v>
      </c>
      <c r="D66" s="189" t="s">
        <v>424</v>
      </c>
      <c r="E66" s="194">
        <v>510000</v>
      </c>
      <c r="F66" s="194">
        <v>5220</v>
      </c>
      <c r="G66" s="194">
        <v>314040</v>
      </c>
      <c r="H66" s="194">
        <v>0</v>
      </c>
      <c r="I66" s="195">
        <f t="shared" si="158"/>
        <v>829260</v>
      </c>
      <c r="J66" s="194">
        <v>0</v>
      </c>
      <c r="K66" s="194">
        <v>829260</v>
      </c>
      <c r="L66" s="195">
        <f t="shared" si="159"/>
        <v>829260</v>
      </c>
      <c r="M66" s="194">
        <v>15655</v>
      </c>
      <c r="N66" s="194">
        <v>0</v>
      </c>
      <c r="O66" s="194">
        <v>0</v>
      </c>
      <c r="P66" s="194">
        <v>0</v>
      </c>
      <c r="Q66" s="194">
        <v>0</v>
      </c>
      <c r="R66" s="194">
        <v>0</v>
      </c>
      <c r="S66" s="194">
        <v>4885</v>
      </c>
      <c r="T66" s="194">
        <v>0</v>
      </c>
      <c r="U66" s="194">
        <v>7826</v>
      </c>
      <c r="V66" s="194">
        <v>1519</v>
      </c>
      <c r="W66" s="195">
        <f t="shared" si="160"/>
        <v>29885</v>
      </c>
      <c r="X66" s="194"/>
      <c r="Y66" s="194">
        <v>4445</v>
      </c>
      <c r="Z66" s="194">
        <v>2960</v>
      </c>
      <c r="AA66" s="194">
        <v>3288</v>
      </c>
      <c r="AB66" s="194">
        <v>0</v>
      </c>
      <c r="AC66" s="194">
        <v>0</v>
      </c>
      <c r="AD66" s="194">
        <v>0</v>
      </c>
      <c r="AE66" s="194">
        <v>0</v>
      </c>
      <c r="AF66" s="194">
        <v>6415</v>
      </c>
      <c r="AG66" s="194">
        <v>4515</v>
      </c>
      <c r="AH66" s="195">
        <f t="shared" si="161"/>
        <v>21623</v>
      </c>
      <c r="AI66" s="196">
        <f t="shared" si="162"/>
        <v>8262</v>
      </c>
      <c r="AJ66" s="195">
        <f t="shared" si="163"/>
        <v>0</v>
      </c>
      <c r="AK66" s="195">
        <f t="shared" si="164"/>
        <v>29885</v>
      </c>
    </row>
    <row r="67" spans="2:37" s="157" customFormat="1" ht="15" x14ac:dyDescent="0.25">
      <c r="B67" s="157" t="s">
        <v>318</v>
      </c>
      <c r="C67" s="157">
        <v>9595</v>
      </c>
      <c r="D67" s="189" t="s">
        <v>422</v>
      </c>
      <c r="E67" s="194">
        <v>173346</v>
      </c>
      <c r="F67" s="194">
        <v>3137</v>
      </c>
      <c r="G67" s="194">
        <v>63396</v>
      </c>
      <c r="H67" s="194">
        <v>0</v>
      </c>
      <c r="I67" s="195">
        <f t="shared" ref="I67:I70" si="165">SUM(E67:H67)</f>
        <v>239879</v>
      </c>
      <c r="J67" s="194">
        <v>0</v>
      </c>
      <c r="K67" s="194">
        <v>239879</v>
      </c>
      <c r="L67" s="195">
        <f t="shared" ref="L67:L69" si="166">J67+K67</f>
        <v>239879</v>
      </c>
      <c r="M67" s="194">
        <v>8702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10724</v>
      </c>
      <c r="T67" s="194">
        <v>5000</v>
      </c>
      <c r="U67" s="194">
        <v>2117</v>
      </c>
      <c r="V67" s="194">
        <v>10638</v>
      </c>
      <c r="W67" s="195">
        <f t="shared" ref="W67:W68" si="167">SUM(M67:V67)</f>
        <v>37181</v>
      </c>
      <c r="X67" s="194">
        <v>0</v>
      </c>
      <c r="Y67" s="194">
        <v>11039</v>
      </c>
      <c r="Z67" s="194">
        <v>0</v>
      </c>
      <c r="AA67" s="194">
        <v>0</v>
      </c>
      <c r="AB67" s="194">
        <v>0</v>
      </c>
      <c r="AC67" s="194">
        <v>0</v>
      </c>
      <c r="AD67" s="194">
        <v>699</v>
      </c>
      <c r="AE67" s="194">
        <v>3353</v>
      </c>
      <c r="AF67" s="194">
        <v>15188</v>
      </c>
      <c r="AG67" s="194">
        <v>2835</v>
      </c>
      <c r="AH67" s="195">
        <f t="shared" ref="AH67:AH68" si="168">SUM(X67:AG67)</f>
        <v>33114</v>
      </c>
      <c r="AI67" s="196">
        <f t="shared" ref="AI67:AI69" si="169">W67-AH67</f>
        <v>4067</v>
      </c>
      <c r="AJ67" s="195">
        <f t="shared" ref="AJ67:AJ69" si="170">N67+O67+P67+Q67+R67+AC67+AD67+AE67</f>
        <v>4052</v>
      </c>
      <c r="AK67" s="195">
        <f t="shared" ref="AK67:AK69" si="171">W67-AJ67</f>
        <v>33129</v>
      </c>
    </row>
    <row r="68" spans="2:37" s="157" customFormat="1" ht="15" x14ac:dyDescent="0.25">
      <c r="B68" s="157" t="s">
        <v>318</v>
      </c>
      <c r="C68" s="157">
        <v>9601</v>
      </c>
      <c r="D68" s="189" t="s">
        <v>426</v>
      </c>
      <c r="E68" s="194">
        <v>682407</v>
      </c>
      <c r="F68" s="194">
        <v>6224</v>
      </c>
      <c r="G68" s="194">
        <v>181930</v>
      </c>
      <c r="H68" s="194">
        <v>0</v>
      </c>
      <c r="I68" s="195">
        <f t="shared" si="165"/>
        <v>870561</v>
      </c>
      <c r="J68" s="194">
        <v>0</v>
      </c>
      <c r="K68" s="194">
        <v>870561</v>
      </c>
      <c r="L68" s="195">
        <f t="shared" si="166"/>
        <v>870561</v>
      </c>
      <c r="M68" s="194">
        <v>30975</v>
      </c>
      <c r="N68" s="194">
        <v>0</v>
      </c>
      <c r="O68" s="194">
        <v>386</v>
      </c>
      <c r="P68" s="194">
        <v>555</v>
      </c>
      <c r="Q68" s="194">
        <v>0</v>
      </c>
      <c r="R68" s="194">
        <v>0</v>
      </c>
      <c r="S68" s="194">
        <v>0</v>
      </c>
      <c r="T68" s="194">
        <v>11180</v>
      </c>
      <c r="U68" s="194">
        <v>1208</v>
      </c>
      <c r="V68" s="194">
        <v>3585</v>
      </c>
      <c r="W68" s="195">
        <f t="shared" si="167"/>
        <v>47889</v>
      </c>
      <c r="X68" s="194">
        <v>0</v>
      </c>
      <c r="Y68" s="194">
        <v>16781</v>
      </c>
      <c r="Z68" s="194">
        <v>6250</v>
      </c>
      <c r="AA68" s="194">
        <v>419</v>
      </c>
      <c r="AB68" s="194">
        <v>0</v>
      </c>
      <c r="AC68" s="194">
        <v>0</v>
      </c>
      <c r="AD68" s="194">
        <v>0</v>
      </c>
      <c r="AE68" s="194">
        <v>10726</v>
      </c>
      <c r="AF68" s="194">
        <v>8382</v>
      </c>
      <c r="AG68" s="194">
        <v>7140</v>
      </c>
      <c r="AH68" s="195">
        <f t="shared" si="168"/>
        <v>49698</v>
      </c>
      <c r="AI68" s="196">
        <f t="shared" si="169"/>
        <v>-1809</v>
      </c>
      <c r="AJ68" s="195">
        <f t="shared" si="170"/>
        <v>11667</v>
      </c>
      <c r="AK68" s="195">
        <f t="shared" si="171"/>
        <v>36222</v>
      </c>
    </row>
    <row r="69" spans="2:37" s="157" customFormat="1" ht="15" x14ac:dyDescent="0.25">
      <c r="B69" s="157" t="s">
        <v>318</v>
      </c>
      <c r="C69" s="157">
        <v>9580</v>
      </c>
      <c r="D69" s="157" t="s">
        <v>442</v>
      </c>
      <c r="E69" s="194">
        <v>470000</v>
      </c>
      <c r="F69" s="194">
        <v>14509</v>
      </c>
      <c r="G69" s="194">
        <v>50394</v>
      </c>
      <c r="H69" s="194">
        <v>0</v>
      </c>
      <c r="I69" s="195">
        <f t="shared" si="165"/>
        <v>534903</v>
      </c>
      <c r="J69" s="194">
        <v>0</v>
      </c>
      <c r="K69" s="194">
        <v>534903</v>
      </c>
      <c r="L69" s="195">
        <f t="shared" si="166"/>
        <v>534903</v>
      </c>
      <c r="M69" s="194">
        <v>11539</v>
      </c>
      <c r="N69" s="194">
        <v>111</v>
      </c>
      <c r="O69" s="194">
        <v>0</v>
      </c>
      <c r="P69" s="194">
        <v>0</v>
      </c>
      <c r="Q69" s="194">
        <v>0</v>
      </c>
      <c r="R69" s="194">
        <v>0</v>
      </c>
      <c r="S69" s="194">
        <v>0</v>
      </c>
      <c r="T69" s="194">
        <v>6246</v>
      </c>
      <c r="U69" s="194">
        <v>5304</v>
      </c>
      <c r="V69" s="194">
        <v>1174</v>
      </c>
      <c r="W69" s="195">
        <f t="shared" ref="W69:W71" si="172">SUM(M69:V69)</f>
        <v>24374</v>
      </c>
      <c r="X69" s="194">
        <v>0</v>
      </c>
      <c r="Y69" s="194">
        <v>5102</v>
      </c>
      <c r="Z69" s="194">
        <v>4026</v>
      </c>
      <c r="AA69" s="194">
        <v>1210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10109</v>
      </c>
      <c r="AH69" s="195">
        <f t="shared" ref="AH69:AH71" si="173">SUM(X69:AG69)</f>
        <v>20447</v>
      </c>
      <c r="AI69" s="196">
        <f t="shared" si="169"/>
        <v>3927</v>
      </c>
      <c r="AJ69" s="195">
        <f t="shared" si="170"/>
        <v>111</v>
      </c>
      <c r="AK69" s="195">
        <f t="shared" si="171"/>
        <v>24263</v>
      </c>
    </row>
    <row r="70" spans="2:37" s="157" customFormat="1" ht="15" x14ac:dyDescent="0.25">
      <c r="B70" s="157" t="s">
        <v>318</v>
      </c>
      <c r="C70" s="157">
        <v>9531</v>
      </c>
      <c r="D70" s="157" t="s">
        <v>431</v>
      </c>
      <c r="E70" s="194">
        <v>5316200</v>
      </c>
      <c r="F70" s="194">
        <v>257986</v>
      </c>
      <c r="G70" s="194">
        <v>274269</v>
      </c>
      <c r="H70" s="194">
        <v>250</v>
      </c>
      <c r="I70" s="195">
        <f t="shared" si="165"/>
        <v>5848705</v>
      </c>
      <c r="J70" s="194">
        <v>-573</v>
      </c>
      <c r="K70" s="194">
        <v>5849278</v>
      </c>
      <c r="L70" s="195">
        <f t="shared" ref="L70:L71" si="174">J70+K70</f>
        <v>5848705</v>
      </c>
      <c r="M70" s="194">
        <v>103815</v>
      </c>
      <c r="N70" s="194">
        <v>0</v>
      </c>
      <c r="O70" s="194">
        <v>200</v>
      </c>
      <c r="P70" s="194">
        <v>937</v>
      </c>
      <c r="Q70" s="194">
        <v>0</v>
      </c>
      <c r="R70" s="194">
        <v>0</v>
      </c>
      <c r="S70" s="194">
        <v>0</v>
      </c>
      <c r="T70" s="194">
        <v>67082</v>
      </c>
      <c r="U70" s="194">
        <v>13967</v>
      </c>
      <c r="V70" s="194">
        <v>1130</v>
      </c>
      <c r="W70" s="195">
        <f t="shared" si="172"/>
        <v>187131</v>
      </c>
      <c r="X70" s="194">
        <v>72477</v>
      </c>
      <c r="Y70" s="194">
        <v>24001</v>
      </c>
      <c r="Z70" s="194">
        <v>0</v>
      </c>
      <c r="AA70" s="194">
        <v>6157</v>
      </c>
      <c r="AB70" s="194">
        <v>0</v>
      </c>
      <c r="AC70" s="194">
        <v>6106</v>
      </c>
      <c r="AD70" s="194">
        <v>0</v>
      </c>
      <c r="AE70" s="194">
        <v>9884</v>
      </c>
      <c r="AF70" s="194">
        <v>26753</v>
      </c>
      <c r="AG70" s="194">
        <v>49484</v>
      </c>
      <c r="AH70" s="195">
        <f t="shared" si="173"/>
        <v>194862</v>
      </c>
      <c r="AI70" s="196">
        <f t="shared" ref="AI70:AI71" si="175">W70-AH70</f>
        <v>-7731</v>
      </c>
      <c r="AJ70" s="195">
        <f t="shared" ref="AJ70:AJ71" si="176">N70+O70+P70+Q70+R70+AC70+AD70+AE70</f>
        <v>17127</v>
      </c>
      <c r="AK70" s="195">
        <f t="shared" ref="AK70:AK71" si="177">W70-AJ70</f>
        <v>170004</v>
      </c>
    </row>
    <row r="71" spans="2:37" s="157" customFormat="1" ht="15" x14ac:dyDescent="0.25">
      <c r="B71" s="157" t="s">
        <v>318</v>
      </c>
      <c r="C71" s="157">
        <v>9626</v>
      </c>
      <c r="D71" s="157" t="s">
        <v>432</v>
      </c>
      <c r="E71" s="194">
        <v>2998550</v>
      </c>
      <c r="F71" s="194">
        <v>431000</v>
      </c>
      <c r="G71" s="194">
        <v>915429</v>
      </c>
      <c r="H71" s="194">
        <v>112</v>
      </c>
      <c r="I71" s="195">
        <f t="shared" ref="I71" si="178">SUM(E71:H71)</f>
        <v>4345091</v>
      </c>
      <c r="J71" s="194">
        <v>537</v>
      </c>
      <c r="K71" s="194">
        <v>4344554</v>
      </c>
      <c r="L71" s="195">
        <f t="shared" si="174"/>
        <v>4345091</v>
      </c>
      <c r="M71" s="194">
        <v>67128</v>
      </c>
      <c r="N71" s="194">
        <v>0</v>
      </c>
      <c r="O71" s="194"/>
      <c r="P71" s="194">
        <v>1304</v>
      </c>
      <c r="Q71" s="194">
        <v>0</v>
      </c>
      <c r="R71" s="194">
        <v>2353</v>
      </c>
      <c r="S71" s="194">
        <v>76781</v>
      </c>
      <c r="T71" s="194">
        <v>33983</v>
      </c>
      <c r="U71" s="194">
        <v>31021</v>
      </c>
      <c r="V71" s="194">
        <v>0</v>
      </c>
      <c r="W71" s="195">
        <f t="shared" si="172"/>
        <v>212570</v>
      </c>
      <c r="X71" s="194">
        <v>61404</v>
      </c>
      <c r="Y71" s="194">
        <v>77524</v>
      </c>
      <c r="Z71" s="194">
        <v>20366</v>
      </c>
      <c r="AA71" s="194">
        <v>0</v>
      </c>
      <c r="AB71" s="194">
        <v>0</v>
      </c>
      <c r="AC71" s="194">
        <v>0</v>
      </c>
      <c r="AD71" s="194">
        <v>26318</v>
      </c>
      <c r="AE71" s="194">
        <v>0</v>
      </c>
      <c r="AF71" s="194">
        <v>51966</v>
      </c>
      <c r="AG71" s="194">
        <v>46452</v>
      </c>
      <c r="AH71" s="195">
        <f t="shared" si="173"/>
        <v>284030</v>
      </c>
      <c r="AI71" s="196">
        <f t="shared" si="175"/>
        <v>-71460</v>
      </c>
      <c r="AJ71" s="195">
        <f t="shared" si="176"/>
        <v>29975</v>
      </c>
      <c r="AK71" s="195">
        <f t="shared" si="177"/>
        <v>182595</v>
      </c>
    </row>
    <row r="72" spans="2:37" s="157" customFormat="1" ht="15" x14ac:dyDescent="0.25">
      <c r="B72" s="157" t="s">
        <v>318</v>
      </c>
      <c r="C72" s="157">
        <v>9628</v>
      </c>
      <c r="D72" s="189" t="s">
        <v>430</v>
      </c>
      <c r="E72" s="194">
        <v>313535</v>
      </c>
      <c r="F72" s="194">
        <v>1038</v>
      </c>
      <c r="G72" s="194">
        <v>557210</v>
      </c>
      <c r="H72" s="194">
        <v>1091</v>
      </c>
      <c r="I72" s="195">
        <f t="shared" ref="I72" si="179">SUM(E72:H72)</f>
        <v>872874</v>
      </c>
      <c r="J72" s="194">
        <v>2427</v>
      </c>
      <c r="K72" s="194">
        <v>870447</v>
      </c>
      <c r="L72" s="195">
        <f t="shared" ref="L72" si="180">J72+K72</f>
        <v>872874</v>
      </c>
      <c r="M72" s="194">
        <v>6229</v>
      </c>
      <c r="N72" s="194"/>
      <c r="O72" s="194">
        <v>0</v>
      </c>
      <c r="P72" s="194">
        <v>0</v>
      </c>
      <c r="Q72" s="194">
        <v>0</v>
      </c>
      <c r="R72" s="194">
        <v>0</v>
      </c>
      <c r="S72" s="194">
        <v>0</v>
      </c>
      <c r="T72" s="194">
        <v>20317</v>
      </c>
      <c r="U72" s="194">
        <v>15793</v>
      </c>
      <c r="V72" s="194">
        <v>0</v>
      </c>
      <c r="W72" s="195">
        <f t="shared" ref="W72" si="181">SUM(M72:V72)</f>
        <v>42339</v>
      </c>
      <c r="X72" s="194">
        <v>0</v>
      </c>
      <c r="Y72" s="194">
        <v>5013</v>
      </c>
      <c r="Z72" s="194">
        <v>3187</v>
      </c>
      <c r="AA72" s="194">
        <v>9671</v>
      </c>
      <c r="AB72" s="194">
        <v>0</v>
      </c>
      <c r="AC72" s="194">
        <v>0</v>
      </c>
      <c r="AD72" s="194">
        <v>0</v>
      </c>
      <c r="AE72" s="194">
        <v>6341</v>
      </c>
      <c r="AF72" s="194">
        <v>14719</v>
      </c>
      <c r="AG72" s="194">
        <v>6028</v>
      </c>
      <c r="AH72" s="195">
        <f t="shared" ref="AH72" si="182">SUM(X72:AG72)</f>
        <v>44959</v>
      </c>
      <c r="AI72" s="196">
        <f t="shared" ref="AI72:AI73" si="183">W72-AH72</f>
        <v>-2620</v>
      </c>
      <c r="AJ72" s="195">
        <f t="shared" ref="AJ72:AJ73" si="184">N72+O72+P72+Q72+R72+AC72+AD72+AE72</f>
        <v>6341</v>
      </c>
      <c r="AK72" s="195">
        <f t="shared" ref="AK72:AK73" si="185">W72-AJ72</f>
        <v>35998</v>
      </c>
    </row>
    <row r="73" spans="2:37" s="157" customFormat="1" ht="15" x14ac:dyDescent="0.25">
      <c r="B73" s="157" t="s">
        <v>318</v>
      </c>
      <c r="C73" s="157">
        <v>9514</v>
      </c>
      <c r="D73" s="157" t="s">
        <v>443</v>
      </c>
      <c r="E73" s="194">
        <v>785500</v>
      </c>
      <c r="F73" s="194">
        <v>128562</v>
      </c>
      <c r="G73" s="194">
        <v>150299</v>
      </c>
      <c r="H73" s="194">
        <v>0</v>
      </c>
      <c r="I73" s="195">
        <f t="shared" ref="I73:I74" si="186">SUM(E73:H73)</f>
        <v>1064361</v>
      </c>
      <c r="J73" s="194">
        <v>113547</v>
      </c>
      <c r="K73" s="194">
        <v>950814</v>
      </c>
      <c r="L73" s="195">
        <f t="shared" ref="L73:L74" si="187">J73+K73</f>
        <v>1064361</v>
      </c>
      <c r="M73" s="194">
        <v>84227</v>
      </c>
      <c r="N73" s="194">
        <v>0</v>
      </c>
      <c r="O73" s="194">
        <v>178</v>
      </c>
      <c r="P73" s="194">
        <v>1000</v>
      </c>
      <c r="Q73" s="194">
        <v>0</v>
      </c>
      <c r="R73" s="194">
        <v>0</v>
      </c>
      <c r="S73" s="194">
        <v>28176</v>
      </c>
      <c r="T73" s="194">
        <v>0</v>
      </c>
      <c r="U73" s="194">
        <v>3772</v>
      </c>
      <c r="V73" s="194">
        <v>3165</v>
      </c>
      <c r="W73" s="195">
        <f t="shared" ref="W73:W74" si="188">SUM(M73:V73)</f>
        <v>120518</v>
      </c>
      <c r="X73" s="194">
        <v>63630</v>
      </c>
      <c r="Y73" s="194">
        <v>4454</v>
      </c>
      <c r="Z73" s="194">
        <v>178</v>
      </c>
      <c r="AA73" s="194">
        <v>8477</v>
      </c>
      <c r="AB73" s="194">
        <v>0</v>
      </c>
      <c r="AC73" s="194">
        <v>4377</v>
      </c>
      <c r="AD73" s="194">
        <v>3497</v>
      </c>
      <c r="AE73" s="194">
        <v>0</v>
      </c>
      <c r="AF73" s="194">
        <v>9924</v>
      </c>
      <c r="AG73" s="194">
        <v>31289</v>
      </c>
      <c r="AH73" s="195">
        <f t="shared" ref="AH73:AH74" si="189">SUM(X73:AG73)</f>
        <v>125826</v>
      </c>
      <c r="AI73" s="196">
        <f t="shared" si="183"/>
        <v>-5308</v>
      </c>
      <c r="AJ73" s="195">
        <f t="shared" si="184"/>
        <v>9052</v>
      </c>
      <c r="AK73" s="195">
        <f t="shared" si="185"/>
        <v>111466</v>
      </c>
    </row>
    <row r="74" spans="2:37" s="157" customFormat="1" ht="15" x14ac:dyDescent="0.25">
      <c r="B74" s="157" t="s">
        <v>318</v>
      </c>
      <c r="C74" s="157">
        <v>9533</v>
      </c>
      <c r="D74" s="189" t="s">
        <v>429</v>
      </c>
      <c r="E74" s="194">
        <v>4111000</v>
      </c>
      <c r="F74" s="194">
        <v>0</v>
      </c>
      <c r="G74" s="194">
        <v>267617</v>
      </c>
      <c r="H74" s="194">
        <v>0</v>
      </c>
      <c r="I74" s="195">
        <f t="shared" si="186"/>
        <v>4378617</v>
      </c>
      <c r="J74" s="194">
        <v>0</v>
      </c>
      <c r="K74" s="194">
        <v>4378617</v>
      </c>
      <c r="L74" s="195">
        <f t="shared" si="187"/>
        <v>4378617</v>
      </c>
      <c r="M74" s="194">
        <v>21629</v>
      </c>
      <c r="N74" s="194">
        <v>0</v>
      </c>
      <c r="O74" s="194">
        <v>4736</v>
      </c>
      <c r="P74" s="194">
        <v>0</v>
      </c>
      <c r="Q74" s="194">
        <v>0</v>
      </c>
      <c r="R74" s="194">
        <v>0</v>
      </c>
      <c r="S74" s="194">
        <v>0</v>
      </c>
      <c r="T74" s="194">
        <v>12756</v>
      </c>
      <c r="U74" s="194">
        <v>155</v>
      </c>
      <c r="V74" s="194">
        <v>2493</v>
      </c>
      <c r="W74" s="195">
        <f t="shared" si="188"/>
        <v>41769</v>
      </c>
      <c r="X74" s="194">
        <v>0</v>
      </c>
      <c r="Y74" s="194">
        <v>0</v>
      </c>
      <c r="Z74" s="194">
        <v>9203</v>
      </c>
      <c r="AA74" s="194">
        <v>956</v>
      </c>
      <c r="AB74" s="194">
        <v>0</v>
      </c>
      <c r="AC74" s="194">
        <v>0</v>
      </c>
      <c r="AD74" s="194">
        <v>0</v>
      </c>
      <c r="AE74" s="194">
        <v>4768</v>
      </c>
      <c r="AF74" s="194">
        <v>16571</v>
      </c>
      <c r="AG74" s="194">
        <v>8667</v>
      </c>
      <c r="AH74" s="195">
        <f t="shared" si="189"/>
        <v>40165</v>
      </c>
      <c r="AI74" s="196">
        <f t="shared" ref="AI74" si="190">W74-AH74</f>
        <v>1604</v>
      </c>
      <c r="AJ74" s="195">
        <f t="shared" ref="AJ74" si="191">N74+O74+P74+Q74+R74+AC74+AD74+AE74</f>
        <v>9504</v>
      </c>
      <c r="AK74" s="195">
        <f t="shared" ref="AK74" si="192">W74-AJ74</f>
        <v>32265</v>
      </c>
    </row>
    <row r="75" spans="2:37" s="157" customFormat="1" ht="15" x14ac:dyDescent="0.25">
      <c r="B75" s="157" t="s">
        <v>318</v>
      </c>
      <c r="C75" s="157">
        <v>9571</v>
      </c>
      <c r="D75" s="189" t="s">
        <v>416</v>
      </c>
      <c r="E75" s="194">
        <v>0</v>
      </c>
      <c r="F75" s="194">
        <v>0</v>
      </c>
      <c r="G75" s="194">
        <v>8881</v>
      </c>
      <c r="H75" s="194">
        <v>0</v>
      </c>
      <c r="I75" s="195">
        <f t="shared" ref="I75" si="193">SUM(E75:H75)</f>
        <v>8881</v>
      </c>
      <c r="J75" s="194">
        <v>0</v>
      </c>
      <c r="K75" s="194">
        <v>8881</v>
      </c>
      <c r="L75" s="195">
        <f t="shared" ref="L75" si="194">J75+K75</f>
        <v>8881</v>
      </c>
      <c r="M75" s="194">
        <v>11285</v>
      </c>
      <c r="N75" s="194">
        <v>0</v>
      </c>
      <c r="O75" s="194">
        <v>0</v>
      </c>
      <c r="P75" s="194">
        <v>0</v>
      </c>
      <c r="Q75" s="194">
        <v>0</v>
      </c>
      <c r="R75" s="194">
        <v>0</v>
      </c>
      <c r="S75" s="194">
        <v>2478</v>
      </c>
      <c r="T75" s="194">
        <v>0</v>
      </c>
      <c r="U75" s="194">
        <v>0</v>
      </c>
      <c r="V75" s="194">
        <v>280</v>
      </c>
      <c r="W75" s="195">
        <f t="shared" ref="W75" si="195">SUM(M75:V75)</f>
        <v>14043</v>
      </c>
      <c r="X75" s="194">
        <v>9658</v>
      </c>
      <c r="Y75" s="194">
        <v>0</v>
      </c>
      <c r="Z75" s="194">
        <v>0</v>
      </c>
      <c r="AA75" s="194">
        <v>330</v>
      </c>
      <c r="AB75" s="194">
        <v>0</v>
      </c>
      <c r="AC75" s="194">
        <v>0</v>
      </c>
      <c r="AD75" s="194">
        <v>2297</v>
      </c>
      <c r="AE75" s="194">
        <v>0</v>
      </c>
      <c r="AF75" s="194">
        <v>8116</v>
      </c>
      <c r="AG75" s="194">
        <v>7755</v>
      </c>
      <c r="AH75" s="195">
        <f t="shared" ref="AH75" si="196">SUM(X75:AG75)</f>
        <v>28156</v>
      </c>
      <c r="AI75" s="196">
        <f t="shared" ref="AI75" si="197">W75-AH75</f>
        <v>-14113</v>
      </c>
      <c r="AJ75" s="195">
        <f t="shared" ref="AJ75" si="198">N75+O75+P75+Q75+R75+AC75+AD75+AE75</f>
        <v>2297</v>
      </c>
      <c r="AK75" s="195">
        <f t="shared" ref="AK75" si="199">W75-AJ75</f>
        <v>11746</v>
      </c>
    </row>
    <row r="76" spans="2:37" s="159" customFormat="1" x14ac:dyDescent="0.2">
      <c r="D76" s="160" t="s">
        <v>332</v>
      </c>
      <c r="E76" s="158">
        <f>SUM(E47:E75)</f>
        <v>44739357</v>
      </c>
      <c r="F76" s="158">
        <f t="shared" ref="F76:L76" si="200">SUM(F47:F75)</f>
        <v>1452983</v>
      </c>
      <c r="G76" s="158">
        <f t="shared" si="200"/>
        <v>14530942</v>
      </c>
      <c r="H76" s="158">
        <f t="shared" si="200"/>
        <v>52953</v>
      </c>
      <c r="I76" s="158">
        <f t="shared" si="200"/>
        <v>60776235</v>
      </c>
      <c r="J76" s="158">
        <f t="shared" si="200"/>
        <v>186972</v>
      </c>
      <c r="K76" s="158">
        <f t="shared" si="200"/>
        <v>58514507</v>
      </c>
      <c r="L76" s="158">
        <f t="shared" si="200"/>
        <v>58701479</v>
      </c>
      <c r="M76" s="158">
        <f t="shared" ref="M76" si="201">SUM(M47:M75)</f>
        <v>1801913</v>
      </c>
      <c r="N76" s="158">
        <f t="shared" ref="N76" si="202">SUM(N47:N75)</f>
        <v>19803</v>
      </c>
      <c r="O76" s="158">
        <f t="shared" ref="O76" si="203">SUM(O47:O75)</f>
        <v>13490</v>
      </c>
      <c r="P76" s="158">
        <f t="shared" ref="P76" si="204">SUM(P47:P75)</f>
        <v>120467</v>
      </c>
      <c r="Q76" s="158">
        <f t="shared" ref="Q76" si="205">SUM(Q47:Q75)</f>
        <v>450000</v>
      </c>
      <c r="R76" s="158">
        <f t="shared" ref="R76" si="206">SUM(R47:R75)</f>
        <v>2853</v>
      </c>
      <c r="S76" s="158">
        <f t="shared" ref="S76" si="207">SUM(S47:S75)</f>
        <v>187766</v>
      </c>
      <c r="T76" s="158">
        <f t="shared" ref="T76" si="208">SUM(T47:T75)</f>
        <v>351590</v>
      </c>
      <c r="U76" s="158">
        <f t="shared" ref="U76" si="209">SUM(U47:U75)</f>
        <v>551786</v>
      </c>
      <c r="V76" s="158">
        <f t="shared" ref="V76" si="210">SUM(V47:V75)</f>
        <v>208726</v>
      </c>
      <c r="W76" s="158">
        <f t="shared" ref="W76" si="211">SUM(W47:W75)</f>
        <v>3708394</v>
      </c>
      <c r="X76" s="158">
        <f t="shared" ref="X76" si="212">SUM(X47:X75)</f>
        <v>902187</v>
      </c>
      <c r="Y76" s="158">
        <f t="shared" ref="Y76" si="213">SUM(Y47:Y75)</f>
        <v>481243</v>
      </c>
      <c r="Z76" s="158">
        <f t="shared" ref="Z76" si="214">SUM(Z47:Z75)</f>
        <v>187754</v>
      </c>
      <c r="AA76" s="158">
        <f t="shared" ref="AA76" si="215">SUM(AA47:AA75)</f>
        <v>149566</v>
      </c>
      <c r="AB76" s="158">
        <f t="shared" ref="AB76" si="216">SUM(AB47:AB75)</f>
        <v>450000</v>
      </c>
      <c r="AC76" s="158">
        <f t="shared" ref="AC76" si="217">SUM(AC47:AC75)</f>
        <v>143687</v>
      </c>
      <c r="AD76" s="158">
        <f t="shared" ref="AD76" si="218">SUM(AD47:AD75)</f>
        <v>69650</v>
      </c>
      <c r="AE76" s="158">
        <f t="shared" ref="AE76" si="219">SUM(AE47:AE75)</f>
        <v>62941</v>
      </c>
      <c r="AF76" s="158">
        <f t="shared" ref="AF76" si="220">SUM(AF47:AF75)</f>
        <v>707587</v>
      </c>
      <c r="AG76" s="158">
        <f t="shared" ref="AG76" si="221">SUM(AG47:AG75)</f>
        <v>529978</v>
      </c>
      <c r="AH76" s="158">
        <f t="shared" ref="AH76" si="222">SUM(AH47:AH75)</f>
        <v>3684593</v>
      </c>
      <c r="AI76" s="158">
        <f t="shared" ref="AI76" si="223">SUM(AI47:AI75)</f>
        <v>23801</v>
      </c>
      <c r="AJ76" s="158">
        <f t="shared" ref="AJ76" si="224">SUM(AJ47:AJ75)</f>
        <v>882891</v>
      </c>
      <c r="AK76" s="158">
        <f t="shared" ref="AK76" si="225">SUM(AK47:AK75)</f>
        <v>2825503</v>
      </c>
    </row>
    <row r="77" spans="2:37" x14ac:dyDescent="0.2">
      <c r="D77" s="155"/>
      <c r="E77" s="156"/>
      <c r="F77" s="156"/>
      <c r="G77" s="156"/>
      <c r="H77" s="156"/>
      <c r="I77" s="156"/>
      <c r="J77" s="156"/>
      <c r="K77" s="156"/>
      <c r="L77" s="156"/>
    </row>
    <row r="78" spans="2:37" s="157" customFormat="1" ht="15" x14ac:dyDescent="0.25">
      <c r="B78" s="157" t="s">
        <v>317</v>
      </c>
      <c r="C78" s="157">
        <v>9650</v>
      </c>
      <c r="D78" s="189" t="s">
        <v>447</v>
      </c>
      <c r="E78" s="194">
        <v>1613026</v>
      </c>
      <c r="F78" s="194">
        <v>947</v>
      </c>
      <c r="G78" s="194">
        <v>529016</v>
      </c>
      <c r="H78" s="194">
        <v>1772</v>
      </c>
      <c r="I78" s="198">
        <f t="shared" ref="I78:I95" si="226">SUM(E78:H78)</f>
        <v>2144761</v>
      </c>
      <c r="J78" s="194">
        <v>181</v>
      </c>
      <c r="K78" s="194">
        <v>2144399</v>
      </c>
      <c r="L78" s="198">
        <f>SUM(J78:K78)</f>
        <v>2144580</v>
      </c>
      <c r="M78" s="194">
        <v>30483</v>
      </c>
      <c r="N78" s="194">
        <v>0</v>
      </c>
      <c r="O78" s="194">
        <v>0</v>
      </c>
      <c r="P78" s="194">
        <v>0</v>
      </c>
      <c r="Q78" s="194">
        <v>0</v>
      </c>
      <c r="R78" s="194">
        <v>0</v>
      </c>
      <c r="S78" s="194">
        <v>42159</v>
      </c>
      <c r="T78" s="194">
        <v>24228</v>
      </c>
      <c r="U78" s="194">
        <v>13499</v>
      </c>
      <c r="V78" s="194">
        <v>7659</v>
      </c>
      <c r="W78" s="199">
        <f t="shared" ref="W78:W92" si="227">SUM(M78:V78)</f>
        <v>118028</v>
      </c>
      <c r="X78" s="194">
        <v>35254</v>
      </c>
      <c r="Y78" s="194">
        <v>7626</v>
      </c>
      <c r="Z78" s="194">
        <v>173</v>
      </c>
      <c r="AA78" s="194">
        <v>4726</v>
      </c>
      <c r="AB78" s="194">
        <v>0</v>
      </c>
      <c r="AC78" s="194">
        <v>0</v>
      </c>
      <c r="AD78" s="194">
        <v>24461</v>
      </c>
      <c r="AE78" s="194">
        <v>2080</v>
      </c>
      <c r="AF78" s="194">
        <v>81080</v>
      </c>
      <c r="AG78" s="194">
        <v>9337</v>
      </c>
      <c r="AH78" s="200">
        <f t="shared" ref="AH78:AH92" si="228">SUM(X78:AG78)</f>
        <v>164737</v>
      </c>
      <c r="AI78" s="196">
        <f t="shared" ref="AI78:AI80" si="229">W78-AH78</f>
        <v>-46709</v>
      </c>
      <c r="AJ78" s="195">
        <f t="shared" ref="AJ78:AJ80" si="230">N78+O78+P78+Q78+R78+AC78+AD78+AE78</f>
        <v>26541</v>
      </c>
      <c r="AK78" s="195">
        <f t="shared" ref="AK78:AK80" si="231">W78-AJ78</f>
        <v>91487</v>
      </c>
    </row>
    <row r="79" spans="2:37" s="157" customFormat="1" ht="15" x14ac:dyDescent="0.25">
      <c r="B79" s="157" t="s">
        <v>317</v>
      </c>
      <c r="C79" s="157">
        <v>9670</v>
      </c>
      <c r="D79" s="157" t="s">
        <v>449</v>
      </c>
      <c r="E79" s="194">
        <v>1180000</v>
      </c>
      <c r="F79" s="194">
        <v>0</v>
      </c>
      <c r="G79" s="194">
        <v>231760</v>
      </c>
      <c r="H79" s="194">
        <v>0</v>
      </c>
      <c r="I79" s="198">
        <f t="shared" si="226"/>
        <v>1411760</v>
      </c>
      <c r="J79" s="194">
        <v>0</v>
      </c>
      <c r="K79" s="194">
        <v>1411760</v>
      </c>
      <c r="L79" s="198">
        <f t="shared" ref="L79:L95" si="232">SUM(J79:K79)</f>
        <v>1411760</v>
      </c>
      <c r="M79" s="194">
        <v>49550</v>
      </c>
      <c r="N79" s="194">
        <v>0</v>
      </c>
      <c r="O79" s="194">
        <v>68</v>
      </c>
      <c r="P79" s="194">
        <v>0</v>
      </c>
      <c r="Q79" s="194">
        <v>0</v>
      </c>
      <c r="R79" s="194">
        <v>0</v>
      </c>
      <c r="S79" s="194">
        <v>0</v>
      </c>
      <c r="T79" s="194">
        <v>27184</v>
      </c>
      <c r="U79" s="194">
        <v>9988</v>
      </c>
      <c r="V79" s="194">
        <v>919</v>
      </c>
      <c r="W79" s="199">
        <f t="shared" si="227"/>
        <v>87709</v>
      </c>
      <c r="X79" s="194">
        <v>0</v>
      </c>
      <c r="Y79" s="194">
        <v>16206</v>
      </c>
      <c r="Z79" s="194">
        <v>550</v>
      </c>
      <c r="AA79" s="194">
        <v>4757</v>
      </c>
      <c r="AB79" s="194">
        <v>0</v>
      </c>
      <c r="AC79" s="194">
        <v>0</v>
      </c>
      <c r="AD79" s="194">
        <v>0</v>
      </c>
      <c r="AE79" s="194">
        <v>1926</v>
      </c>
      <c r="AF79" s="194">
        <v>17867</v>
      </c>
      <c r="AG79" s="194">
        <v>6549</v>
      </c>
      <c r="AH79" s="200">
        <f t="shared" si="228"/>
        <v>47855</v>
      </c>
      <c r="AI79" s="196">
        <f t="shared" si="229"/>
        <v>39854</v>
      </c>
      <c r="AJ79" s="195">
        <f t="shared" si="230"/>
        <v>1994</v>
      </c>
      <c r="AK79" s="195">
        <f t="shared" si="231"/>
        <v>85715</v>
      </c>
    </row>
    <row r="80" spans="2:37" s="157" customFormat="1" ht="15" x14ac:dyDescent="0.25">
      <c r="B80" s="157" t="s">
        <v>317</v>
      </c>
      <c r="C80" s="157">
        <v>9674</v>
      </c>
      <c r="D80" s="157" t="s">
        <v>455</v>
      </c>
      <c r="E80" s="194">
        <v>1140549</v>
      </c>
      <c r="F80" s="194">
        <v>15466</v>
      </c>
      <c r="G80" s="194">
        <v>565559</v>
      </c>
      <c r="H80" s="194">
        <v>3389</v>
      </c>
      <c r="I80" s="198">
        <f t="shared" si="226"/>
        <v>1724963</v>
      </c>
      <c r="J80" s="194">
        <v>4548</v>
      </c>
      <c r="K80" s="194">
        <v>1720415</v>
      </c>
      <c r="L80" s="198">
        <f t="shared" si="232"/>
        <v>1724963</v>
      </c>
      <c r="M80" s="194">
        <v>51828</v>
      </c>
      <c r="N80" s="194">
        <v>0</v>
      </c>
      <c r="O80" s="194">
        <v>0</v>
      </c>
      <c r="P80" s="194">
        <v>0</v>
      </c>
      <c r="Q80" s="194">
        <v>0</v>
      </c>
      <c r="R80" s="194">
        <v>5500</v>
      </c>
      <c r="S80" s="194">
        <v>0</v>
      </c>
      <c r="T80" s="194">
        <v>8176</v>
      </c>
      <c r="U80" s="194">
        <v>24179</v>
      </c>
      <c r="V80" s="194">
        <v>1569</v>
      </c>
      <c r="W80" s="199">
        <f t="shared" si="227"/>
        <v>91252</v>
      </c>
      <c r="X80" s="194">
        <v>72390</v>
      </c>
      <c r="Y80" s="194">
        <v>12551</v>
      </c>
      <c r="Z80" s="194">
        <v>487</v>
      </c>
      <c r="AA80" s="194">
        <v>11556</v>
      </c>
      <c r="AB80" s="194">
        <v>0</v>
      </c>
      <c r="AC80" s="194">
        <v>0</v>
      </c>
      <c r="AD80" s="194">
        <v>0</v>
      </c>
      <c r="AE80" s="194">
        <v>0</v>
      </c>
      <c r="AF80" s="194">
        <v>27194</v>
      </c>
      <c r="AG80" s="194">
        <v>9109</v>
      </c>
      <c r="AH80" s="200">
        <f t="shared" si="228"/>
        <v>133287</v>
      </c>
      <c r="AI80" s="196">
        <f t="shared" si="229"/>
        <v>-42035</v>
      </c>
      <c r="AJ80" s="195">
        <f t="shared" si="230"/>
        <v>5500</v>
      </c>
      <c r="AK80" s="195">
        <f t="shared" si="231"/>
        <v>85752</v>
      </c>
    </row>
    <row r="81" spans="2:37" s="157" customFormat="1" x14ac:dyDescent="0.2">
      <c r="B81" s="157" t="s">
        <v>317</v>
      </c>
      <c r="C81" s="157">
        <v>9688</v>
      </c>
      <c r="D81" s="157" t="s">
        <v>452</v>
      </c>
      <c r="E81" s="165">
        <v>2919340</v>
      </c>
      <c r="F81" s="165">
        <v>13412</v>
      </c>
      <c r="G81" s="165">
        <v>116376</v>
      </c>
      <c r="H81" s="165">
        <v>0</v>
      </c>
      <c r="I81" s="198">
        <f t="shared" si="226"/>
        <v>3049128</v>
      </c>
      <c r="J81" s="165">
        <v>0</v>
      </c>
      <c r="K81" s="165">
        <v>3049128</v>
      </c>
      <c r="L81" s="198">
        <f t="shared" si="232"/>
        <v>3049128</v>
      </c>
      <c r="W81" s="199">
        <f t="shared" si="227"/>
        <v>0</v>
      </c>
      <c r="AH81" s="200">
        <f t="shared" si="228"/>
        <v>0</v>
      </c>
    </row>
    <row r="82" spans="2:37" s="157" customFormat="1" x14ac:dyDescent="0.2">
      <c r="B82" s="157" t="s">
        <v>317</v>
      </c>
      <c r="C82" s="157">
        <v>9741</v>
      </c>
      <c r="D82" s="157" t="s">
        <v>461</v>
      </c>
      <c r="E82" s="194">
        <v>3685100</v>
      </c>
      <c r="F82" s="194">
        <v>11733</v>
      </c>
      <c r="G82" s="194">
        <v>641733</v>
      </c>
      <c r="H82" s="194">
        <v>9000</v>
      </c>
      <c r="I82" s="198">
        <f t="shared" si="226"/>
        <v>4347566</v>
      </c>
      <c r="J82" s="194">
        <v>12066</v>
      </c>
      <c r="K82" s="194">
        <v>4335500</v>
      </c>
      <c r="L82" s="198">
        <f t="shared" si="232"/>
        <v>4347566</v>
      </c>
      <c r="W82" s="199"/>
      <c r="AH82" s="200"/>
    </row>
    <row r="83" spans="2:37" s="157" customFormat="1" x14ac:dyDescent="0.2">
      <c r="B83" s="157" t="s">
        <v>317</v>
      </c>
      <c r="C83" s="157">
        <v>9680</v>
      </c>
      <c r="D83" s="157" t="s">
        <v>457</v>
      </c>
      <c r="E83" s="165">
        <v>0</v>
      </c>
      <c r="F83" s="165">
        <v>0</v>
      </c>
      <c r="G83" s="165">
        <v>0</v>
      </c>
      <c r="H83" s="165">
        <v>0</v>
      </c>
      <c r="I83" s="198">
        <f t="shared" si="226"/>
        <v>0</v>
      </c>
      <c r="J83" s="165">
        <v>0</v>
      </c>
      <c r="K83" s="165">
        <v>0</v>
      </c>
      <c r="L83" s="198">
        <f t="shared" si="232"/>
        <v>0</v>
      </c>
      <c r="W83" s="199">
        <f t="shared" si="227"/>
        <v>0</v>
      </c>
      <c r="AH83" s="200">
        <f t="shared" si="228"/>
        <v>0</v>
      </c>
    </row>
    <row r="84" spans="2:37" s="157" customFormat="1" ht="15" x14ac:dyDescent="0.25">
      <c r="B84" s="157" t="s">
        <v>317</v>
      </c>
      <c r="C84" s="157">
        <v>9641</v>
      </c>
      <c r="D84" s="189" t="s">
        <v>445</v>
      </c>
      <c r="E84" s="194">
        <v>1371595</v>
      </c>
      <c r="F84" s="194">
        <v>0</v>
      </c>
      <c r="G84" s="194">
        <v>141506</v>
      </c>
      <c r="H84" s="194">
        <v>0</v>
      </c>
      <c r="I84" s="198">
        <f t="shared" si="226"/>
        <v>1513101</v>
      </c>
      <c r="J84" s="194">
        <v>181</v>
      </c>
      <c r="K84" s="194">
        <v>1512920</v>
      </c>
      <c r="L84" s="198">
        <f t="shared" si="232"/>
        <v>1513101</v>
      </c>
      <c r="M84" s="194">
        <v>74630</v>
      </c>
      <c r="N84" s="194">
        <v>0</v>
      </c>
      <c r="O84" s="194">
        <v>300</v>
      </c>
      <c r="P84" s="194">
        <v>2000</v>
      </c>
      <c r="Q84" s="194">
        <v>0</v>
      </c>
      <c r="R84" s="194">
        <v>7000</v>
      </c>
      <c r="S84" s="194">
        <v>0</v>
      </c>
      <c r="T84" s="194">
        <v>24973</v>
      </c>
      <c r="U84" s="194">
        <v>5263</v>
      </c>
      <c r="V84" s="194">
        <v>1423</v>
      </c>
      <c r="W84" s="199">
        <f t="shared" si="227"/>
        <v>115589</v>
      </c>
      <c r="X84" s="194">
        <v>54804</v>
      </c>
      <c r="Y84" s="194">
        <v>9483</v>
      </c>
      <c r="Z84" s="194">
        <v>1082</v>
      </c>
      <c r="AA84" s="194">
        <v>3220</v>
      </c>
      <c r="AB84" s="194">
        <v>0</v>
      </c>
      <c r="AC84" s="194">
        <v>10013</v>
      </c>
      <c r="AD84" s="194">
        <v>0</v>
      </c>
      <c r="AE84" s="194">
        <v>10773</v>
      </c>
      <c r="AF84" s="194">
        <v>13780</v>
      </c>
      <c r="AG84" s="194">
        <v>7967</v>
      </c>
      <c r="AH84" s="200">
        <f t="shared" si="228"/>
        <v>111122</v>
      </c>
      <c r="AI84" s="196">
        <f t="shared" ref="AI84:AI85" si="233">W84-AH84</f>
        <v>4467</v>
      </c>
      <c r="AJ84" s="195">
        <f t="shared" ref="AJ84:AJ85" si="234">N84+O84+P84+Q84+R84+AC84+AD84+AE84</f>
        <v>30086</v>
      </c>
      <c r="AK84" s="195">
        <f t="shared" ref="AK84:AK85" si="235">W84-AJ84</f>
        <v>85503</v>
      </c>
    </row>
    <row r="85" spans="2:37" s="157" customFormat="1" ht="15" x14ac:dyDescent="0.25">
      <c r="B85" s="157" t="s">
        <v>317</v>
      </c>
      <c r="C85" s="157">
        <v>9682</v>
      </c>
      <c r="D85" s="157" t="s">
        <v>450</v>
      </c>
      <c r="E85" s="194">
        <v>2628913</v>
      </c>
      <c r="F85" s="194">
        <v>53249</v>
      </c>
      <c r="G85" s="194">
        <v>181168</v>
      </c>
      <c r="H85" s="194">
        <v>0</v>
      </c>
      <c r="I85" s="198">
        <f t="shared" si="226"/>
        <v>2863330</v>
      </c>
      <c r="J85" s="194">
        <v>7739</v>
      </c>
      <c r="K85" s="194">
        <v>2855591</v>
      </c>
      <c r="L85" s="198">
        <f t="shared" si="232"/>
        <v>2863330</v>
      </c>
      <c r="M85" s="194">
        <v>9798</v>
      </c>
      <c r="N85" s="194">
        <v>71000</v>
      </c>
      <c r="O85" s="194">
        <v>143</v>
      </c>
      <c r="P85" s="194">
        <v>1200</v>
      </c>
      <c r="Q85" s="194">
        <v>0</v>
      </c>
      <c r="R85" s="194">
        <v>0</v>
      </c>
      <c r="S85" s="194">
        <v>28390</v>
      </c>
      <c r="T85" s="194">
        <v>35923</v>
      </c>
      <c r="U85" s="194">
        <v>16900</v>
      </c>
      <c r="V85" s="194">
        <v>4171</v>
      </c>
      <c r="W85" s="199">
        <f t="shared" si="227"/>
        <v>167525</v>
      </c>
      <c r="X85" s="194">
        <v>36596</v>
      </c>
      <c r="Y85" s="194">
        <v>15267</v>
      </c>
      <c r="Z85" s="194">
        <v>300</v>
      </c>
      <c r="AA85" s="194">
        <v>9396</v>
      </c>
      <c r="AB85" s="194">
        <v>0</v>
      </c>
      <c r="AC85" s="194">
        <v>4450</v>
      </c>
      <c r="AD85" s="194">
        <v>4577</v>
      </c>
      <c r="AE85" s="194">
        <v>3382</v>
      </c>
      <c r="AF85" s="194">
        <v>29292</v>
      </c>
      <c r="AG85" s="194">
        <v>5542</v>
      </c>
      <c r="AH85" s="200">
        <f t="shared" si="228"/>
        <v>108802</v>
      </c>
      <c r="AI85" s="196">
        <f t="shared" si="233"/>
        <v>58723</v>
      </c>
      <c r="AJ85" s="195">
        <f t="shared" si="234"/>
        <v>84752</v>
      </c>
      <c r="AK85" s="195">
        <f t="shared" si="235"/>
        <v>82773</v>
      </c>
    </row>
    <row r="86" spans="2:37" s="157" customFormat="1" x14ac:dyDescent="0.2">
      <c r="B86" s="157" t="s">
        <v>317</v>
      </c>
      <c r="C86" s="157">
        <v>9683</v>
      </c>
      <c r="D86" s="157" t="s">
        <v>451</v>
      </c>
      <c r="E86" s="165">
        <v>506958</v>
      </c>
      <c r="F86" s="165">
        <v>136890</v>
      </c>
      <c r="G86" s="165">
        <v>306114</v>
      </c>
      <c r="H86" s="165">
        <v>0</v>
      </c>
      <c r="I86" s="198">
        <f t="shared" si="226"/>
        <v>949962</v>
      </c>
      <c r="J86" s="165">
        <v>0</v>
      </c>
      <c r="K86" s="165">
        <v>949957</v>
      </c>
      <c r="L86" s="198">
        <f t="shared" si="232"/>
        <v>949957</v>
      </c>
      <c r="W86" s="199">
        <f t="shared" si="227"/>
        <v>0</v>
      </c>
      <c r="AH86" s="200">
        <f t="shared" si="228"/>
        <v>0</v>
      </c>
    </row>
    <row r="87" spans="2:37" s="157" customFormat="1" ht="15" x14ac:dyDescent="0.25">
      <c r="B87" s="157" t="s">
        <v>317</v>
      </c>
      <c r="C87" s="157">
        <v>9693</v>
      </c>
      <c r="D87" s="157" t="s">
        <v>453</v>
      </c>
      <c r="E87" s="194">
        <v>2380300</v>
      </c>
      <c r="F87" s="194">
        <v>85754</v>
      </c>
      <c r="G87" s="194">
        <v>1507496</v>
      </c>
      <c r="H87" s="194">
        <v>3337</v>
      </c>
      <c r="I87" s="198">
        <f t="shared" si="226"/>
        <v>3976887</v>
      </c>
      <c r="J87" s="194">
        <v>133920</v>
      </c>
      <c r="K87" s="194">
        <v>3842967</v>
      </c>
      <c r="L87" s="198">
        <f t="shared" si="232"/>
        <v>3976887</v>
      </c>
      <c r="M87" s="194">
        <v>25356</v>
      </c>
      <c r="N87" s="194">
        <v>0</v>
      </c>
      <c r="O87" s="194">
        <v>519</v>
      </c>
      <c r="P87" s="194">
        <v>0</v>
      </c>
      <c r="Q87" s="194">
        <v>0</v>
      </c>
      <c r="R87" s="194">
        <v>0</v>
      </c>
      <c r="S87" s="194">
        <v>0</v>
      </c>
      <c r="T87" s="194">
        <v>60012</v>
      </c>
      <c r="U87" s="194">
        <v>57420</v>
      </c>
      <c r="V87" s="194">
        <v>615</v>
      </c>
      <c r="W87" s="199">
        <f t="shared" si="227"/>
        <v>143922</v>
      </c>
      <c r="X87" s="194">
        <v>29104</v>
      </c>
      <c r="Y87" s="194">
        <v>3148</v>
      </c>
      <c r="Z87" s="194">
        <v>6579</v>
      </c>
      <c r="AA87" s="194">
        <v>11209</v>
      </c>
      <c r="AB87" s="194">
        <v>0</v>
      </c>
      <c r="AC87" s="194">
        <v>4450</v>
      </c>
      <c r="AD87" s="194">
        <v>8909</v>
      </c>
      <c r="AE87" s="194">
        <v>23482</v>
      </c>
      <c r="AF87" s="194">
        <v>16078</v>
      </c>
      <c r="AG87" s="194">
        <v>9187</v>
      </c>
      <c r="AH87" s="200">
        <f t="shared" si="228"/>
        <v>112146</v>
      </c>
      <c r="AI87" s="196">
        <f t="shared" ref="AI87:AI88" si="236">W87-AH87</f>
        <v>31776</v>
      </c>
      <c r="AJ87" s="195">
        <f t="shared" ref="AJ87:AJ88" si="237">N87+O87+P87+Q87+R87+AC87+AD87+AE87</f>
        <v>37360</v>
      </c>
      <c r="AK87" s="195">
        <f t="shared" ref="AK87:AK88" si="238">W87-AJ87</f>
        <v>106562</v>
      </c>
    </row>
    <row r="88" spans="2:37" s="157" customFormat="1" ht="15" x14ac:dyDescent="0.25">
      <c r="B88" s="157" t="s">
        <v>317</v>
      </c>
      <c r="C88" s="157">
        <v>9751</v>
      </c>
      <c r="D88" s="157" t="s">
        <v>460</v>
      </c>
      <c r="E88" s="194">
        <v>0</v>
      </c>
      <c r="F88" s="194">
        <v>0</v>
      </c>
      <c r="G88" s="194">
        <v>183581</v>
      </c>
      <c r="H88" s="194">
        <v>0</v>
      </c>
      <c r="I88" s="198">
        <f t="shared" si="226"/>
        <v>183581</v>
      </c>
      <c r="J88" s="194">
        <v>0</v>
      </c>
      <c r="K88" s="194">
        <v>183581</v>
      </c>
      <c r="L88" s="198">
        <f t="shared" si="232"/>
        <v>183581</v>
      </c>
      <c r="M88" s="194">
        <v>42993</v>
      </c>
      <c r="N88" s="194">
        <v>0</v>
      </c>
      <c r="O88" s="194">
        <v>0</v>
      </c>
      <c r="P88" s="194">
        <v>0</v>
      </c>
      <c r="Q88" s="194">
        <v>0</v>
      </c>
      <c r="R88" s="194">
        <v>0</v>
      </c>
      <c r="S88" s="194">
        <v>25826</v>
      </c>
      <c r="T88" s="194">
        <v>0</v>
      </c>
      <c r="U88" s="194">
        <v>6603</v>
      </c>
      <c r="V88" s="194">
        <v>0</v>
      </c>
      <c r="W88" s="199">
        <f t="shared" si="227"/>
        <v>75422</v>
      </c>
      <c r="X88" s="194">
        <v>0</v>
      </c>
      <c r="Y88" s="194">
        <v>0</v>
      </c>
      <c r="Z88" s="194">
        <v>22639</v>
      </c>
      <c r="AA88" s="194">
        <v>1412</v>
      </c>
      <c r="AB88" s="194">
        <v>0</v>
      </c>
      <c r="AC88" s="194">
        <v>0</v>
      </c>
      <c r="AD88" s="194">
        <v>17494</v>
      </c>
      <c r="AE88" s="194">
        <v>0</v>
      </c>
      <c r="AF88" s="194">
        <v>7521</v>
      </c>
      <c r="AG88" s="194">
        <v>14438</v>
      </c>
      <c r="AH88" s="200">
        <f t="shared" si="228"/>
        <v>63504</v>
      </c>
      <c r="AI88" s="196">
        <f t="shared" si="236"/>
        <v>11918</v>
      </c>
      <c r="AJ88" s="195">
        <f t="shared" si="237"/>
        <v>17494</v>
      </c>
      <c r="AK88" s="195">
        <f t="shared" si="238"/>
        <v>57928</v>
      </c>
    </row>
    <row r="89" spans="2:37" s="157" customFormat="1" ht="15" x14ac:dyDescent="0.25">
      <c r="B89" s="157" t="s">
        <v>317</v>
      </c>
      <c r="C89" s="157">
        <v>9691</v>
      </c>
      <c r="D89" s="157" t="s">
        <v>454</v>
      </c>
      <c r="E89" s="194">
        <v>2960000</v>
      </c>
      <c r="F89" s="194">
        <v>751465</v>
      </c>
      <c r="G89" s="194">
        <v>935913</v>
      </c>
      <c r="H89" s="194">
        <v>3913</v>
      </c>
      <c r="I89" s="198">
        <f t="shared" si="226"/>
        <v>4651291</v>
      </c>
      <c r="J89" s="194">
        <v>1829</v>
      </c>
      <c r="K89" s="194">
        <v>3974971</v>
      </c>
      <c r="L89" s="198">
        <f t="shared" si="232"/>
        <v>3976800</v>
      </c>
      <c r="M89" s="194">
        <v>39727</v>
      </c>
      <c r="N89" s="194">
        <v>8700</v>
      </c>
      <c r="O89" s="194">
        <v>0</v>
      </c>
      <c r="P89" s="194">
        <v>0</v>
      </c>
      <c r="Q89" s="194">
        <v>0</v>
      </c>
      <c r="R89" s="194">
        <v>0</v>
      </c>
      <c r="S89" s="194">
        <v>0</v>
      </c>
      <c r="T89" s="194">
        <v>67164</v>
      </c>
      <c r="U89" s="194">
        <v>18245</v>
      </c>
      <c r="V89" s="194">
        <v>19713</v>
      </c>
      <c r="W89" s="199">
        <f t="shared" si="227"/>
        <v>153549</v>
      </c>
      <c r="X89" s="194">
        <v>0</v>
      </c>
      <c r="Y89" s="194">
        <v>37901</v>
      </c>
      <c r="Z89" s="194">
        <v>0</v>
      </c>
      <c r="AA89" s="194">
        <v>7971</v>
      </c>
      <c r="AB89" s="194">
        <v>0</v>
      </c>
      <c r="AC89" s="194">
        <v>0</v>
      </c>
      <c r="AD89" s="194">
        <v>0</v>
      </c>
      <c r="AE89" s="194">
        <v>28096</v>
      </c>
      <c r="AF89" s="194">
        <v>25304</v>
      </c>
      <c r="AG89" s="194">
        <v>40879</v>
      </c>
      <c r="AH89" s="200">
        <f t="shared" si="228"/>
        <v>140151</v>
      </c>
      <c r="AI89" s="196">
        <f t="shared" ref="AI89" si="239">W89-AH89</f>
        <v>13398</v>
      </c>
      <c r="AJ89" s="195">
        <f t="shared" ref="AJ89" si="240">N89+O89+P89+Q89+R89+AC89+AD89+AE89</f>
        <v>36796</v>
      </c>
      <c r="AK89" s="195">
        <f t="shared" ref="AK89" si="241">W89-AJ89</f>
        <v>116753</v>
      </c>
    </row>
    <row r="90" spans="2:37" s="157" customFormat="1" ht="15" x14ac:dyDescent="0.25">
      <c r="B90" s="157" t="s">
        <v>317</v>
      </c>
      <c r="C90" s="157">
        <v>9651</v>
      </c>
      <c r="D90" s="157" t="s">
        <v>448</v>
      </c>
      <c r="E90" s="194">
        <v>748000</v>
      </c>
      <c r="F90" s="194">
        <v>37981</v>
      </c>
      <c r="G90" s="194">
        <v>158955</v>
      </c>
      <c r="H90" s="194">
        <v>1891</v>
      </c>
      <c r="I90" s="198">
        <f t="shared" si="226"/>
        <v>946827</v>
      </c>
      <c r="J90" s="194">
        <v>568</v>
      </c>
      <c r="K90" s="194">
        <v>946259</v>
      </c>
      <c r="L90" s="198">
        <f t="shared" si="232"/>
        <v>946827</v>
      </c>
      <c r="M90" s="194">
        <v>35658</v>
      </c>
      <c r="N90" s="194">
        <v>0</v>
      </c>
      <c r="O90" s="194">
        <v>722</v>
      </c>
      <c r="P90" s="194">
        <v>2700</v>
      </c>
      <c r="Q90" s="194">
        <v>0</v>
      </c>
      <c r="R90" s="194">
        <v>0</v>
      </c>
      <c r="S90" s="194">
        <v>5044</v>
      </c>
      <c r="T90" s="194">
        <v>17490</v>
      </c>
      <c r="U90" s="194">
        <v>5035</v>
      </c>
      <c r="V90" s="194">
        <v>35567</v>
      </c>
      <c r="W90" s="199">
        <f t="shared" si="227"/>
        <v>102216</v>
      </c>
      <c r="X90" s="194">
        <v>12000</v>
      </c>
      <c r="Y90" s="194">
        <v>2231</v>
      </c>
      <c r="Z90" s="194">
        <v>2952</v>
      </c>
      <c r="AA90" s="194">
        <v>1491</v>
      </c>
      <c r="AB90" s="194">
        <v>0</v>
      </c>
      <c r="AC90" s="194">
        <v>0</v>
      </c>
      <c r="AD90" s="194">
        <v>4928</v>
      </c>
      <c r="AE90" s="194">
        <v>12040</v>
      </c>
      <c r="AF90" s="194">
        <v>67235</v>
      </c>
      <c r="AG90" s="194">
        <v>11135</v>
      </c>
      <c r="AH90" s="200">
        <f t="shared" si="228"/>
        <v>114012</v>
      </c>
      <c r="AI90" s="196">
        <f t="shared" ref="AI90:AI91" si="242">W90-AH90</f>
        <v>-11796</v>
      </c>
      <c r="AJ90" s="195">
        <f t="shared" ref="AJ90:AJ91" si="243">N90+O90+P90+Q90+R90+AC90+AD90+AE90</f>
        <v>20390</v>
      </c>
      <c r="AK90" s="195">
        <f t="shared" ref="AK90:AK91" si="244">W90-AJ90</f>
        <v>81826</v>
      </c>
    </row>
    <row r="91" spans="2:37" s="157" customFormat="1" ht="15" x14ac:dyDescent="0.25">
      <c r="B91" s="157" t="s">
        <v>317</v>
      </c>
      <c r="C91" s="157">
        <v>9745</v>
      </c>
      <c r="D91" s="157" t="s">
        <v>459</v>
      </c>
      <c r="E91" s="194">
        <v>0</v>
      </c>
      <c r="F91" s="194">
        <v>0</v>
      </c>
      <c r="G91" s="194">
        <v>80669</v>
      </c>
      <c r="H91" s="194">
        <v>0</v>
      </c>
      <c r="I91" s="198">
        <f t="shared" si="226"/>
        <v>80669</v>
      </c>
      <c r="J91" s="194">
        <v>0</v>
      </c>
      <c r="K91" s="194">
        <v>80669</v>
      </c>
      <c r="L91" s="198">
        <f t="shared" si="232"/>
        <v>80669</v>
      </c>
      <c r="M91" s="194">
        <v>21836</v>
      </c>
      <c r="N91" s="194">
        <v>0</v>
      </c>
      <c r="O91" s="194">
        <v>195</v>
      </c>
      <c r="P91" s="194">
        <v>0</v>
      </c>
      <c r="Q91" s="194">
        <v>0</v>
      </c>
      <c r="R91" s="194">
        <v>0</v>
      </c>
      <c r="S91" s="194">
        <v>15000</v>
      </c>
      <c r="T91" s="194">
        <v>0</v>
      </c>
      <c r="U91" s="194">
        <v>14274</v>
      </c>
      <c r="V91" s="194">
        <v>5160</v>
      </c>
      <c r="W91" s="199">
        <f t="shared" si="227"/>
        <v>56465</v>
      </c>
      <c r="X91" s="194">
        <v>30604</v>
      </c>
      <c r="Y91" s="194">
        <v>0</v>
      </c>
      <c r="Z91" s="194">
        <v>4875</v>
      </c>
      <c r="AA91" s="194">
        <v>9965</v>
      </c>
      <c r="AB91" s="194">
        <v>0</v>
      </c>
      <c r="AC91" s="194">
        <v>0</v>
      </c>
      <c r="AD91" s="194">
        <v>0</v>
      </c>
      <c r="AE91" s="194">
        <v>0</v>
      </c>
      <c r="AF91" s="194">
        <v>0</v>
      </c>
      <c r="AG91" s="194">
        <v>2955</v>
      </c>
      <c r="AH91" s="200">
        <f t="shared" si="228"/>
        <v>48399</v>
      </c>
      <c r="AI91" s="196">
        <f t="shared" si="242"/>
        <v>8066</v>
      </c>
      <c r="AJ91" s="195">
        <f t="shared" si="243"/>
        <v>195</v>
      </c>
      <c r="AK91" s="195">
        <f t="shared" si="244"/>
        <v>56270</v>
      </c>
    </row>
    <row r="92" spans="2:37" s="157" customFormat="1" ht="15" x14ac:dyDescent="0.25">
      <c r="B92" s="157" t="s">
        <v>317</v>
      </c>
      <c r="C92" s="157">
        <v>9708</v>
      </c>
      <c r="D92" s="157" t="s">
        <v>458</v>
      </c>
      <c r="E92" s="194">
        <v>297286</v>
      </c>
      <c r="F92" s="194">
        <v>34028</v>
      </c>
      <c r="G92" s="194">
        <v>221559</v>
      </c>
      <c r="H92" s="194">
        <v>4042</v>
      </c>
      <c r="I92" s="198">
        <f t="shared" si="226"/>
        <v>556915</v>
      </c>
      <c r="J92" s="194">
        <v>5135</v>
      </c>
      <c r="K92" s="194">
        <v>551780</v>
      </c>
      <c r="L92" s="198">
        <f t="shared" si="232"/>
        <v>556915</v>
      </c>
      <c r="M92" s="194">
        <v>142934</v>
      </c>
      <c r="N92" s="194">
        <v>0</v>
      </c>
      <c r="O92" s="194">
        <v>366</v>
      </c>
      <c r="P92" s="194">
        <v>1175</v>
      </c>
      <c r="Q92" s="194">
        <v>0</v>
      </c>
      <c r="R92" s="194">
        <v>0</v>
      </c>
      <c r="S92" s="194">
        <v>3790</v>
      </c>
      <c r="T92" s="194">
        <v>10615</v>
      </c>
      <c r="U92" s="194">
        <v>7230</v>
      </c>
      <c r="V92" s="194">
        <v>21687</v>
      </c>
      <c r="W92" s="199">
        <f t="shared" si="227"/>
        <v>187797</v>
      </c>
      <c r="X92" s="194">
        <v>68678</v>
      </c>
      <c r="Y92" s="194">
        <v>49803</v>
      </c>
      <c r="Z92" s="194">
        <v>285</v>
      </c>
      <c r="AA92" s="194">
        <v>9704</v>
      </c>
      <c r="AB92" s="194">
        <v>0</v>
      </c>
      <c r="AC92" s="194">
        <v>4537</v>
      </c>
      <c r="AD92" s="194">
        <v>2432</v>
      </c>
      <c r="AE92" s="194">
        <v>0</v>
      </c>
      <c r="AF92" s="194">
        <v>22426</v>
      </c>
      <c r="AG92" s="194">
        <v>14230</v>
      </c>
      <c r="AH92" s="200">
        <f t="shared" si="228"/>
        <v>172095</v>
      </c>
      <c r="AI92" s="196">
        <f t="shared" ref="AI92" si="245">W92-AH92</f>
        <v>15702</v>
      </c>
      <c r="AJ92" s="195">
        <f t="shared" ref="AJ92" si="246">N92+O92+P92+Q92+R92+AC92+AD92+AE92</f>
        <v>8510</v>
      </c>
      <c r="AK92" s="195">
        <f t="shared" ref="AK92" si="247">W92-AJ92</f>
        <v>179287</v>
      </c>
    </row>
    <row r="93" spans="2:37" s="157" customFormat="1" ht="15" x14ac:dyDescent="0.25">
      <c r="B93" s="157" t="s">
        <v>317</v>
      </c>
      <c r="C93" s="157">
        <v>9642</v>
      </c>
      <c r="D93" s="189" t="s">
        <v>444</v>
      </c>
      <c r="E93" s="194">
        <v>390000</v>
      </c>
      <c r="F93" s="194">
        <v>0</v>
      </c>
      <c r="G93" s="194">
        <v>702231</v>
      </c>
      <c r="H93" s="194">
        <v>541</v>
      </c>
      <c r="I93" s="198">
        <f t="shared" si="226"/>
        <v>1092772</v>
      </c>
      <c r="J93" s="194">
        <v>0</v>
      </c>
      <c r="K93" s="194">
        <v>1092772</v>
      </c>
      <c r="L93" s="198">
        <f t="shared" si="232"/>
        <v>1092772</v>
      </c>
      <c r="M93" s="194">
        <v>5793</v>
      </c>
      <c r="N93" s="194">
        <v>0</v>
      </c>
      <c r="O93" s="194">
        <v>0</v>
      </c>
      <c r="P93" s="194">
        <v>0</v>
      </c>
      <c r="Q93" s="194">
        <v>0</v>
      </c>
      <c r="R93" s="194">
        <v>0</v>
      </c>
      <c r="S93" s="194">
        <v>0</v>
      </c>
      <c r="T93" s="194">
        <v>13388</v>
      </c>
      <c r="U93" s="194">
        <v>23320</v>
      </c>
      <c r="V93" s="194">
        <v>0</v>
      </c>
      <c r="W93" s="199">
        <f t="shared" ref="W93:W95" si="248">SUM(M93:V93)</f>
        <v>42501</v>
      </c>
      <c r="X93" s="194">
        <v>0</v>
      </c>
      <c r="Y93" s="194">
        <v>5830</v>
      </c>
      <c r="Z93" s="194">
        <v>6000</v>
      </c>
      <c r="AA93" s="194">
        <v>3794</v>
      </c>
      <c r="AB93" s="194">
        <v>0</v>
      </c>
      <c r="AC93" s="194">
        <v>0</v>
      </c>
      <c r="AD93" s="194">
        <v>0</v>
      </c>
      <c r="AE93" s="194">
        <v>1450</v>
      </c>
      <c r="AF93" s="194">
        <v>6964</v>
      </c>
      <c r="AG93" s="194">
        <v>370</v>
      </c>
      <c r="AH93" s="200">
        <f>SUM(X93:AG93)</f>
        <v>24408</v>
      </c>
      <c r="AI93" s="196">
        <f t="shared" ref="AI93" si="249">W93-AH93</f>
        <v>18093</v>
      </c>
      <c r="AJ93" s="195">
        <f t="shared" ref="AJ93" si="250">N93+O93+P93+Q93+R93+AC93+AD93+AE93</f>
        <v>1450</v>
      </c>
      <c r="AK93" s="195">
        <f t="shared" ref="AK93" si="251">W93-AJ93</f>
        <v>41051</v>
      </c>
    </row>
    <row r="94" spans="2:37" s="157" customFormat="1" x14ac:dyDescent="0.2">
      <c r="B94" s="157" t="s">
        <v>317</v>
      </c>
      <c r="C94" s="157">
        <v>9658</v>
      </c>
      <c r="D94" s="157" t="s">
        <v>456</v>
      </c>
      <c r="E94" s="165">
        <v>0</v>
      </c>
      <c r="F94" s="165">
        <v>0</v>
      </c>
      <c r="G94" s="165">
        <v>0</v>
      </c>
      <c r="H94" s="165">
        <v>0</v>
      </c>
      <c r="I94" s="198">
        <f t="shared" si="226"/>
        <v>0</v>
      </c>
      <c r="J94" s="165">
        <v>0</v>
      </c>
      <c r="K94" s="165">
        <v>0</v>
      </c>
      <c r="L94" s="198">
        <f t="shared" si="232"/>
        <v>0</v>
      </c>
      <c r="W94" s="199">
        <f t="shared" si="248"/>
        <v>0</v>
      </c>
      <c r="AH94" s="200">
        <f t="shared" ref="AH94:AH95" si="252">SUM(X94:AG94)</f>
        <v>0</v>
      </c>
    </row>
    <row r="95" spans="2:37" s="157" customFormat="1" ht="15" x14ac:dyDescent="0.25">
      <c r="B95" s="157" t="s">
        <v>317</v>
      </c>
      <c r="C95" s="157">
        <v>9644</v>
      </c>
      <c r="D95" s="189" t="s">
        <v>446</v>
      </c>
      <c r="E95" s="194">
        <v>997929</v>
      </c>
      <c r="F95" s="194">
        <v>51946</v>
      </c>
      <c r="G95" s="194">
        <v>127859</v>
      </c>
      <c r="H95" s="194">
        <v>325</v>
      </c>
      <c r="I95" s="198">
        <f t="shared" si="226"/>
        <v>1178059</v>
      </c>
      <c r="J95" s="194">
        <v>48</v>
      </c>
      <c r="K95" s="194">
        <v>1178011</v>
      </c>
      <c r="L95" s="198">
        <f t="shared" si="232"/>
        <v>1178059</v>
      </c>
      <c r="M95" s="194">
        <v>18285</v>
      </c>
      <c r="N95" s="194">
        <v>0</v>
      </c>
      <c r="O95" s="194"/>
      <c r="P95" s="194"/>
      <c r="Q95" s="194"/>
      <c r="R95" s="194"/>
      <c r="S95" s="194">
        <v>1154</v>
      </c>
      <c r="T95" s="194">
        <v>17879</v>
      </c>
      <c r="U95" s="194">
        <v>6654</v>
      </c>
      <c r="V95" s="194">
        <v>458</v>
      </c>
      <c r="W95" s="199">
        <f t="shared" si="248"/>
        <v>44430</v>
      </c>
      <c r="X95" s="194">
        <v>4111</v>
      </c>
      <c r="Y95" s="194">
        <v>48</v>
      </c>
      <c r="Z95" s="194">
        <v>2719</v>
      </c>
      <c r="AA95" s="194">
        <v>5356</v>
      </c>
      <c r="AB95" s="194">
        <v>0</v>
      </c>
      <c r="AC95" s="194">
        <v>0</v>
      </c>
      <c r="AD95" s="194">
        <v>0</v>
      </c>
      <c r="AE95" s="194">
        <v>4227</v>
      </c>
      <c r="AF95" s="194">
        <v>10048</v>
      </c>
      <c r="AG95" s="194">
        <v>15236</v>
      </c>
      <c r="AH95" s="200">
        <f t="shared" si="252"/>
        <v>41745</v>
      </c>
      <c r="AI95" s="196">
        <f t="shared" ref="AI95" si="253">W95-AH95</f>
        <v>2685</v>
      </c>
      <c r="AJ95" s="195">
        <f t="shared" ref="AJ95" si="254">N95+O95+P95+Q95+R95+AC95+AD95+AE95</f>
        <v>4227</v>
      </c>
      <c r="AK95" s="195">
        <f t="shared" ref="AK95" si="255">W95-AJ95</f>
        <v>40203</v>
      </c>
    </row>
    <row r="96" spans="2:37" s="157" customFormat="1" x14ac:dyDescent="0.2">
      <c r="D96" s="160" t="s">
        <v>332</v>
      </c>
      <c r="E96" s="158">
        <f>SUM(E78:E95)</f>
        <v>22818996</v>
      </c>
      <c r="F96" s="158">
        <f t="shared" ref="F96:H96" si="256">SUM(F78:F95)</f>
        <v>1192871</v>
      </c>
      <c r="G96" s="158">
        <f t="shared" si="256"/>
        <v>6631495</v>
      </c>
      <c r="H96" s="158">
        <f t="shared" si="256"/>
        <v>28210</v>
      </c>
      <c r="I96" s="158">
        <f>SUM(I78:I95)</f>
        <v>30671572</v>
      </c>
      <c r="J96" s="158">
        <f t="shared" ref="J96:V96" si="257">SUM(J78:J95)</f>
        <v>166215</v>
      </c>
      <c r="K96" s="158">
        <f t="shared" si="257"/>
        <v>29830680</v>
      </c>
      <c r="L96" s="158">
        <f t="shared" si="257"/>
        <v>29996895</v>
      </c>
      <c r="M96" s="158">
        <f t="shared" si="257"/>
        <v>548871</v>
      </c>
      <c r="N96" s="158">
        <f t="shared" si="257"/>
        <v>79700</v>
      </c>
      <c r="O96" s="158">
        <f t="shared" si="257"/>
        <v>2313</v>
      </c>
      <c r="P96" s="158">
        <f t="shared" si="257"/>
        <v>7075</v>
      </c>
      <c r="Q96" s="158">
        <f t="shared" si="257"/>
        <v>0</v>
      </c>
      <c r="R96" s="158">
        <f t="shared" si="257"/>
        <v>12500</v>
      </c>
      <c r="S96" s="158">
        <f t="shared" si="257"/>
        <v>121363</v>
      </c>
      <c r="T96" s="158">
        <f t="shared" si="257"/>
        <v>307032</v>
      </c>
      <c r="U96" s="158">
        <f t="shared" si="257"/>
        <v>208610</v>
      </c>
      <c r="V96" s="158">
        <f t="shared" si="257"/>
        <v>98941</v>
      </c>
      <c r="W96" s="199">
        <f>SUM(W78:W95)</f>
        <v>1386405</v>
      </c>
      <c r="X96" s="199">
        <f t="shared" ref="X96:AK96" si="258">SUM(X78:X95)</f>
        <v>343541</v>
      </c>
      <c r="Y96" s="199">
        <f t="shared" si="258"/>
        <v>160094</v>
      </c>
      <c r="Z96" s="199">
        <f t="shared" si="258"/>
        <v>48641</v>
      </c>
      <c r="AA96" s="199">
        <f t="shared" si="258"/>
        <v>84557</v>
      </c>
      <c r="AB96" s="199">
        <f t="shared" si="258"/>
        <v>0</v>
      </c>
      <c r="AC96" s="199">
        <f t="shared" si="258"/>
        <v>23450</v>
      </c>
      <c r="AD96" s="199">
        <f t="shared" si="258"/>
        <v>62801</v>
      </c>
      <c r="AE96" s="199">
        <f t="shared" si="258"/>
        <v>87456</v>
      </c>
      <c r="AF96" s="199">
        <f t="shared" si="258"/>
        <v>324789</v>
      </c>
      <c r="AG96" s="199">
        <f t="shared" si="258"/>
        <v>146934</v>
      </c>
      <c r="AH96" s="199">
        <f t="shared" si="258"/>
        <v>1282263</v>
      </c>
      <c r="AI96" s="199">
        <f t="shared" si="258"/>
        <v>104142</v>
      </c>
      <c r="AJ96" s="199">
        <f t="shared" si="258"/>
        <v>275295</v>
      </c>
      <c r="AK96" s="199">
        <f t="shared" si="258"/>
        <v>1111110</v>
      </c>
    </row>
    <row r="97" spans="2:37" x14ac:dyDescent="0.2">
      <c r="D97" s="155"/>
      <c r="E97" s="156"/>
      <c r="F97" s="156"/>
      <c r="G97" s="156"/>
      <c r="H97" s="156"/>
      <c r="I97" s="156"/>
      <c r="J97" s="156"/>
      <c r="K97" s="156"/>
      <c r="L97" s="156"/>
    </row>
    <row r="98" spans="2:37" s="157" customFormat="1" ht="15" x14ac:dyDescent="0.25">
      <c r="B98" s="157" t="s">
        <v>320</v>
      </c>
      <c r="C98" s="157">
        <v>9851</v>
      </c>
      <c r="D98" s="189" t="s">
        <v>463</v>
      </c>
      <c r="E98" s="194">
        <v>2838000</v>
      </c>
      <c r="F98" s="194">
        <v>0</v>
      </c>
      <c r="G98" s="194">
        <v>143940</v>
      </c>
      <c r="H98" s="194">
        <v>0</v>
      </c>
      <c r="I98" s="201">
        <f t="shared" ref="I98:I102" si="259">SUM(E98:H98)</f>
        <v>2981940</v>
      </c>
      <c r="J98" s="194">
        <v>750</v>
      </c>
      <c r="K98" s="194">
        <v>2981190</v>
      </c>
      <c r="L98" s="201">
        <f t="shared" ref="L98:L102" si="260">SUM(J98:K98)</f>
        <v>2981940</v>
      </c>
      <c r="M98" s="194">
        <v>83780</v>
      </c>
      <c r="N98" s="194">
        <v>1388</v>
      </c>
      <c r="O98" s="194">
        <v>1510</v>
      </c>
      <c r="P98" s="194">
        <v>3400</v>
      </c>
      <c r="Q98" s="194">
        <v>0</v>
      </c>
      <c r="R98" s="194">
        <v>0</v>
      </c>
      <c r="S98" s="194">
        <v>16214</v>
      </c>
      <c r="T98" s="194">
        <v>0</v>
      </c>
      <c r="U98" s="194">
        <v>3746</v>
      </c>
      <c r="V98" s="194">
        <v>3904</v>
      </c>
      <c r="W98" s="200">
        <f t="shared" ref="W98:W102" si="261">SUM(M98:V98)</f>
        <v>113942</v>
      </c>
      <c r="X98" s="194">
        <v>70646</v>
      </c>
      <c r="Y98" s="194">
        <v>0</v>
      </c>
      <c r="Z98" s="194">
        <v>1510</v>
      </c>
      <c r="AA98" s="194">
        <v>10657</v>
      </c>
      <c r="AB98" s="194">
        <v>0</v>
      </c>
      <c r="AC98" s="194">
        <v>4344</v>
      </c>
      <c r="AD98" s="194">
        <v>2471</v>
      </c>
      <c r="AE98" s="194">
        <v>0</v>
      </c>
      <c r="AF98" s="194">
        <v>19885</v>
      </c>
      <c r="AG98" s="194">
        <v>0</v>
      </c>
      <c r="AH98" s="200">
        <f t="shared" ref="AH98:AH102" si="262">SUM(X98:AG98)</f>
        <v>109513</v>
      </c>
      <c r="AI98" s="196">
        <f t="shared" ref="AI98:AI99" si="263">W98-AH98</f>
        <v>4429</v>
      </c>
      <c r="AJ98" s="195">
        <f t="shared" ref="AJ98:AJ99" si="264">N98+O98+P98+Q98+R98+AC98+AD98+AE98</f>
        <v>13113</v>
      </c>
      <c r="AK98" s="195">
        <f t="shared" ref="AK98:AK99" si="265">W98-AJ98</f>
        <v>100829</v>
      </c>
    </row>
    <row r="99" spans="2:37" s="157" customFormat="1" ht="15" x14ac:dyDescent="0.25">
      <c r="B99" s="157" t="s">
        <v>320</v>
      </c>
      <c r="C99" s="157">
        <v>9823</v>
      </c>
      <c r="D99" s="189" t="s">
        <v>467</v>
      </c>
      <c r="E99" s="194">
        <v>1009000</v>
      </c>
      <c r="F99" s="194">
        <v>15051</v>
      </c>
      <c r="G99" s="194">
        <v>33565</v>
      </c>
      <c r="H99" s="194">
        <v>0</v>
      </c>
      <c r="I99" s="201">
        <f t="shared" si="259"/>
        <v>1057616</v>
      </c>
      <c r="J99" s="194">
        <v>0</v>
      </c>
      <c r="K99" s="194">
        <v>1057616</v>
      </c>
      <c r="L99" s="201">
        <f t="shared" si="260"/>
        <v>1057616</v>
      </c>
      <c r="M99" s="194">
        <v>17057</v>
      </c>
      <c r="N99" s="194">
        <v>0</v>
      </c>
      <c r="O99" s="194">
        <v>0</v>
      </c>
      <c r="P99" s="194">
        <v>100</v>
      </c>
      <c r="Q99" s="194">
        <v>0</v>
      </c>
      <c r="R99" s="194">
        <v>0</v>
      </c>
      <c r="S99" s="194">
        <v>0</v>
      </c>
      <c r="T99" s="194">
        <v>1295</v>
      </c>
      <c r="U99" s="194">
        <v>350</v>
      </c>
      <c r="V99" s="194">
        <v>302</v>
      </c>
      <c r="W99" s="200">
        <f t="shared" si="261"/>
        <v>19104</v>
      </c>
      <c r="X99" s="194">
        <v>0</v>
      </c>
      <c r="Y99" s="194">
        <v>2157</v>
      </c>
      <c r="Z99" s="194">
        <v>1006</v>
      </c>
      <c r="AA99" s="194">
        <v>0</v>
      </c>
      <c r="AB99" s="194">
        <v>0</v>
      </c>
      <c r="AC99" s="194">
        <v>0</v>
      </c>
      <c r="AD99" s="194">
        <v>0</v>
      </c>
      <c r="AE99" s="194">
        <v>0</v>
      </c>
      <c r="AF99" s="194">
        <v>3408</v>
      </c>
      <c r="AG99" s="194">
        <v>7236</v>
      </c>
      <c r="AH99" s="200">
        <f t="shared" si="262"/>
        <v>13807</v>
      </c>
      <c r="AI99" s="196">
        <f t="shared" si="263"/>
        <v>5297</v>
      </c>
      <c r="AJ99" s="195">
        <f t="shared" si="264"/>
        <v>100</v>
      </c>
      <c r="AK99" s="195">
        <f t="shared" si="265"/>
        <v>19004</v>
      </c>
    </row>
    <row r="100" spans="2:37" s="157" customFormat="1" ht="15" x14ac:dyDescent="0.25">
      <c r="B100" s="157" t="s">
        <v>320</v>
      </c>
      <c r="C100" s="157">
        <v>9906</v>
      </c>
      <c r="D100" s="189" t="s">
        <v>466</v>
      </c>
      <c r="E100" s="194">
        <v>1381000</v>
      </c>
      <c r="F100" s="194">
        <v>33314</v>
      </c>
      <c r="G100" s="194">
        <v>75458</v>
      </c>
      <c r="H100" s="194">
        <v>56</v>
      </c>
      <c r="I100" s="201">
        <f t="shared" si="259"/>
        <v>1489828</v>
      </c>
      <c r="J100" s="194">
        <v>1081</v>
      </c>
      <c r="K100" s="194">
        <v>677747</v>
      </c>
      <c r="L100" s="201">
        <f t="shared" si="260"/>
        <v>678828</v>
      </c>
      <c r="M100" s="194">
        <v>140575</v>
      </c>
      <c r="N100" s="194">
        <v>25000</v>
      </c>
      <c r="O100" s="194">
        <v>0</v>
      </c>
      <c r="P100" s="194">
        <v>0</v>
      </c>
      <c r="Q100" s="194">
        <v>0</v>
      </c>
      <c r="R100" s="194">
        <v>0</v>
      </c>
      <c r="S100" s="194">
        <v>0</v>
      </c>
      <c r="T100" s="194">
        <v>1633</v>
      </c>
      <c r="U100" s="194">
        <v>355</v>
      </c>
      <c r="V100" s="194">
        <v>147</v>
      </c>
      <c r="W100" s="200">
        <f t="shared" si="261"/>
        <v>167710</v>
      </c>
      <c r="X100" s="194">
        <v>40219</v>
      </c>
      <c r="Y100" s="194">
        <v>37088</v>
      </c>
      <c r="Z100" s="194">
        <v>13960</v>
      </c>
      <c r="AA100" s="194">
        <v>18771</v>
      </c>
      <c r="AB100" s="194">
        <v>0</v>
      </c>
      <c r="AC100" s="194">
        <v>0</v>
      </c>
      <c r="AD100" s="194">
        <v>0</v>
      </c>
      <c r="AE100" s="194">
        <v>0</v>
      </c>
      <c r="AF100" s="194">
        <v>0</v>
      </c>
      <c r="AG100" s="194">
        <v>22190</v>
      </c>
      <c r="AH100" s="200">
        <f t="shared" si="262"/>
        <v>132228</v>
      </c>
      <c r="AI100" s="196">
        <f t="shared" ref="AI100" si="266">W100-AH100</f>
        <v>35482</v>
      </c>
      <c r="AJ100" s="195">
        <f t="shared" ref="AJ100" si="267">N100+O100+P100+Q100+R100+AC100+AD100+AE100</f>
        <v>25000</v>
      </c>
      <c r="AK100" s="195">
        <f t="shared" ref="AK100" si="268">W100-AJ100</f>
        <v>142710</v>
      </c>
    </row>
    <row r="101" spans="2:37" s="157" customFormat="1" ht="15" x14ac:dyDescent="0.25">
      <c r="B101" s="157" t="s">
        <v>320</v>
      </c>
      <c r="C101" s="157">
        <v>9841</v>
      </c>
      <c r="D101" s="189" t="s">
        <v>465</v>
      </c>
      <c r="E101" s="194">
        <v>153000</v>
      </c>
      <c r="F101" s="194">
        <v>0</v>
      </c>
      <c r="G101" s="194">
        <v>485591</v>
      </c>
      <c r="H101" s="194">
        <v>0</v>
      </c>
      <c r="I101" s="201">
        <f t="shared" si="259"/>
        <v>638591</v>
      </c>
      <c r="J101" s="194">
        <v>0</v>
      </c>
      <c r="K101" s="194">
        <v>638591</v>
      </c>
      <c r="L101" s="201">
        <f t="shared" si="260"/>
        <v>638591</v>
      </c>
      <c r="M101" s="194">
        <v>30118</v>
      </c>
      <c r="N101" s="194">
        <v>548</v>
      </c>
      <c r="O101" s="194">
        <v>450</v>
      </c>
      <c r="P101" s="194">
        <v>0</v>
      </c>
      <c r="Q101" s="194">
        <v>0</v>
      </c>
      <c r="R101" s="194">
        <v>0</v>
      </c>
      <c r="S101" s="194">
        <v>0</v>
      </c>
      <c r="T101" s="194">
        <v>4150</v>
      </c>
      <c r="U101" s="194">
        <v>17195</v>
      </c>
      <c r="V101" s="194">
        <v>1184</v>
      </c>
      <c r="W101" s="200">
        <f t="shared" si="261"/>
        <v>53645</v>
      </c>
      <c r="X101" s="194">
        <v>0</v>
      </c>
      <c r="Y101" s="194">
        <v>0</v>
      </c>
      <c r="Z101" s="194">
        <v>5127</v>
      </c>
      <c r="AA101" s="194">
        <v>2346</v>
      </c>
      <c r="AB101" s="194">
        <v>0</v>
      </c>
      <c r="AC101" s="194">
        <v>0</v>
      </c>
      <c r="AD101" s="194">
        <v>4868</v>
      </c>
      <c r="AE101" s="194">
        <v>0</v>
      </c>
      <c r="AF101" s="194">
        <v>16918</v>
      </c>
      <c r="AG101" s="194">
        <v>12747</v>
      </c>
      <c r="AH101" s="200">
        <f t="shared" si="262"/>
        <v>42006</v>
      </c>
      <c r="AI101" s="196">
        <f t="shared" ref="AI101" si="269">W101-AH101</f>
        <v>11639</v>
      </c>
      <c r="AJ101" s="195">
        <f t="shared" ref="AJ101" si="270">N101+O101+P101+Q101+R101+AC101+AD101+AE101</f>
        <v>5866</v>
      </c>
      <c r="AK101" s="195">
        <f t="shared" ref="AK101" si="271">W101-AJ101</f>
        <v>47779</v>
      </c>
    </row>
    <row r="102" spans="2:37" s="157" customFormat="1" ht="15" x14ac:dyDescent="0.25">
      <c r="B102" s="157" t="s">
        <v>320</v>
      </c>
      <c r="C102" s="157">
        <v>9855</v>
      </c>
      <c r="D102" s="189" t="s">
        <v>464</v>
      </c>
      <c r="E102" s="194">
        <v>9135</v>
      </c>
      <c r="F102" s="194">
        <v>6052</v>
      </c>
      <c r="G102" s="194">
        <v>358958</v>
      </c>
      <c r="H102" s="194">
        <v>738</v>
      </c>
      <c r="I102" s="201">
        <f t="shared" si="259"/>
        <v>374883</v>
      </c>
      <c r="J102" s="194">
        <v>738</v>
      </c>
      <c r="K102" s="194">
        <v>374145</v>
      </c>
      <c r="L102" s="201">
        <f t="shared" si="260"/>
        <v>374883</v>
      </c>
      <c r="M102" s="194">
        <v>22991</v>
      </c>
      <c r="N102" s="194">
        <v>0</v>
      </c>
      <c r="O102" s="194">
        <v>0</v>
      </c>
      <c r="P102" s="194">
        <v>0</v>
      </c>
      <c r="Q102" s="194">
        <v>0</v>
      </c>
      <c r="R102" s="194">
        <v>0</v>
      </c>
      <c r="S102" s="194">
        <v>0</v>
      </c>
      <c r="T102" s="194">
        <v>0</v>
      </c>
      <c r="U102" s="194">
        <v>243</v>
      </c>
      <c r="V102" s="194">
        <v>3002</v>
      </c>
      <c r="W102" s="200">
        <f t="shared" si="261"/>
        <v>26236</v>
      </c>
      <c r="X102" s="194">
        <v>5041</v>
      </c>
      <c r="Y102" s="194">
        <v>0</v>
      </c>
      <c r="Z102" s="194">
        <v>0</v>
      </c>
      <c r="AA102" s="194">
        <v>0</v>
      </c>
      <c r="AB102" s="194">
        <v>0</v>
      </c>
      <c r="AC102" s="194">
        <v>0</v>
      </c>
      <c r="AD102" s="194">
        <v>0</v>
      </c>
      <c r="AE102" s="194">
        <v>0</v>
      </c>
      <c r="AF102" s="194">
        <v>550</v>
      </c>
      <c r="AG102" s="194">
        <v>21328</v>
      </c>
      <c r="AH102" s="200">
        <f t="shared" si="262"/>
        <v>26919</v>
      </c>
      <c r="AI102" s="196">
        <f t="shared" ref="AI102" si="272">W102-AH102</f>
        <v>-683</v>
      </c>
      <c r="AJ102" s="195">
        <f t="shared" ref="AJ102" si="273">N102+O102+P102+Q102+R102+AC102+AD102+AE102</f>
        <v>0</v>
      </c>
      <c r="AK102" s="195">
        <f t="shared" ref="AK102" si="274">W102-AJ102</f>
        <v>26236</v>
      </c>
    </row>
    <row r="103" spans="2:37" s="157" customFormat="1" ht="15" x14ac:dyDescent="0.25">
      <c r="B103" s="157" t="s">
        <v>320</v>
      </c>
      <c r="C103" s="157">
        <v>9807</v>
      </c>
      <c r="D103" s="157" t="s">
        <v>462</v>
      </c>
      <c r="E103" s="194">
        <v>2010500</v>
      </c>
      <c r="F103" s="194">
        <v>0</v>
      </c>
      <c r="G103" s="194">
        <v>284077</v>
      </c>
      <c r="H103" s="194">
        <v>460</v>
      </c>
      <c r="I103" s="201">
        <f>SUM(E103:H103)</f>
        <v>2295037</v>
      </c>
      <c r="J103" s="194">
        <v>747</v>
      </c>
      <c r="K103" s="194">
        <v>2294290</v>
      </c>
      <c r="L103" s="201">
        <f>SUM(J103:K103)</f>
        <v>2295037</v>
      </c>
      <c r="M103" s="194">
        <v>54402</v>
      </c>
      <c r="N103" s="194">
        <v>0</v>
      </c>
      <c r="O103" s="194">
        <v>0</v>
      </c>
      <c r="P103" s="194">
        <v>0</v>
      </c>
      <c r="Q103" s="194">
        <v>0</v>
      </c>
      <c r="R103" s="194">
        <v>50000</v>
      </c>
      <c r="S103" s="194">
        <v>0</v>
      </c>
      <c r="T103" s="194">
        <v>20350</v>
      </c>
      <c r="U103" s="194">
        <v>8762</v>
      </c>
      <c r="V103" s="194">
        <v>0</v>
      </c>
      <c r="W103" s="200">
        <f>SUM(M103:V103)</f>
        <v>133514</v>
      </c>
      <c r="X103" s="194">
        <v>72630</v>
      </c>
      <c r="Y103" s="194">
        <v>0</v>
      </c>
      <c r="Z103" s="194">
        <v>663</v>
      </c>
      <c r="AA103" s="194">
        <v>6612</v>
      </c>
      <c r="AB103" s="194">
        <v>0</v>
      </c>
      <c r="AC103" s="194">
        <v>0</v>
      </c>
      <c r="AD103" s="194">
        <v>0</v>
      </c>
      <c r="AE103" s="194">
        <v>0</v>
      </c>
      <c r="AF103" s="194">
        <v>15110</v>
      </c>
      <c r="AG103" s="194">
        <v>0</v>
      </c>
      <c r="AH103" s="200">
        <f>SUM(X103:AG103)</f>
        <v>95015</v>
      </c>
      <c r="AI103" s="196">
        <f t="shared" ref="AI103" si="275">W103-AH103</f>
        <v>38499</v>
      </c>
      <c r="AJ103" s="195">
        <f t="shared" ref="AJ103" si="276">N103+O103+P103+Q103+R103+AC103+AD103+AE103</f>
        <v>50000</v>
      </c>
      <c r="AK103" s="195">
        <f t="shared" ref="AK103" si="277">W103-AJ103</f>
        <v>83514</v>
      </c>
    </row>
    <row r="104" spans="2:37" s="159" customFormat="1" x14ac:dyDescent="0.2">
      <c r="D104" s="160" t="s">
        <v>332</v>
      </c>
      <c r="E104" s="161">
        <f>SUM(E98:E103)</f>
        <v>7400635</v>
      </c>
      <c r="F104" s="161">
        <f t="shared" ref="F104:AK104" si="278">SUM(F98:F103)</f>
        <v>54417</v>
      </c>
      <c r="G104" s="161">
        <f t="shared" si="278"/>
        <v>1381589</v>
      </c>
      <c r="H104" s="161">
        <f t="shared" si="278"/>
        <v>1254</v>
      </c>
      <c r="I104" s="161">
        <f t="shared" si="278"/>
        <v>8837895</v>
      </c>
      <c r="J104" s="161">
        <f t="shared" si="278"/>
        <v>3316</v>
      </c>
      <c r="K104" s="161">
        <f t="shared" si="278"/>
        <v>8023579</v>
      </c>
      <c r="L104" s="161">
        <f t="shared" si="278"/>
        <v>8026895</v>
      </c>
      <c r="M104" s="161">
        <f t="shared" si="278"/>
        <v>348923</v>
      </c>
      <c r="N104" s="161">
        <f t="shared" si="278"/>
        <v>26936</v>
      </c>
      <c r="O104" s="161">
        <f t="shared" si="278"/>
        <v>1960</v>
      </c>
      <c r="P104" s="161">
        <f t="shared" si="278"/>
        <v>3500</v>
      </c>
      <c r="Q104" s="161">
        <f t="shared" si="278"/>
        <v>0</v>
      </c>
      <c r="R104" s="161">
        <f t="shared" si="278"/>
        <v>50000</v>
      </c>
      <c r="S104" s="161">
        <f t="shared" si="278"/>
        <v>16214</v>
      </c>
      <c r="T104" s="161">
        <f t="shared" si="278"/>
        <v>27428</v>
      </c>
      <c r="U104" s="161">
        <f t="shared" si="278"/>
        <v>30651</v>
      </c>
      <c r="V104" s="161">
        <f t="shared" si="278"/>
        <v>8539</v>
      </c>
      <c r="W104" s="161">
        <f t="shared" si="278"/>
        <v>514151</v>
      </c>
      <c r="X104" s="161">
        <f t="shared" si="278"/>
        <v>188536</v>
      </c>
      <c r="Y104" s="161">
        <f t="shared" si="278"/>
        <v>39245</v>
      </c>
      <c r="Z104" s="161">
        <f t="shared" si="278"/>
        <v>22266</v>
      </c>
      <c r="AA104" s="161">
        <f t="shared" si="278"/>
        <v>38386</v>
      </c>
      <c r="AB104" s="161">
        <f t="shared" si="278"/>
        <v>0</v>
      </c>
      <c r="AC104" s="161">
        <f t="shared" si="278"/>
        <v>4344</v>
      </c>
      <c r="AD104" s="161">
        <f t="shared" si="278"/>
        <v>7339</v>
      </c>
      <c r="AE104" s="161">
        <f t="shared" si="278"/>
        <v>0</v>
      </c>
      <c r="AF104" s="161">
        <f t="shared" si="278"/>
        <v>55871</v>
      </c>
      <c r="AG104" s="161">
        <f t="shared" si="278"/>
        <v>63501</v>
      </c>
      <c r="AH104" s="161">
        <f t="shared" si="278"/>
        <v>419488</v>
      </c>
      <c r="AI104" s="161">
        <f t="shared" si="278"/>
        <v>94663</v>
      </c>
      <c r="AJ104" s="161">
        <f t="shared" si="278"/>
        <v>94079</v>
      </c>
      <c r="AK104" s="161">
        <f t="shared" si="278"/>
        <v>420072</v>
      </c>
    </row>
    <row r="106" spans="2:37" x14ac:dyDescent="0.2">
      <c r="E106" s="167"/>
    </row>
  </sheetData>
  <sortState xmlns:xlrd2="http://schemas.microsoft.com/office/spreadsheetml/2017/richdata2" ref="D78:L95">
    <sortCondition ref="D78:D95"/>
  </sortState>
  <mergeCells count="2">
    <mergeCell ref="A1:D4"/>
    <mergeCell ref="F3:G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X25"/>
  <sheetViews>
    <sheetView topLeftCell="A4" zoomScaleNormal="100" workbookViewId="0">
      <selection activeCell="E7" sqref="E7"/>
    </sheetView>
  </sheetViews>
  <sheetFormatPr defaultColWidth="9.42578125" defaultRowHeight="15.75" customHeight="1" x14ac:dyDescent="0.2"/>
  <cols>
    <col min="1" max="1" width="4.5703125" style="8" bestFit="1" customWidth="1"/>
    <col min="2" max="2" width="4" style="8" customWidth="1"/>
    <col min="3" max="3" width="52.5703125" style="26" customWidth="1"/>
    <col min="4" max="5" width="12.140625" style="26" customWidth="1"/>
    <col min="6" max="6" width="12.140625" style="29" customWidth="1"/>
    <col min="7" max="7" width="17.5703125" style="29" customWidth="1"/>
    <col min="8" max="17" width="15.42578125" style="29" customWidth="1"/>
    <col min="18" max="18" width="17" style="29" customWidth="1"/>
    <col min="19" max="19" width="3.5703125" style="8" customWidth="1"/>
    <col min="20" max="20" width="17.140625" style="20" customWidth="1"/>
    <col min="21" max="28" width="15" style="20" customWidth="1"/>
    <col min="29" max="29" width="16.5703125" style="1" customWidth="1"/>
    <col min="30" max="30" width="16.5703125" style="20" customWidth="1"/>
    <col min="31" max="31" width="4.5703125" style="20" customWidth="1"/>
    <col min="32" max="35" width="17.42578125" style="20" customWidth="1"/>
    <col min="36" max="36" width="20.140625" style="20" customWidth="1"/>
    <col min="37" max="37" width="17.42578125" style="20" customWidth="1"/>
    <col min="38" max="38" width="20.140625" style="20" customWidth="1"/>
    <col min="39" max="40" width="17.42578125" style="20" customWidth="1"/>
    <col min="41" max="16384" width="9.42578125" style="20"/>
  </cols>
  <sheetData>
    <row r="1" spans="1:154" s="13" customFormat="1" ht="19.5" customHeight="1" x14ac:dyDescent="0.2">
      <c r="A1" s="207"/>
      <c r="B1" s="207"/>
      <c r="C1" s="207"/>
      <c r="D1" s="115"/>
      <c r="E1" s="115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154" s="13" customFormat="1" ht="19.5" customHeight="1" x14ac:dyDescent="0.2">
      <c r="A2" s="207"/>
      <c r="B2" s="207"/>
      <c r="C2" s="207"/>
      <c r="D2" s="115"/>
      <c r="E2" s="115"/>
      <c r="F2" s="12"/>
      <c r="G2" s="12"/>
      <c r="H2" s="12"/>
      <c r="I2" s="12"/>
      <c r="J2" s="12"/>
      <c r="K2" s="12"/>
      <c r="L2" s="12"/>
      <c r="M2" s="16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154" s="4" customFormat="1" ht="20.25" customHeight="1" x14ac:dyDescent="0.2">
      <c r="A3" s="214" t="s">
        <v>331</v>
      </c>
      <c r="B3" s="215"/>
      <c r="C3" s="215"/>
      <c r="D3" s="218" t="s">
        <v>298</v>
      </c>
      <c r="E3" s="218" t="s">
        <v>299</v>
      </c>
      <c r="F3" s="218" t="s">
        <v>307</v>
      </c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92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14"/>
      <c r="AE3" s="2"/>
      <c r="AF3" s="204" t="s">
        <v>245</v>
      </c>
      <c r="AG3" s="205"/>
      <c r="AH3" s="205"/>
      <c r="AI3" s="205"/>
      <c r="AJ3" s="205"/>
      <c r="AK3" s="205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4" s="4" customFormat="1" ht="108.75" customHeight="1" x14ac:dyDescent="0.2">
      <c r="A4" s="216"/>
      <c r="B4" s="217"/>
      <c r="C4" s="217"/>
      <c r="D4" s="218"/>
      <c r="E4" s="218"/>
      <c r="F4" s="218"/>
      <c r="G4" s="17" t="s">
        <v>222</v>
      </c>
      <c r="H4" s="15" t="s">
        <v>223</v>
      </c>
      <c r="I4" s="15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92"/>
      <c r="T4" s="15" t="s">
        <v>230</v>
      </c>
      <c r="U4" s="15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56" t="s">
        <v>236</v>
      </c>
      <c r="AD4" s="57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8" t="s">
        <v>244</v>
      </c>
      <c r="AK4" s="33" t="s">
        <v>242</v>
      </c>
      <c r="AL4" s="58" t="s">
        <v>243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4" s="4" customFormat="1" ht="21.75" customHeight="1" x14ac:dyDescent="0.2">
      <c r="A5" s="101">
        <v>1</v>
      </c>
      <c r="B5" s="134" t="s">
        <v>268</v>
      </c>
      <c r="C5" s="135"/>
      <c r="D5" s="151">
        <f>+Northern!A74</f>
        <v>71</v>
      </c>
      <c r="E5" s="151">
        <f>+Northern!F79</f>
        <v>42</v>
      </c>
      <c r="F5" s="139">
        <f>+E5/D5</f>
        <v>0.59154929577464788</v>
      </c>
      <c r="G5" s="99">
        <f>+Northern!G75</f>
        <v>8714325</v>
      </c>
      <c r="H5" s="99">
        <f>+Northern!H75</f>
        <v>79099</v>
      </c>
      <c r="I5" s="99">
        <f>+Northern!I75</f>
        <v>486957</v>
      </c>
      <c r="J5" s="99">
        <f>+Northern!J75</f>
        <v>1176295</v>
      </c>
      <c r="K5" s="99">
        <f>+Northern!K75</f>
        <v>430572</v>
      </c>
      <c r="L5" s="99">
        <f>+Northern!L75</f>
        <v>144792</v>
      </c>
      <c r="M5" s="99">
        <f>+Northern!M75</f>
        <v>0</v>
      </c>
      <c r="N5" s="99">
        <f>+Northern!N75</f>
        <v>3116890</v>
      </c>
      <c r="O5" s="99">
        <f>+Northern!O75</f>
        <v>793151</v>
      </c>
      <c r="P5" s="99">
        <f>+Northern!P75</f>
        <v>851309</v>
      </c>
      <c r="Q5" s="99">
        <f>+Northern!Q75</f>
        <v>574107</v>
      </c>
      <c r="R5" s="51">
        <f t="shared" ref="R5:R11" si="0">SUM(G5:Q5)</f>
        <v>16367497</v>
      </c>
      <c r="S5" s="92"/>
      <c r="T5" s="99">
        <f>+Northern!T75</f>
        <v>4082756</v>
      </c>
      <c r="U5" s="99">
        <f>+Northern!U75</f>
        <v>683790</v>
      </c>
      <c r="V5" s="99">
        <f>+Northern!V75</f>
        <v>832105</v>
      </c>
      <c r="W5" s="99">
        <f>+Northern!W75</f>
        <v>2065651</v>
      </c>
      <c r="X5" s="99">
        <f>+Northern!X75</f>
        <v>3467670</v>
      </c>
      <c r="Y5" s="99">
        <f>+Northern!Y75</f>
        <v>2018599</v>
      </c>
      <c r="Z5" s="99">
        <f>+Northern!Z75</f>
        <v>540166</v>
      </c>
      <c r="AA5" s="99">
        <f>+Northern!AA75</f>
        <v>357821</v>
      </c>
      <c r="AB5" s="99">
        <f>+Northern!AB75</f>
        <v>696510</v>
      </c>
      <c r="AC5" s="83">
        <f t="shared" ref="AC5:AC10" si="1">SUM(T5:AB5)</f>
        <v>14745068</v>
      </c>
      <c r="AD5" s="83">
        <f t="shared" ref="AD5:AD10" si="2">+R5-AC5</f>
        <v>1622429</v>
      </c>
      <c r="AE5" s="2"/>
      <c r="AF5" s="99">
        <f>+Northern!AF75</f>
        <v>190216810</v>
      </c>
      <c r="AG5" s="99">
        <f>+Northern!AG75</f>
        <v>5781002</v>
      </c>
      <c r="AH5" s="99">
        <f>+Northern!AH75</f>
        <v>28858075</v>
      </c>
      <c r="AI5" s="99">
        <f>+Northern!AI75</f>
        <v>767464</v>
      </c>
      <c r="AJ5" s="83">
        <f>SUM(AF5:AI5)</f>
        <v>225623351</v>
      </c>
      <c r="AK5" s="99">
        <f>+Northern!AK75</f>
        <v>4005453</v>
      </c>
      <c r="AL5" s="83">
        <f>+AJ5-AK5</f>
        <v>221617898</v>
      </c>
      <c r="AN5" s="2"/>
      <c r="AP5" s="39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</row>
    <row r="6" spans="1:154" s="4" customFormat="1" ht="21.75" customHeight="1" x14ac:dyDescent="0.2">
      <c r="A6" s="101">
        <f t="shared" ref="A6:A11" si="3">+A5+1</f>
        <v>2</v>
      </c>
      <c r="B6" s="134" t="s">
        <v>263</v>
      </c>
      <c r="C6" s="135"/>
      <c r="D6" s="151">
        <f>+Kaimai!A32</f>
        <v>28</v>
      </c>
      <c r="E6" s="151">
        <f>+Kaimai!F37</f>
        <v>22</v>
      </c>
      <c r="F6" s="139">
        <f t="shared" ref="F6:F11" si="4">+E6/D6</f>
        <v>0.7857142857142857</v>
      </c>
      <c r="G6" s="99">
        <f>+Kaimai!G33</f>
        <v>3596417</v>
      </c>
      <c r="H6" s="99">
        <f>+Kaimai!H33</f>
        <v>164001</v>
      </c>
      <c r="I6" s="99">
        <f>+Kaimai!I33</f>
        <v>56572</v>
      </c>
      <c r="J6" s="99">
        <f>+Kaimai!J33</f>
        <v>884363</v>
      </c>
      <c r="K6" s="99">
        <f>+Kaimai!K33</f>
        <v>227773</v>
      </c>
      <c r="L6" s="99">
        <f>+Kaimai!L33</f>
        <v>97167</v>
      </c>
      <c r="M6" s="99">
        <f>+Kaimai!M33</f>
        <v>3620000</v>
      </c>
      <c r="N6" s="99">
        <f>+Kaimai!N33</f>
        <v>878868</v>
      </c>
      <c r="O6" s="99">
        <f>+Kaimai!O33</f>
        <v>144116</v>
      </c>
      <c r="P6" s="99">
        <f>+Kaimai!P33</f>
        <v>300272</v>
      </c>
      <c r="Q6" s="99">
        <f>+Kaimai!Q33</f>
        <v>67559</v>
      </c>
      <c r="R6" s="51">
        <f t="shared" si="0"/>
        <v>10037108</v>
      </c>
      <c r="S6" s="92"/>
      <c r="T6" s="99">
        <f>+Kaimai!T33</f>
        <v>1205366</v>
      </c>
      <c r="U6" s="99">
        <f>+Kaimai!U33</f>
        <v>315966</v>
      </c>
      <c r="V6" s="99">
        <f>+Kaimai!V33</f>
        <v>391219</v>
      </c>
      <c r="W6" s="99">
        <f>+Kaimai!W33</f>
        <v>760356</v>
      </c>
      <c r="X6" s="99">
        <f>+Kaimai!X33</f>
        <v>1400271</v>
      </c>
      <c r="Y6" s="99">
        <f>+Kaimai!Y33</f>
        <v>601723</v>
      </c>
      <c r="Z6" s="99">
        <f>+Kaimai!Z33</f>
        <v>280691</v>
      </c>
      <c r="AA6" s="99">
        <f>+Kaimai!AA33</f>
        <v>98789</v>
      </c>
      <c r="AB6" s="99">
        <f>+Kaimai!AB33</f>
        <v>126894</v>
      </c>
      <c r="AC6" s="83">
        <f t="shared" si="1"/>
        <v>5181275</v>
      </c>
      <c r="AD6" s="83">
        <f t="shared" si="2"/>
        <v>4855833</v>
      </c>
      <c r="AE6" s="2"/>
      <c r="AF6" s="99">
        <f>+Kaimai!AF33</f>
        <v>71211600</v>
      </c>
      <c r="AG6" s="99">
        <f>+Kaimai!AG33</f>
        <v>5702230</v>
      </c>
      <c r="AH6" s="99">
        <f>+Kaimai!AH33</f>
        <v>18124328</v>
      </c>
      <c r="AI6" s="99">
        <f>+Kaimai!AI33</f>
        <v>195882</v>
      </c>
      <c r="AJ6" s="83">
        <f t="shared" ref="AJ6:AJ11" si="5">SUM(AF6:AI6)</f>
        <v>95234040</v>
      </c>
      <c r="AK6" s="99">
        <f>+Kaimai!AK33</f>
        <v>1936204</v>
      </c>
      <c r="AL6" s="83">
        <f t="shared" ref="AL6:AL11" si="6">+AJ6-AK6</f>
        <v>93297836</v>
      </c>
      <c r="AN6" s="2"/>
      <c r="AP6" s="39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</row>
    <row r="7" spans="1:154" s="4" customFormat="1" ht="21.75" customHeight="1" x14ac:dyDescent="0.2">
      <c r="A7" s="101">
        <f t="shared" si="3"/>
        <v>3</v>
      </c>
      <c r="B7" s="132" t="s">
        <v>281</v>
      </c>
      <c r="C7" s="133"/>
      <c r="D7" s="151">
        <f>+Central!A52</f>
        <v>48</v>
      </c>
      <c r="E7" s="151">
        <f>+Central!F58</f>
        <v>34</v>
      </c>
      <c r="F7" s="139">
        <f t="shared" si="4"/>
        <v>0.70833333333333337</v>
      </c>
      <c r="G7" s="99">
        <f>+Central!G53</f>
        <v>4545705</v>
      </c>
      <c r="H7" s="99">
        <f>+Central!H53</f>
        <v>121537</v>
      </c>
      <c r="I7" s="99">
        <f>+Central!I53</f>
        <v>321771</v>
      </c>
      <c r="J7" s="99">
        <f>+Central!J53</f>
        <v>786793</v>
      </c>
      <c r="K7" s="99">
        <f>+Central!K53</f>
        <v>357602</v>
      </c>
      <c r="L7" s="99">
        <f>+Central!L53</f>
        <v>763460</v>
      </c>
      <c r="M7" s="99">
        <f>+Central!M53</f>
        <v>0</v>
      </c>
      <c r="N7" s="99">
        <f>+Central!N53</f>
        <v>1150349</v>
      </c>
      <c r="O7" s="99">
        <f>+Central!O53</f>
        <v>1194780</v>
      </c>
      <c r="P7" s="99">
        <f>+Central!P53</f>
        <v>729750</v>
      </c>
      <c r="Q7" s="99">
        <f>+Central!Q53</f>
        <v>521855</v>
      </c>
      <c r="R7" s="51">
        <f t="shared" si="0"/>
        <v>10493602</v>
      </c>
      <c r="S7" s="92"/>
      <c r="T7" s="99">
        <f>+Central!T53</f>
        <v>2339237</v>
      </c>
      <c r="U7" s="99">
        <f>+Central!U53</f>
        <v>0</v>
      </c>
      <c r="V7" s="99">
        <f>+Central!V53</f>
        <v>0</v>
      </c>
      <c r="W7" s="99">
        <f>+Central!W53</f>
        <v>0</v>
      </c>
      <c r="X7" s="99">
        <f>+Central!X53</f>
        <v>0</v>
      </c>
      <c r="Y7" s="99">
        <f>+Central!Y53</f>
        <v>0</v>
      </c>
      <c r="Z7" s="99">
        <f>+Central!Z53</f>
        <v>0</v>
      </c>
      <c r="AA7" s="99">
        <f>+Central!AA53</f>
        <v>0</v>
      </c>
      <c r="AB7" s="99">
        <f>+Central!AB53</f>
        <v>0</v>
      </c>
      <c r="AC7" s="83">
        <f t="shared" si="1"/>
        <v>2339237</v>
      </c>
      <c r="AD7" s="83">
        <f t="shared" si="2"/>
        <v>8154365</v>
      </c>
      <c r="AE7" s="2"/>
      <c r="AF7" s="99">
        <f>+Central!AF53</f>
        <v>0</v>
      </c>
      <c r="AG7" s="99">
        <f>+Central!AG53</f>
        <v>0</v>
      </c>
      <c r="AH7" s="99">
        <f>+Central!AH53</f>
        <v>0</v>
      </c>
      <c r="AI7" s="99">
        <f>+Central!AI53</f>
        <v>0</v>
      </c>
      <c r="AJ7" s="83">
        <f t="shared" si="5"/>
        <v>0</v>
      </c>
      <c r="AK7" s="99">
        <f>+Central!AK53</f>
        <v>0</v>
      </c>
      <c r="AL7" s="83">
        <f t="shared" si="6"/>
        <v>0</v>
      </c>
      <c r="AN7" s="2"/>
      <c r="AP7" s="39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  <row r="8" spans="1:154" s="4" customFormat="1" ht="21.75" customHeight="1" x14ac:dyDescent="0.2">
      <c r="A8" s="101">
        <f t="shared" si="3"/>
        <v>4</v>
      </c>
      <c r="B8" s="132" t="s">
        <v>282</v>
      </c>
      <c r="C8" s="133"/>
      <c r="D8" s="151">
        <f>+Alpine!A39</f>
        <v>35</v>
      </c>
      <c r="E8" s="151">
        <f>+Alpine!F45</f>
        <v>26</v>
      </c>
      <c r="F8" s="139">
        <f t="shared" si="4"/>
        <v>0.74285714285714288</v>
      </c>
      <c r="G8" s="99">
        <f>+Alpine!G40</f>
        <v>4027763</v>
      </c>
      <c r="H8" s="99">
        <f>+Alpine!H40</f>
        <v>102012</v>
      </c>
      <c r="I8" s="99">
        <f>+Alpine!I40</f>
        <v>411592</v>
      </c>
      <c r="J8" s="99">
        <f>+Alpine!J40</f>
        <v>2540105</v>
      </c>
      <c r="K8" s="99">
        <f>+Alpine!K40</f>
        <v>1472454</v>
      </c>
      <c r="L8" s="99">
        <f>+Alpine!L40</f>
        <v>191991</v>
      </c>
      <c r="M8" s="99">
        <f>+Alpine!M40</f>
        <v>0</v>
      </c>
      <c r="N8" s="99">
        <f>+Alpine!N40</f>
        <v>911878</v>
      </c>
      <c r="O8" s="99">
        <f>+Alpine!O40</f>
        <v>920341</v>
      </c>
      <c r="P8" s="99">
        <f>+Alpine!P40</f>
        <v>190567</v>
      </c>
      <c r="Q8" s="99">
        <f>+Alpine!Q40</f>
        <v>131064</v>
      </c>
      <c r="R8" s="51">
        <f t="shared" si="0"/>
        <v>10899767</v>
      </c>
      <c r="S8" s="92"/>
      <c r="T8" s="99">
        <f>+Alpine!T40</f>
        <v>2067729</v>
      </c>
      <c r="U8" s="99">
        <f>+Alpine!U40</f>
        <v>390328</v>
      </c>
      <c r="V8" s="99">
        <f>+Alpine!V40</f>
        <v>250329</v>
      </c>
      <c r="W8" s="99">
        <f>+Alpine!W40</f>
        <v>1184293</v>
      </c>
      <c r="X8" s="99">
        <f>+Alpine!X40</f>
        <v>2110775</v>
      </c>
      <c r="Y8" s="99">
        <f>+Alpine!Y40</f>
        <v>881228</v>
      </c>
      <c r="Z8" s="99">
        <f>+Alpine!Z40</f>
        <v>744710</v>
      </c>
      <c r="AA8" s="99">
        <f>+Alpine!AA40</f>
        <v>81978</v>
      </c>
      <c r="AB8" s="99">
        <f>+Alpine!AB40</f>
        <v>336806</v>
      </c>
      <c r="AC8" s="83">
        <f t="shared" si="1"/>
        <v>8048176</v>
      </c>
      <c r="AD8" s="83">
        <f t="shared" si="2"/>
        <v>2851591</v>
      </c>
      <c r="AE8" s="2"/>
      <c r="AF8" s="99">
        <f>+Alpine!AF40</f>
        <v>69721493</v>
      </c>
      <c r="AG8" s="99">
        <f>+Alpine!AG40</f>
        <v>6109617</v>
      </c>
      <c r="AH8" s="99">
        <f>+Alpine!AH40</f>
        <v>30072384</v>
      </c>
      <c r="AI8" s="99">
        <f>+Alpine!AI40</f>
        <v>1486691</v>
      </c>
      <c r="AJ8" s="83">
        <f t="shared" si="5"/>
        <v>107390185</v>
      </c>
      <c r="AK8" s="99">
        <f>+Alpine!AK40</f>
        <v>5506110</v>
      </c>
      <c r="AL8" s="83">
        <f t="shared" si="6"/>
        <v>101884075</v>
      </c>
      <c r="AN8" s="2"/>
      <c r="AP8" s="39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</row>
    <row r="9" spans="1:154" s="4" customFormat="1" ht="21.75" customHeight="1" x14ac:dyDescent="0.2">
      <c r="A9" s="101">
        <f t="shared" si="3"/>
        <v>5</v>
      </c>
      <c r="B9" s="134" t="s">
        <v>262</v>
      </c>
      <c r="C9" s="135"/>
      <c r="D9" s="151">
        <f>+'Southern Presbytery'!A67</f>
        <v>63</v>
      </c>
      <c r="E9" s="151">
        <f>+'Southern Presbytery'!F72</f>
        <v>48</v>
      </c>
      <c r="F9" s="139">
        <f t="shared" si="4"/>
        <v>0.76190476190476186</v>
      </c>
      <c r="G9" s="99">
        <f>+'Southern Presbytery'!G68</f>
        <v>5627780</v>
      </c>
      <c r="H9" s="99">
        <f>+'Southern Presbytery'!H68</f>
        <v>96177</v>
      </c>
      <c r="I9" s="99">
        <f>+'Southern Presbytery'!I68</f>
        <v>333033</v>
      </c>
      <c r="J9" s="99">
        <f>+'Southern Presbytery'!J68</f>
        <v>507074</v>
      </c>
      <c r="K9" s="99">
        <f>+'Southern Presbytery'!K68</f>
        <v>868031</v>
      </c>
      <c r="L9" s="99">
        <f>+'Southern Presbytery'!L68</f>
        <v>316248</v>
      </c>
      <c r="M9" s="99">
        <f>+'Southern Presbytery'!M68</f>
        <v>0</v>
      </c>
      <c r="N9" s="99">
        <f>+'Southern Presbytery'!N68</f>
        <v>887284</v>
      </c>
      <c r="O9" s="99">
        <f>+'Southern Presbytery'!O68</f>
        <v>624434</v>
      </c>
      <c r="P9" s="99">
        <f>+'Southern Presbytery'!P68</f>
        <v>384022</v>
      </c>
      <c r="Q9" s="99">
        <f>+'Southern Presbytery'!Q68</f>
        <v>171168</v>
      </c>
      <c r="R9" s="51">
        <f t="shared" si="0"/>
        <v>9815251</v>
      </c>
      <c r="S9" s="92"/>
      <c r="T9" s="99">
        <f>+'Southern Presbytery'!T68</f>
        <v>2865600</v>
      </c>
      <c r="U9" s="99">
        <f>+'Southern Presbytery'!U68</f>
        <v>370188</v>
      </c>
      <c r="V9" s="99">
        <f>+'Southern Presbytery'!V68</f>
        <v>256034</v>
      </c>
      <c r="W9" s="99">
        <f>+'Southern Presbytery'!W68</f>
        <v>1204642</v>
      </c>
      <c r="X9" s="99">
        <f>+'Southern Presbytery'!X68</f>
        <v>1908897</v>
      </c>
      <c r="Y9" s="99">
        <f>+'Southern Presbytery'!Y68</f>
        <v>1281924</v>
      </c>
      <c r="Z9" s="99">
        <f>+'Southern Presbytery'!Z68</f>
        <v>396712</v>
      </c>
      <c r="AA9" s="99">
        <f>+'Southern Presbytery'!AA68</f>
        <v>248135</v>
      </c>
      <c r="AB9" s="99">
        <f>+'Southern Presbytery'!AB68</f>
        <v>399076</v>
      </c>
      <c r="AC9" s="83">
        <f t="shared" si="1"/>
        <v>8931208</v>
      </c>
      <c r="AD9" s="83">
        <f t="shared" si="2"/>
        <v>884043</v>
      </c>
      <c r="AE9" s="2"/>
      <c r="AF9" s="99">
        <f>+'Southern Presbytery'!AF68</f>
        <v>86750241</v>
      </c>
      <c r="AG9" s="99">
        <f>+'Southern Presbytery'!AG68</f>
        <v>3058999</v>
      </c>
      <c r="AH9" s="99">
        <f>+'Southern Presbytery'!AH68</f>
        <v>20472510</v>
      </c>
      <c r="AI9" s="99">
        <f>+'Southern Presbytery'!AI68</f>
        <v>245669</v>
      </c>
      <c r="AJ9" s="83">
        <f t="shared" si="5"/>
        <v>110527419</v>
      </c>
      <c r="AK9" s="99">
        <f>+'Southern Presbytery'!AK68</f>
        <v>1421048</v>
      </c>
      <c r="AL9" s="83">
        <f t="shared" si="6"/>
        <v>109106371</v>
      </c>
      <c r="AN9" s="2"/>
      <c r="AP9" s="39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</row>
    <row r="10" spans="1:154" s="4" customFormat="1" ht="21.75" customHeight="1" x14ac:dyDescent="0.2">
      <c r="A10" s="101">
        <f t="shared" si="3"/>
        <v>6</v>
      </c>
      <c r="B10" s="132" t="s">
        <v>325</v>
      </c>
      <c r="C10" s="133"/>
      <c r="D10" s="151">
        <f>+'Pacific Presbytery'!A18</f>
        <v>14</v>
      </c>
      <c r="E10" s="151">
        <f>+'Pacific Presbytery'!F23</f>
        <v>12</v>
      </c>
      <c r="F10" s="139">
        <f t="shared" si="4"/>
        <v>0.8571428571428571</v>
      </c>
      <c r="G10" s="99">
        <f>+'Pacific Presbytery'!G19</f>
        <v>1393411</v>
      </c>
      <c r="H10" s="99">
        <f>+'Pacific Presbytery'!H19</f>
        <v>77491</v>
      </c>
      <c r="I10" s="99">
        <f>+'Pacific Presbytery'!I19</f>
        <v>281799</v>
      </c>
      <c r="J10" s="99">
        <f>+'Pacific Presbytery'!J19</f>
        <v>0</v>
      </c>
      <c r="K10" s="99">
        <f>+'Pacific Presbytery'!K19</f>
        <v>22666</v>
      </c>
      <c r="L10" s="99">
        <f>+'Pacific Presbytery'!L19</f>
        <v>106779</v>
      </c>
      <c r="M10" s="99">
        <f>+'Pacific Presbytery'!M19</f>
        <v>0</v>
      </c>
      <c r="N10" s="99">
        <f>+'Pacific Presbytery'!N19</f>
        <v>169387</v>
      </c>
      <c r="O10" s="99">
        <f>+'Pacific Presbytery'!O19</f>
        <v>118717</v>
      </c>
      <c r="P10" s="99">
        <f>+'Pacific Presbytery'!P19</f>
        <v>95788</v>
      </c>
      <c r="Q10" s="99">
        <f>+'Pacific Presbytery'!Q19</f>
        <v>65426</v>
      </c>
      <c r="R10" s="51">
        <f t="shared" si="0"/>
        <v>2331464</v>
      </c>
      <c r="S10" s="92"/>
      <c r="T10" s="99">
        <f>+'Pacific Presbytery'!T19</f>
        <v>662008</v>
      </c>
      <c r="U10" s="99">
        <f>+'Pacific Presbytery'!U19</f>
        <v>72008</v>
      </c>
      <c r="V10" s="99">
        <f>+'Pacific Presbytery'!V19</f>
        <v>49722</v>
      </c>
      <c r="W10" s="99">
        <f>+'Pacific Presbytery'!W19</f>
        <v>73396</v>
      </c>
      <c r="X10" s="99">
        <f>+'Pacific Presbytery'!X19</f>
        <v>641070</v>
      </c>
      <c r="Y10" s="99">
        <f>+'Pacific Presbytery'!Y19</f>
        <v>343871</v>
      </c>
      <c r="Z10" s="99">
        <f>+'Pacific Presbytery'!Z19</f>
        <v>296862</v>
      </c>
      <c r="AA10" s="99">
        <f>+'Pacific Presbytery'!AA19</f>
        <v>0</v>
      </c>
      <c r="AB10" s="99">
        <f>+'Pacific Presbytery'!AB19</f>
        <v>242618</v>
      </c>
      <c r="AC10" s="83">
        <f t="shared" si="1"/>
        <v>2381555</v>
      </c>
      <c r="AD10" s="83">
        <f t="shared" si="2"/>
        <v>-50091</v>
      </c>
      <c r="AE10" s="2"/>
      <c r="AF10" s="99">
        <f>+'Pacific Presbytery'!AF19</f>
        <v>35340193</v>
      </c>
      <c r="AG10" s="99">
        <f>+'Pacific Presbytery'!AG19</f>
        <v>2344592</v>
      </c>
      <c r="AH10" s="99">
        <f>+'Pacific Presbytery'!AH19</f>
        <v>3044294</v>
      </c>
      <c r="AI10" s="99">
        <f>+'Pacific Presbytery'!AI19</f>
        <v>108103</v>
      </c>
      <c r="AJ10" s="83">
        <f t="shared" si="5"/>
        <v>40837182</v>
      </c>
      <c r="AK10" s="99">
        <f>+'Pacific Presbytery'!AK19</f>
        <v>186510</v>
      </c>
      <c r="AL10" s="83">
        <f t="shared" si="6"/>
        <v>40650672</v>
      </c>
      <c r="AN10" s="2"/>
      <c r="AP10" s="39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</row>
    <row r="11" spans="1:154" s="4" customFormat="1" ht="21.75" customHeight="1" x14ac:dyDescent="0.2">
      <c r="A11" s="101">
        <f t="shared" si="3"/>
        <v>7</v>
      </c>
      <c r="B11" s="132" t="s">
        <v>264</v>
      </c>
      <c r="C11" s="133"/>
      <c r="D11" s="151">
        <f>+'Te Aka Puaho'!A19</f>
        <v>15</v>
      </c>
      <c r="E11" s="151">
        <f>+'Te Aka Puaho'!F20</f>
        <v>0</v>
      </c>
      <c r="F11" s="139">
        <f t="shared" si="4"/>
        <v>0</v>
      </c>
      <c r="G11" s="99">
        <f>+'Te Aka Puaho'!G20</f>
        <v>5187</v>
      </c>
      <c r="H11" s="99">
        <f>+'Te Aka Puaho'!H20</f>
        <v>0</v>
      </c>
      <c r="I11" s="99">
        <f>+'Te Aka Puaho'!I20</f>
        <v>0</v>
      </c>
      <c r="J11" s="99">
        <f>+'Te Aka Puaho'!J20</f>
        <v>0</v>
      </c>
      <c r="K11" s="99">
        <f>+'Te Aka Puaho'!K20</f>
        <v>0</v>
      </c>
      <c r="L11" s="99">
        <f>+'Te Aka Puaho'!L20</f>
        <v>0</v>
      </c>
      <c r="M11" s="99">
        <f>+Northern!M81</f>
        <v>0</v>
      </c>
      <c r="N11" s="99">
        <f>+'Te Aka Puaho'!N20</f>
        <v>1733</v>
      </c>
      <c r="O11" s="99">
        <f>+'Te Aka Puaho'!O20</f>
        <v>0</v>
      </c>
      <c r="P11" s="99">
        <f>+'Te Aka Puaho'!P20</f>
        <v>0</v>
      </c>
      <c r="Q11" s="99">
        <f>+'Te Aka Puaho'!Q20</f>
        <v>0</v>
      </c>
      <c r="R11" s="51">
        <f t="shared" si="0"/>
        <v>6920</v>
      </c>
      <c r="S11" s="92"/>
      <c r="T11" s="99">
        <f>+'Te Aka Puaho'!T20</f>
        <v>4326</v>
      </c>
      <c r="U11" s="99">
        <f>+'Te Aka Puaho'!U20</f>
        <v>0</v>
      </c>
      <c r="V11" s="99">
        <f>+'Te Aka Puaho'!V20</f>
        <v>0</v>
      </c>
      <c r="W11" s="99">
        <f>+'Te Aka Puaho'!W20</f>
        <v>0</v>
      </c>
      <c r="X11" s="99">
        <f>+'Te Aka Puaho'!X20</f>
        <v>4118</v>
      </c>
      <c r="Y11" s="99">
        <f>+'Te Aka Puaho'!Y20</f>
        <v>226</v>
      </c>
      <c r="Z11" s="99">
        <f>+'Te Aka Puaho'!Z20</f>
        <v>0</v>
      </c>
      <c r="AA11" s="99">
        <f>+'Te Aka Puaho'!AA20</f>
        <v>0</v>
      </c>
      <c r="AB11" s="99">
        <f>+'Te Aka Puaho'!AB20</f>
        <v>0</v>
      </c>
      <c r="AC11" s="83">
        <f t="shared" ref="AC11" si="7">SUM(T11:AB11)</f>
        <v>8670</v>
      </c>
      <c r="AD11" s="83">
        <f t="shared" ref="AD11:AD12" si="8">+R11-AC11</f>
        <v>-1750</v>
      </c>
      <c r="AE11" s="2"/>
      <c r="AF11" s="99">
        <f>+'Te Aka Puaho'!AF20</f>
        <v>112000</v>
      </c>
      <c r="AG11" s="99">
        <f>+'Te Aka Puaho'!AG20</f>
        <v>0</v>
      </c>
      <c r="AH11" s="99">
        <f>+'Te Aka Puaho'!AH20</f>
        <v>32864</v>
      </c>
      <c r="AI11" s="99">
        <f>+'Te Aka Puaho'!AI20</f>
        <v>0</v>
      </c>
      <c r="AJ11" s="83">
        <f t="shared" si="5"/>
        <v>144864</v>
      </c>
      <c r="AK11" s="99">
        <f>+'Te Aka Puaho'!AK20</f>
        <v>0</v>
      </c>
      <c r="AL11" s="83">
        <f t="shared" si="6"/>
        <v>144864</v>
      </c>
      <c r="AN11" s="2"/>
      <c r="AP11" s="39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</row>
    <row r="12" spans="1:154" s="4" customFormat="1" ht="21.75" customHeight="1" x14ac:dyDescent="0.2">
      <c r="A12" s="136" t="s">
        <v>332</v>
      </c>
      <c r="B12" s="69"/>
      <c r="C12" s="69"/>
      <c r="D12" s="138">
        <f>SUM(D5:D11)</f>
        <v>274</v>
      </c>
      <c r="E12" s="138">
        <f t="shared" ref="E12:F12" si="9">SUM(E5:E11)</f>
        <v>184</v>
      </c>
      <c r="F12" s="138">
        <f t="shared" si="9"/>
        <v>4.447501676727029</v>
      </c>
      <c r="G12" s="43">
        <f>SUM(G5:G11)</f>
        <v>27910588</v>
      </c>
      <c r="H12" s="43">
        <f t="shared" ref="H12:Q12" si="10">SUM(H5:H11)</f>
        <v>640317</v>
      </c>
      <c r="I12" s="43">
        <f t="shared" si="10"/>
        <v>1891724</v>
      </c>
      <c r="J12" s="43">
        <f t="shared" si="10"/>
        <v>5894630</v>
      </c>
      <c r="K12" s="43">
        <f t="shared" si="10"/>
        <v>3379098</v>
      </c>
      <c r="L12" s="43">
        <f t="shared" si="10"/>
        <v>1620437</v>
      </c>
      <c r="M12" s="43">
        <f t="shared" si="10"/>
        <v>3620000</v>
      </c>
      <c r="N12" s="43">
        <f t="shared" si="10"/>
        <v>7116389</v>
      </c>
      <c r="O12" s="43">
        <f t="shared" si="10"/>
        <v>3795539</v>
      </c>
      <c r="P12" s="43">
        <f t="shared" si="10"/>
        <v>2551708</v>
      </c>
      <c r="Q12" s="43">
        <f t="shared" si="10"/>
        <v>1531179</v>
      </c>
      <c r="R12" s="51">
        <f>SUM(R5:R11)</f>
        <v>59951609</v>
      </c>
      <c r="S12" s="43"/>
      <c r="T12" s="43">
        <f>SUM(T5:T11)</f>
        <v>13227022</v>
      </c>
      <c r="U12" s="43">
        <f t="shared" ref="U12:AB12" si="11">SUM(U5:U11)</f>
        <v>1832280</v>
      </c>
      <c r="V12" s="43">
        <f t="shared" si="11"/>
        <v>1779409</v>
      </c>
      <c r="W12" s="43">
        <f t="shared" si="11"/>
        <v>5288338</v>
      </c>
      <c r="X12" s="43">
        <f t="shared" si="11"/>
        <v>9532801</v>
      </c>
      <c r="Y12" s="43">
        <f t="shared" si="11"/>
        <v>5127571</v>
      </c>
      <c r="Z12" s="43">
        <f t="shared" si="11"/>
        <v>2259141</v>
      </c>
      <c r="AA12" s="43">
        <f t="shared" si="11"/>
        <v>786723</v>
      </c>
      <c r="AB12" s="43">
        <f t="shared" si="11"/>
        <v>1801904</v>
      </c>
      <c r="AC12" s="83">
        <f>SUM(AC5:AC11)</f>
        <v>41635189</v>
      </c>
      <c r="AD12" s="83">
        <f t="shared" si="8"/>
        <v>18316420</v>
      </c>
      <c r="AE12" s="43"/>
      <c r="AF12" s="43">
        <f>SUM(AF5:AF11)</f>
        <v>453352337</v>
      </c>
      <c r="AG12" s="43">
        <f t="shared" ref="AG12:AI12" si="12">SUM(AG5:AG11)</f>
        <v>22996440</v>
      </c>
      <c r="AH12" s="43">
        <f t="shared" si="12"/>
        <v>100604455</v>
      </c>
      <c r="AI12" s="43">
        <f t="shared" si="12"/>
        <v>2803809</v>
      </c>
      <c r="AJ12" s="83">
        <f>SUM(AJ5:AJ11)</f>
        <v>579757041</v>
      </c>
      <c r="AK12" s="43">
        <f>SUM(AK5:AK11)</f>
        <v>13055325</v>
      </c>
      <c r="AL12" s="83">
        <f>SUM(AL5:AL11)</f>
        <v>566701716</v>
      </c>
      <c r="AN12" s="2"/>
      <c r="AP12" s="39"/>
    </row>
    <row r="13" spans="1:154" s="4" customFormat="1" ht="21.75" customHeight="1" x14ac:dyDescent="0.2">
      <c r="A13" s="7" t="s">
        <v>324</v>
      </c>
      <c r="B13" s="69"/>
      <c r="C13" s="69"/>
      <c r="D13" s="140">
        <v>271</v>
      </c>
      <c r="E13" s="140">
        <v>221</v>
      </c>
      <c r="F13" s="139">
        <v>5.1600864445934871</v>
      </c>
      <c r="G13" s="113">
        <v>27259377</v>
      </c>
      <c r="H13" s="113">
        <v>657157</v>
      </c>
      <c r="I13" s="113">
        <v>1794034</v>
      </c>
      <c r="J13" s="113">
        <v>5453662</v>
      </c>
      <c r="K13" s="113">
        <v>3074300</v>
      </c>
      <c r="L13" s="113">
        <v>2475335</v>
      </c>
      <c r="M13" s="113"/>
      <c r="N13" s="113">
        <v>6859785</v>
      </c>
      <c r="O13" s="113">
        <v>3558865</v>
      </c>
      <c r="P13" s="113">
        <v>2544665</v>
      </c>
      <c r="Q13" s="113">
        <v>1181024</v>
      </c>
      <c r="R13" s="51">
        <v>54858204</v>
      </c>
      <c r="S13" s="92"/>
      <c r="T13" s="113">
        <v>13080224</v>
      </c>
      <c r="U13" s="113">
        <v>2301044</v>
      </c>
      <c r="V13" s="113">
        <v>2201153</v>
      </c>
      <c r="W13" s="113">
        <v>7139720</v>
      </c>
      <c r="X13" s="113">
        <v>11157658</v>
      </c>
      <c r="Y13" s="113">
        <v>5809385</v>
      </c>
      <c r="Z13" s="113">
        <v>2468733</v>
      </c>
      <c r="AA13" s="113">
        <v>1042638</v>
      </c>
      <c r="AB13" s="113">
        <v>2628579</v>
      </c>
      <c r="AC13" s="83">
        <v>47829134</v>
      </c>
      <c r="AD13" s="83">
        <v>7029070</v>
      </c>
      <c r="AE13" s="2"/>
      <c r="AF13" s="113">
        <v>505794290</v>
      </c>
      <c r="AG13" s="113">
        <v>29401984</v>
      </c>
      <c r="AH13" s="113">
        <v>137853881</v>
      </c>
      <c r="AI13" s="113">
        <v>3563371</v>
      </c>
      <c r="AJ13" s="83">
        <v>676613526</v>
      </c>
      <c r="AK13" s="113">
        <v>13824248</v>
      </c>
      <c r="AL13" s="83">
        <v>662789278</v>
      </c>
      <c r="AN13" s="2"/>
      <c r="AP13" s="39"/>
    </row>
    <row r="14" spans="1:154" s="4" customFormat="1" ht="21.75" customHeight="1" x14ac:dyDescent="0.2">
      <c r="A14" s="137" t="s">
        <v>333</v>
      </c>
      <c r="B14" s="70"/>
      <c r="C14" s="70"/>
      <c r="D14" s="141"/>
      <c r="E14" s="141"/>
      <c r="F14" s="141"/>
      <c r="G14" s="36">
        <f t="shared" ref="G14" si="13">+G12/G13</f>
        <v>1.0238894307819286</v>
      </c>
      <c r="H14" s="36">
        <f t="shared" ref="H14" si="14">+H12/H13</f>
        <v>0.97437446454956733</v>
      </c>
      <c r="I14" s="36">
        <f t="shared" ref="I14" si="15">+I12/I13</f>
        <v>1.0544527026801054</v>
      </c>
      <c r="J14" s="36">
        <f t="shared" ref="J14" si="16">+J12/J13</f>
        <v>1.0808572295092729</v>
      </c>
      <c r="K14" s="36">
        <f t="shared" ref="K14" si="17">+K12/K13</f>
        <v>1.0991438701493024</v>
      </c>
      <c r="L14" s="36">
        <f t="shared" ref="L14" si="18">+L12/L13</f>
        <v>0.65463341325517554</v>
      </c>
      <c r="M14" s="36"/>
      <c r="N14" s="36">
        <f t="shared" ref="N14" si="19">+N12/N13</f>
        <v>1.037407003280715</v>
      </c>
      <c r="O14" s="36">
        <f t="shared" ref="O14" si="20">+O12/O13</f>
        <v>1.0665026630681411</v>
      </c>
      <c r="P14" s="36">
        <f t="shared" ref="P14" si="21">+P12/P13</f>
        <v>1.0027677513543041</v>
      </c>
      <c r="Q14" s="36">
        <f t="shared" ref="Q14" si="22">+Q12/Q13</f>
        <v>1.2964842374075378</v>
      </c>
      <c r="R14" s="52">
        <f>+R12/R13</f>
        <v>1.0928467326418487</v>
      </c>
      <c r="S14" s="92"/>
      <c r="T14" s="36">
        <f t="shared" ref="T14" si="23">+T12/T13</f>
        <v>1.0112228964886227</v>
      </c>
      <c r="U14" s="36">
        <f t="shared" ref="U14" si="24">+U12/U13</f>
        <v>0.79628203545868748</v>
      </c>
      <c r="V14" s="36"/>
      <c r="W14" s="36">
        <f t="shared" ref="W14" si="25">+W12/W13</f>
        <v>0.74069263220406401</v>
      </c>
      <c r="X14" s="36">
        <f t="shared" ref="X14" si="26">+X12/X13</f>
        <v>0.85437293381819013</v>
      </c>
      <c r="Y14" s="36">
        <f t="shared" ref="Y14" si="27">+Y12/Y13</f>
        <v>0.88263576953498524</v>
      </c>
      <c r="Z14" s="36">
        <f t="shared" ref="Z14" si="28">+Z12/Z13</f>
        <v>0.91510139006526825</v>
      </c>
      <c r="AA14" s="36"/>
      <c r="AB14" s="36">
        <f t="shared" ref="AB14" si="29">+AB12/AB13</f>
        <v>0.68550498196934539</v>
      </c>
      <c r="AC14" s="54">
        <f>+AC12/AC13</f>
        <v>0.87049849156792181</v>
      </c>
      <c r="AD14" s="54">
        <f>+AD12/AD13</f>
        <v>2.6058098724297807</v>
      </c>
      <c r="AE14" s="2"/>
      <c r="AF14" s="36">
        <f t="shared" ref="AF14" si="30">+AF12/AF13</f>
        <v>0.89631762549158078</v>
      </c>
      <c r="AG14" s="36">
        <f t="shared" ref="AG14" si="31">+AG12/AG13</f>
        <v>0.78213905565012209</v>
      </c>
      <c r="AH14" s="36">
        <f t="shared" ref="AH14" si="32">+AH12/AH13</f>
        <v>0.72979051638016634</v>
      </c>
      <c r="AI14" s="36">
        <f t="shared" ref="AI14" si="33">+AI12/AI13</f>
        <v>0.78684172936244923</v>
      </c>
      <c r="AJ14" s="54">
        <f>+AJ12/AJ13</f>
        <v>0.85685109552480332</v>
      </c>
      <c r="AK14" s="36">
        <f t="shared" ref="AK14" si="34">+AK12/AK13</f>
        <v>0.94437867434091172</v>
      </c>
      <c r="AL14" s="54">
        <f>+AL12/AL13</f>
        <v>0.85502547311877308</v>
      </c>
      <c r="AN14" s="2"/>
      <c r="AP14" s="39"/>
      <c r="AQ14"/>
      <c r="AR14"/>
    </row>
    <row r="15" spans="1:154" s="4" customFormat="1" ht="18" customHeight="1" x14ac:dyDescent="0.2">
      <c r="A15" s="8"/>
      <c r="B15" s="8"/>
      <c r="C15" s="102"/>
      <c r="D15" s="102"/>
      <c r="E15" s="102"/>
      <c r="F15" s="10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92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2"/>
      <c r="AF15" s="31"/>
      <c r="AG15" s="31"/>
      <c r="AH15" s="31"/>
      <c r="AI15" s="31"/>
      <c r="AJ15" s="5"/>
      <c r="AK15" s="31"/>
      <c r="AL15" s="104">
        <f>(+Northern!AL75+Kaimai!AL33+Central!AL53+Alpine!AL40+'Southern Presbytery'!AL68+'Pacific Presbytery'!AL19)-AL12</f>
        <v>-144864</v>
      </c>
      <c r="AN15" s="2"/>
      <c r="AP15" s="39"/>
    </row>
    <row r="16" spans="1:154" ht="15.75" customHeight="1" x14ac:dyDescent="0.2">
      <c r="C16" s="166" t="s">
        <v>329</v>
      </c>
      <c r="G16" s="114">
        <f>G12-G11</f>
        <v>27905401</v>
      </c>
      <c r="H16" s="114">
        <f t="shared" ref="H16:AL16" si="35">H12-H11</f>
        <v>640317</v>
      </c>
      <c r="I16" s="114">
        <f t="shared" si="35"/>
        <v>1891724</v>
      </c>
      <c r="J16" s="114">
        <f t="shared" si="35"/>
        <v>5894630</v>
      </c>
      <c r="K16" s="114">
        <f t="shared" si="35"/>
        <v>3379098</v>
      </c>
      <c r="L16" s="114">
        <f t="shared" si="35"/>
        <v>1620437</v>
      </c>
      <c r="M16" s="114"/>
      <c r="N16" s="114">
        <f t="shared" si="35"/>
        <v>7114656</v>
      </c>
      <c r="O16" s="114">
        <f t="shared" si="35"/>
        <v>3795539</v>
      </c>
      <c r="P16" s="114">
        <f t="shared" si="35"/>
        <v>2551708</v>
      </c>
      <c r="Q16" s="114">
        <f t="shared" si="35"/>
        <v>1531179</v>
      </c>
      <c r="R16" s="114">
        <f t="shared" si="35"/>
        <v>59944689</v>
      </c>
      <c r="S16" s="114">
        <f t="shared" si="35"/>
        <v>0</v>
      </c>
      <c r="T16" s="114">
        <f t="shared" si="35"/>
        <v>13222696</v>
      </c>
      <c r="U16" s="114">
        <f t="shared" si="35"/>
        <v>1832280</v>
      </c>
      <c r="V16" s="114">
        <f t="shared" si="35"/>
        <v>1779409</v>
      </c>
      <c r="W16" s="114">
        <f t="shared" si="35"/>
        <v>5288338</v>
      </c>
      <c r="X16" s="114">
        <f t="shared" si="35"/>
        <v>9528683</v>
      </c>
      <c r="Y16" s="114">
        <f t="shared" si="35"/>
        <v>5127345</v>
      </c>
      <c r="Z16" s="114">
        <f t="shared" si="35"/>
        <v>2259141</v>
      </c>
      <c r="AA16" s="114">
        <f t="shared" si="35"/>
        <v>786723</v>
      </c>
      <c r="AB16" s="114">
        <f t="shared" si="35"/>
        <v>1801904</v>
      </c>
      <c r="AC16" s="114">
        <f t="shared" si="35"/>
        <v>41626519</v>
      </c>
      <c r="AD16" s="114">
        <f t="shared" si="35"/>
        <v>18318170</v>
      </c>
      <c r="AE16" s="114">
        <f t="shared" si="35"/>
        <v>0</v>
      </c>
      <c r="AF16" s="114">
        <f t="shared" si="35"/>
        <v>453240337</v>
      </c>
      <c r="AG16" s="114">
        <f t="shared" si="35"/>
        <v>22996440</v>
      </c>
      <c r="AH16" s="114">
        <f t="shared" si="35"/>
        <v>100571591</v>
      </c>
      <c r="AI16" s="114">
        <f t="shared" si="35"/>
        <v>2803809</v>
      </c>
      <c r="AJ16" s="114">
        <f t="shared" si="35"/>
        <v>579612177</v>
      </c>
      <c r="AK16" s="114">
        <f t="shared" si="35"/>
        <v>13055325</v>
      </c>
      <c r="AL16" s="114">
        <f t="shared" si="35"/>
        <v>566556852</v>
      </c>
      <c r="AN16" s="2"/>
    </row>
    <row r="17" spans="1:41" ht="15.75" customHeight="1" x14ac:dyDescent="0.2"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N17" s="2"/>
    </row>
    <row r="18" spans="1:41" customFormat="1" ht="18.75" customHeight="1" x14ac:dyDescent="0.2">
      <c r="A18" s="45"/>
      <c r="B18" s="86"/>
      <c r="C18" s="86"/>
      <c r="D18" s="86"/>
      <c r="E18" s="86"/>
      <c r="F18" s="142"/>
      <c r="G18" s="26"/>
      <c r="H18" s="87"/>
      <c r="I18" s="87"/>
      <c r="J18" s="63"/>
      <c r="K18" s="63"/>
      <c r="L18" s="41"/>
      <c r="M18" s="41"/>
      <c r="N18" s="41"/>
      <c r="O18" s="61"/>
      <c r="S18" s="92"/>
      <c r="U18" s="7"/>
      <c r="Z18" s="95"/>
      <c r="AE18" s="2"/>
      <c r="AM18" s="7"/>
      <c r="AN18" s="2"/>
      <c r="AO18" s="7"/>
    </row>
    <row r="19" spans="1:41" ht="15.75" customHeight="1" x14ac:dyDescent="0.2">
      <c r="F19" s="114"/>
      <c r="G19" s="34"/>
      <c r="H19" s="114"/>
      <c r="S19" s="92"/>
      <c r="AE19" s="2"/>
    </row>
    <row r="20" spans="1:41" ht="15.75" customHeight="1" x14ac:dyDescent="0.2">
      <c r="F20" s="114"/>
      <c r="G20" s="34"/>
      <c r="H20" s="114"/>
      <c r="S20" s="92"/>
      <c r="AE20" s="2"/>
    </row>
    <row r="21" spans="1:41" ht="15.75" customHeight="1" x14ac:dyDescent="0.2">
      <c r="F21" s="114"/>
      <c r="G21" s="34"/>
      <c r="H21" s="114"/>
    </row>
    <row r="22" spans="1:41" ht="15.75" customHeight="1" x14ac:dyDescent="0.2">
      <c r="F22" s="114"/>
      <c r="G22" s="34"/>
      <c r="H22" s="114"/>
    </row>
    <row r="23" spans="1:41" ht="15.75" customHeight="1" x14ac:dyDescent="0.2">
      <c r="F23" s="114"/>
      <c r="G23" s="34"/>
      <c r="H23" s="114"/>
    </row>
    <row r="24" spans="1:41" ht="15.75" customHeight="1" x14ac:dyDescent="0.2">
      <c r="F24" s="114"/>
      <c r="G24" s="34"/>
      <c r="H24" s="114"/>
    </row>
    <row r="25" spans="1:41" ht="15.75" customHeight="1" x14ac:dyDescent="0.2">
      <c r="F25" s="114"/>
      <c r="G25" s="34"/>
    </row>
  </sheetData>
  <mergeCells count="10">
    <mergeCell ref="AF3:AL3"/>
    <mergeCell ref="A1:C1"/>
    <mergeCell ref="F1:AC1"/>
    <mergeCell ref="A2:C2"/>
    <mergeCell ref="G3:R3"/>
    <mergeCell ref="T3:AC3"/>
    <mergeCell ref="A3:C4"/>
    <mergeCell ref="F3:F4"/>
    <mergeCell ref="E3:E4"/>
    <mergeCell ref="D3:D4"/>
  </mergeCells>
  <phoneticPr fontId="11" type="noConversion"/>
  <pageMargins left="0.75" right="0.75" top="0.52" bottom="0.52" header="0.5" footer="0.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ES314"/>
  <sheetViews>
    <sheetView zoomScaleNormal="100" workbookViewId="0">
      <pane ySplit="2800" topLeftCell="A14"/>
      <selection activeCell="M3" sqref="M3"/>
      <selection pane="bottomLeft" activeCell="A15" sqref="A15"/>
    </sheetView>
  </sheetViews>
  <sheetFormatPr defaultRowHeight="15.75" customHeight="1" x14ac:dyDescent="0.2"/>
  <cols>
    <col min="1" max="1" width="6.42578125" customWidth="1"/>
    <col min="2" max="3" width="9.140625" customWidth="1"/>
    <col min="4" max="4" width="40" style="49" customWidth="1"/>
    <col min="5" max="5" width="4" style="49" customWidth="1"/>
    <col min="6" max="6" width="9" style="38" customWidth="1"/>
    <col min="7" max="7" width="16.140625" bestFit="1" customWidth="1"/>
    <col min="8" max="8" width="13.140625" bestFit="1" customWidth="1"/>
    <col min="9" max="9" width="14.8554687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style="7" customWidth="1"/>
    <col min="19" max="19" width="4.140625" style="50" customWidth="1"/>
    <col min="20" max="20" width="16.5703125" customWidth="1"/>
    <col min="21" max="21" width="14.85546875" customWidth="1"/>
    <col min="22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style="7" customWidth="1"/>
    <col min="37" max="37" width="16.140625" customWidth="1"/>
    <col min="38" max="38" width="17.85546875" style="7" customWidth="1"/>
    <col min="39" max="39" width="15.5703125" customWidth="1"/>
  </cols>
  <sheetData>
    <row r="2" spans="1:141" s="4" customFormat="1" ht="20.25" customHeight="1" x14ac:dyDescent="0.2">
      <c r="A2" s="214" t="s">
        <v>334</v>
      </c>
      <c r="B2" s="215"/>
      <c r="C2" s="215"/>
      <c r="D2" s="215"/>
      <c r="F2" s="223" t="s">
        <v>297</v>
      </c>
      <c r="G2" s="209" t="s">
        <v>229</v>
      </c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  <c r="S2" s="23"/>
      <c r="T2" s="209" t="s">
        <v>234</v>
      </c>
      <c r="U2" s="212"/>
      <c r="V2" s="212"/>
      <c r="W2" s="212"/>
      <c r="X2" s="212"/>
      <c r="Y2" s="212"/>
      <c r="Z2" s="212"/>
      <c r="AA2" s="212"/>
      <c r="AB2" s="212"/>
      <c r="AC2" s="213"/>
      <c r="AD2" s="58"/>
      <c r="AE2" s="2"/>
      <c r="AF2" s="204" t="s">
        <v>245</v>
      </c>
      <c r="AG2" s="205"/>
      <c r="AH2" s="205"/>
      <c r="AI2" s="205"/>
      <c r="AJ2" s="205"/>
      <c r="AK2" s="205"/>
      <c r="AL2" s="206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4" customFormat="1" ht="91.5" customHeight="1" x14ac:dyDescent="0.2">
      <c r="A3" s="216"/>
      <c r="B3" s="217"/>
      <c r="C3" s="217"/>
      <c r="D3" s="217"/>
      <c r="F3" s="224"/>
      <c r="G3" s="17" t="s">
        <v>222</v>
      </c>
      <c r="H3" s="15" t="s">
        <v>223</v>
      </c>
      <c r="I3" s="15" t="s">
        <v>224</v>
      </c>
      <c r="J3" s="15" t="s">
        <v>225</v>
      </c>
      <c r="K3" s="42" t="s">
        <v>237</v>
      </c>
      <c r="L3" s="15" t="s">
        <v>226</v>
      </c>
      <c r="M3" s="42" t="s">
        <v>350</v>
      </c>
      <c r="N3" s="15" t="s">
        <v>0</v>
      </c>
      <c r="O3" s="15" t="s">
        <v>227</v>
      </c>
      <c r="P3" s="15" t="s">
        <v>228</v>
      </c>
      <c r="Q3" s="22" t="s">
        <v>259</v>
      </c>
      <c r="R3" s="56" t="s">
        <v>1</v>
      </c>
      <c r="S3" s="24"/>
      <c r="T3" s="15" t="s">
        <v>230</v>
      </c>
      <c r="U3" s="33" t="s">
        <v>231</v>
      </c>
      <c r="V3" s="55" t="s">
        <v>275</v>
      </c>
      <c r="W3" s="55" t="s">
        <v>276</v>
      </c>
      <c r="X3" s="16" t="s">
        <v>2</v>
      </c>
      <c r="Y3" s="16" t="s">
        <v>232</v>
      </c>
      <c r="Z3" s="16" t="s">
        <v>277</v>
      </c>
      <c r="AA3" s="55" t="s">
        <v>278</v>
      </c>
      <c r="AB3" s="16" t="s">
        <v>233</v>
      </c>
      <c r="AC3" s="56" t="s">
        <v>236</v>
      </c>
      <c r="AD3" s="57" t="s">
        <v>235</v>
      </c>
      <c r="AE3" s="2"/>
      <c r="AF3" s="15" t="s">
        <v>238</v>
      </c>
      <c r="AG3" s="15" t="s">
        <v>239</v>
      </c>
      <c r="AH3" s="15" t="s">
        <v>240</v>
      </c>
      <c r="AI3" s="15" t="s">
        <v>241</v>
      </c>
      <c r="AJ3" s="57" t="s">
        <v>244</v>
      </c>
      <c r="AK3" s="33" t="s">
        <v>242</v>
      </c>
      <c r="AL3" s="57" t="s">
        <v>243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ht="15.75" customHeight="1" x14ac:dyDescent="0.2">
      <c r="A4" s="3">
        <v>1</v>
      </c>
      <c r="B4" s="41" t="s">
        <v>283</v>
      </c>
      <c r="C4" s="41">
        <v>9971</v>
      </c>
      <c r="D4" s="63" t="s">
        <v>6</v>
      </c>
      <c r="E4" s="63">
        <f t="shared" ref="E4:E35" si="0">IF(F4="Y",1," ")</f>
        <v>1</v>
      </c>
      <c r="F4" s="119" t="s">
        <v>345</v>
      </c>
      <c r="G4" s="72">
        <v>108282</v>
      </c>
      <c r="H4" s="64">
        <v>0</v>
      </c>
      <c r="I4" s="64"/>
      <c r="J4" s="64">
        <v>0</v>
      </c>
      <c r="K4" s="64">
        <v>0</v>
      </c>
      <c r="L4" s="64"/>
      <c r="M4" s="64"/>
      <c r="N4" s="64">
        <v>39652</v>
      </c>
      <c r="O4" s="64">
        <v>2249</v>
      </c>
      <c r="P4" s="64">
        <v>1799</v>
      </c>
      <c r="Q4" s="64"/>
      <c r="R4" s="51">
        <f t="shared" ref="R4:R33" si="1">SUM(G4:Q4)</f>
        <v>151982</v>
      </c>
      <c r="S4" s="6"/>
      <c r="T4" s="64">
        <v>60270</v>
      </c>
      <c r="U4" s="64">
        <v>36427</v>
      </c>
      <c r="V4" s="64">
        <v>6688</v>
      </c>
      <c r="W4" s="64"/>
      <c r="X4" s="64">
        <v>26639</v>
      </c>
      <c r="Y4" s="64">
        <v>22343</v>
      </c>
      <c r="Z4" s="64">
        <v>4500</v>
      </c>
      <c r="AA4" s="64"/>
      <c r="AB4" s="64"/>
      <c r="AC4" s="83">
        <f t="shared" ref="AC4:AC33" si="2">SUM(T4:AB4)</f>
        <v>156867</v>
      </c>
      <c r="AD4" s="51">
        <f t="shared" ref="AD4:AD33" si="3">+R4-AC4</f>
        <v>-4885</v>
      </c>
      <c r="AE4" s="39"/>
      <c r="AF4" s="64">
        <v>1824000</v>
      </c>
      <c r="AG4" s="64">
        <v>14913</v>
      </c>
      <c r="AH4" s="64">
        <v>88253</v>
      </c>
      <c r="AI4" s="64">
        <v>915</v>
      </c>
      <c r="AJ4" s="51">
        <f t="shared" ref="AJ4:AJ33" si="4">SUM(AF4:AI4)</f>
        <v>1928081</v>
      </c>
      <c r="AK4" s="64">
        <v>84184</v>
      </c>
      <c r="AL4" s="51">
        <f t="shared" ref="AL4:AL33" si="5">+AJ4-AK4</f>
        <v>1843897</v>
      </c>
      <c r="AM4" s="39"/>
    </row>
    <row r="5" spans="1:141" ht="15.75" customHeight="1" x14ac:dyDescent="0.2">
      <c r="A5" s="3">
        <f>+A4+1</f>
        <v>2</v>
      </c>
      <c r="B5" s="41" t="s">
        <v>283</v>
      </c>
      <c r="C5" s="41">
        <v>9289</v>
      </c>
      <c r="D5" s="63" t="s">
        <v>213</v>
      </c>
      <c r="E5" s="63" t="str">
        <f t="shared" si="0"/>
        <v xml:space="preserve"> </v>
      </c>
      <c r="F5" s="119" t="s">
        <v>294</v>
      </c>
      <c r="G5" s="93">
        <v>56271</v>
      </c>
      <c r="H5" s="64">
        <v>0</v>
      </c>
      <c r="I5" s="64"/>
      <c r="J5" s="64">
        <v>0</v>
      </c>
      <c r="K5" s="64">
        <v>0</v>
      </c>
      <c r="L5" s="64"/>
      <c r="M5" s="64"/>
      <c r="N5" s="64">
        <v>109595</v>
      </c>
      <c r="O5" s="64">
        <v>38312</v>
      </c>
      <c r="P5" s="64"/>
      <c r="Q5" s="64"/>
      <c r="R5" s="51">
        <f t="shared" si="1"/>
        <v>204178</v>
      </c>
      <c r="S5" s="6"/>
      <c r="T5" s="64">
        <v>66814</v>
      </c>
      <c r="U5" s="64"/>
      <c r="V5" s="64">
        <v>390</v>
      </c>
      <c r="W5" s="64">
        <v>71605</v>
      </c>
      <c r="X5" s="64">
        <v>146002</v>
      </c>
      <c r="Y5" s="64">
        <v>25348</v>
      </c>
      <c r="Z5" s="64">
        <v>2398</v>
      </c>
      <c r="AA5" s="64">
        <v>200</v>
      </c>
      <c r="AB5" s="64"/>
      <c r="AC5" s="83">
        <f t="shared" si="2"/>
        <v>312757</v>
      </c>
      <c r="AD5" s="51">
        <f t="shared" si="3"/>
        <v>-108579</v>
      </c>
      <c r="AE5" s="39"/>
      <c r="AF5" s="64">
        <v>9085000</v>
      </c>
      <c r="AG5" s="64">
        <v>211567</v>
      </c>
      <c r="AH5" s="64">
        <v>1005593</v>
      </c>
      <c r="AI5" s="64">
        <v>4381</v>
      </c>
      <c r="AJ5" s="51">
        <f t="shared" si="4"/>
        <v>10306541</v>
      </c>
      <c r="AK5" s="64">
        <v>22048</v>
      </c>
      <c r="AL5" s="51">
        <f t="shared" si="5"/>
        <v>10284493</v>
      </c>
      <c r="AM5" s="39"/>
    </row>
    <row r="6" spans="1:141" ht="15.75" customHeight="1" x14ac:dyDescent="0.2">
      <c r="A6" s="3">
        <f t="shared" ref="A6:A69" si="6">+A5+1</f>
        <v>3</v>
      </c>
      <c r="B6" s="41" t="s">
        <v>283</v>
      </c>
      <c r="C6" s="41">
        <v>9319</v>
      </c>
      <c r="D6" s="63" t="s">
        <v>211</v>
      </c>
      <c r="E6" s="63" t="str">
        <f t="shared" si="0"/>
        <v xml:space="preserve"> </v>
      </c>
      <c r="F6" s="119" t="s">
        <v>294</v>
      </c>
      <c r="G6" s="93">
        <v>299053</v>
      </c>
      <c r="H6" s="64">
        <v>0</v>
      </c>
      <c r="I6" s="64">
        <v>0</v>
      </c>
      <c r="J6" s="64">
        <v>0</v>
      </c>
      <c r="K6" s="64">
        <v>0</v>
      </c>
      <c r="L6" s="64">
        <v>42994</v>
      </c>
      <c r="M6" s="64"/>
      <c r="N6" s="64">
        <v>0</v>
      </c>
      <c r="O6" s="64">
        <v>19561</v>
      </c>
      <c r="P6" s="64">
        <v>26181</v>
      </c>
      <c r="Q6" s="64">
        <v>216571</v>
      </c>
      <c r="R6" s="51">
        <f t="shared" si="1"/>
        <v>604360</v>
      </c>
      <c r="S6" s="6"/>
      <c r="T6" s="64">
        <v>233501</v>
      </c>
      <c r="U6" s="64">
        <v>0</v>
      </c>
      <c r="V6" s="64">
        <v>205246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64">
        <v>18403</v>
      </c>
      <c r="AC6" s="83">
        <f t="shared" si="2"/>
        <v>457150</v>
      </c>
      <c r="AD6" s="51">
        <f t="shared" si="3"/>
        <v>147210</v>
      </c>
      <c r="AE6" s="39"/>
      <c r="AF6" s="64">
        <v>33945</v>
      </c>
      <c r="AG6" s="64">
        <v>5420</v>
      </c>
      <c r="AH6" s="64">
        <v>2104999</v>
      </c>
      <c r="AI6" s="64">
        <v>0</v>
      </c>
      <c r="AJ6" s="51">
        <f t="shared" si="4"/>
        <v>2144364</v>
      </c>
      <c r="AK6" s="64"/>
      <c r="AL6" s="51">
        <f t="shared" si="5"/>
        <v>2144364</v>
      </c>
      <c r="AM6" s="39"/>
    </row>
    <row r="7" spans="1:141" ht="15.75" customHeight="1" x14ac:dyDescent="0.2">
      <c r="A7" s="3">
        <f t="shared" si="6"/>
        <v>4</v>
      </c>
      <c r="B7" s="41" t="s">
        <v>283</v>
      </c>
      <c r="C7" s="41">
        <v>9288</v>
      </c>
      <c r="D7" s="63" t="s">
        <v>212</v>
      </c>
      <c r="E7" s="63" t="str">
        <f t="shared" si="0"/>
        <v xml:space="preserve"> </v>
      </c>
      <c r="F7" s="119" t="s">
        <v>294</v>
      </c>
      <c r="G7" s="93">
        <v>261635</v>
      </c>
      <c r="H7" s="64"/>
      <c r="I7" s="64">
        <v>6458</v>
      </c>
      <c r="J7" s="64"/>
      <c r="K7" s="64"/>
      <c r="L7" s="64"/>
      <c r="M7" s="64"/>
      <c r="N7" s="64">
        <v>45480</v>
      </c>
      <c r="O7" s="64">
        <v>6938</v>
      </c>
      <c r="P7" s="64"/>
      <c r="Q7" s="64">
        <v>9</v>
      </c>
      <c r="R7" s="51">
        <f t="shared" si="1"/>
        <v>320520</v>
      </c>
      <c r="S7" s="28"/>
      <c r="T7" s="64">
        <v>90029</v>
      </c>
      <c r="U7" s="64"/>
      <c r="V7" s="64">
        <v>6420</v>
      </c>
      <c r="W7" s="64">
        <v>13921</v>
      </c>
      <c r="X7" s="64">
        <v>53167</v>
      </c>
      <c r="Y7" s="64">
        <v>52541</v>
      </c>
      <c r="Z7" s="64">
        <v>5174</v>
      </c>
      <c r="AA7" s="64">
        <v>6724</v>
      </c>
      <c r="AB7" s="64"/>
      <c r="AC7" s="83">
        <f t="shared" si="2"/>
        <v>227976</v>
      </c>
      <c r="AD7" s="51">
        <f t="shared" si="3"/>
        <v>92544</v>
      </c>
      <c r="AE7" s="39"/>
      <c r="AF7" s="64">
        <v>7700722</v>
      </c>
      <c r="AG7" s="64"/>
      <c r="AH7" s="64">
        <v>134330</v>
      </c>
      <c r="AI7" s="64">
        <v>193479</v>
      </c>
      <c r="AJ7" s="51">
        <f t="shared" si="4"/>
        <v>8028531</v>
      </c>
      <c r="AK7" s="64">
        <v>1818</v>
      </c>
      <c r="AL7" s="51">
        <f t="shared" si="5"/>
        <v>8026713</v>
      </c>
      <c r="AM7" s="39"/>
    </row>
    <row r="8" spans="1:141" ht="15.75" customHeight="1" x14ac:dyDescent="0.2">
      <c r="A8" s="3">
        <f t="shared" si="6"/>
        <v>5</v>
      </c>
      <c r="B8" s="41" t="s">
        <v>283</v>
      </c>
      <c r="C8" s="41">
        <v>9295</v>
      </c>
      <c r="D8" s="63" t="s">
        <v>17</v>
      </c>
      <c r="E8" s="63" t="str">
        <f t="shared" si="0"/>
        <v xml:space="preserve"> </v>
      </c>
      <c r="F8" s="119" t="s">
        <v>294</v>
      </c>
      <c r="G8" s="93">
        <v>226498</v>
      </c>
      <c r="H8" s="64">
        <v>0</v>
      </c>
      <c r="I8" s="64">
        <v>0</v>
      </c>
      <c r="J8" s="64">
        <v>0</v>
      </c>
      <c r="K8" s="64">
        <v>0</v>
      </c>
      <c r="L8" s="64"/>
      <c r="M8" s="64"/>
      <c r="N8" s="64">
        <v>34680</v>
      </c>
      <c r="O8" s="64">
        <v>20786</v>
      </c>
      <c r="P8" s="64">
        <v>1183</v>
      </c>
      <c r="Q8" s="64">
        <v>97</v>
      </c>
      <c r="R8" s="51">
        <f t="shared" si="1"/>
        <v>283244</v>
      </c>
      <c r="S8" s="9"/>
      <c r="T8" s="64">
        <v>75127</v>
      </c>
      <c r="U8" s="64">
        <v>30200</v>
      </c>
      <c r="V8" s="64">
        <v>5809</v>
      </c>
      <c r="W8" s="64">
        <v>59491</v>
      </c>
      <c r="X8" s="64">
        <v>47401</v>
      </c>
      <c r="Y8" s="64">
        <v>49241</v>
      </c>
      <c r="Z8" s="64"/>
      <c r="AA8" s="64"/>
      <c r="AB8" s="64"/>
      <c r="AC8" s="83">
        <f t="shared" si="2"/>
        <v>267269</v>
      </c>
      <c r="AD8" s="51">
        <f t="shared" si="3"/>
        <v>15975</v>
      </c>
      <c r="AE8" s="39"/>
      <c r="AF8" s="64">
        <v>4250000</v>
      </c>
      <c r="AG8" s="64">
        <v>34230</v>
      </c>
      <c r="AH8" s="64">
        <v>703014</v>
      </c>
      <c r="AI8" s="64"/>
      <c r="AJ8" s="51">
        <f t="shared" si="4"/>
        <v>4987244</v>
      </c>
      <c r="AK8" s="64">
        <v>80156</v>
      </c>
      <c r="AL8" s="51">
        <f t="shared" si="5"/>
        <v>4907088</v>
      </c>
      <c r="AM8" s="39"/>
    </row>
    <row r="9" spans="1:141" ht="15.75" customHeight="1" x14ac:dyDescent="0.2">
      <c r="A9" s="3">
        <f t="shared" si="6"/>
        <v>6</v>
      </c>
      <c r="B9" s="41" t="s">
        <v>283</v>
      </c>
      <c r="C9" s="41">
        <v>9733</v>
      </c>
      <c r="D9" s="63" t="s">
        <v>30</v>
      </c>
      <c r="E9" s="63">
        <f t="shared" si="0"/>
        <v>1</v>
      </c>
      <c r="F9" s="119" t="s">
        <v>345</v>
      </c>
      <c r="G9" s="93">
        <v>370408</v>
      </c>
      <c r="H9" s="64">
        <v>0</v>
      </c>
      <c r="I9" s="64">
        <v>106255</v>
      </c>
      <c r="J9" s="64">
        <v>0</v>
      </c>
      <c r="K9" s="64">
        <v>21319</v>
      </c>
      <c r="L9" s="64">
        <v>0</v>
      </c>
      <c r="M9" s="64"/>
      <c r="N9" s="64">
        <v>13013</v>
      </c>
      <c r="O9" s="64"/>
      <c r="P9" s="64">
        <v>0</v>
      </c>
      <c r="Q9" s="64">
        <v>38585</v>
      </c>
      <c r="R9" s="51">
        <f t="shared" si="1"/>
        <v>549580</v>
      </c>
      <c r="S9" s="28"/>
      <c r="T9" s="64">
        <v>72157</v>
      </c>
      <c r="U9" s="64">
        <v>24000</v>
      </c>
      <c r="V9" s="64">
        <v>72761</v>
      </c>
      <c r="W9" s="64">
        <v>0</v>
      </c>
      <c r="X9" s="64">
        <v>112395</v>
      </c>
      <c r="Y9" s="64">
        <v>55527</v>
      </c>
      <c r="Z9" s="64">
        <v>41641</v>
      </c>
      <c r="AA9" s="64">
        <v>20414</v>
      </c>
      <c r="AB9" s="64">
        <v>108452</v>
      </c>
      <c r="AC9" s="83">
        <f t="shared" si="2"/>
        <v>507347</v>
      </c>
      <c r="AD9" s="51">
        <f t="shared" si="3"/>
        <v>42233</v>
      </c>
      <c r="AE9" s="39"/>
      <c r="AF9" s="64">
        <v>0</v>
      </c>
      <c r="AG9" s="64">
        <v>0</v>
      </c>
      <c r="AH9" s="64"/>
      <c r="AI9" s="64">
        <v>0</v>
      </c>
      <c r="AJ9" s="51">
        <f t="shared" si="4"/>
        <v>0</v>
      </c>
      <c r="AK9" s="64"/>
      <c r="AL9" s="51">
        <f t="shared" si="5"/>
        <v>0</v>
      </c>
      <c r="AM9" s="39"/>
    </row>
    <row r="10" spans="1:141" ht="15.75" customHeight="1" x14ac:dyDescent="0.2">
      <c r="A10" s="3">
        <f t="shared" si="6"/>
        <v>7</v>
      </c>
      <c r="B10" s="41" t="s">
        <v>283</v>
      </c>
      <c r="C10" s="41">
        <v>4995</v>
      </c>
      <c r="D10" s="63" t="s">
        <v>31</v>
      </c>
      <c r="E10" s="63" t="str">
        <f t="shared" si="0"/>
        <v xml:space="preserve"> </v>
      </c>
      <c r="F10" s="119" t="s">
        <v>294</v>
      </c>
      <c r="G10" s="93">
        <v>305944</v>
      </c>
      <c r="H10" s="64">
        <v>0</v>
      </c>
      <c r="I10" s="64">
        <v>41235</v>
      </c>
      <c r="J10" s="64">
        <v>60000</v>
      </c>
      <c r="K10" s="64">
        <v>29865</v>
      </c>
      <c r="L10" s="64">
        <v>0</v>
      </c>
      <c r="M10" s="64"/>
      <c r="N10" s="64">
        <v>0</v>
      </c>
      <c r="O10" s="64">
        <v>0</v>
      </c>
      <c r="P10" s="64">
        <v>0</v>
      </c>
      <c r="Q10" s="64">
        <v>0</v>
      </c>
      <c r="R10" s="51">
        <f t="shared" si="1"/>
        <v>437044</v>
      </c>
      <c r="S10" s="6"/>
      <c r="T10" s="64">
        <v>72363</v>
      </c>
      <c r="U10" s="64">
        <v>29233</v>
      </c>
      <c r="V10" s="64">
        <v>10862</v>
      </c>
      <c r="W10" s="64">
        <v>35475</v>
      </c>
      <c r="X10" s="64">
        <v>174830</v>
      </c>
      <c r="Y10" s="64">
        <v>29878</v>
      </c>
      <c r="Z10" s="64">
        <v>30558</v>
      </c>
      <c r="AA10" s="64">
        <v>44017</v>
      </c>
      <c r="AB10" s="64"/>
      <c r="AC10" s="83">
        <f t="shared" si="2"/>
        <v>427216</v>
      </c>
      <c r="AD10" s="51">
        <f t="shared" si="3"/>
        <v>9828</v>
      </c>
      <c r="AE10" s="39"/>
      <c r="AF10" s="64">
        <v>3500000</v>
      </c>
      <c r="AG10" s="64">
        <v>200000</v>
      </c>
      <c r="AH10" s="64"/>
      <c r="AI10" s="64">
        <v>0</v>
      </c>
      <c r="AJ10" s="51">
        <f t="shared" si="4"/>
        <v>3700000</v>
      </c>
      <c r="AK10" s="64">
        <v>438453</v>
      </c>
      <c r="AL10" s="51">
        <f t="shared" si="5"/>
        <v>3261547</v>
      </c>
      <c r="AM10" s="39"/>
    </row>
    <row r="11" spans="1:141" ht="15.75" customHeight="1" x14ac:dyDescent="0.2">
      <c r="A11" s="3">
        <f t="shared" si="6"/>
        <v>8</v>
      </c>
      <c r="B11" s="41" t="s">
        <v>283</v>
      </c>
      <c r="C11" s="41">
        <v>9290</v>
      </c>
      <c r="D11" s="63" t="s">
        <v>32</v>
      </c>
      <c r="E11" s="63">
        <f t="shared" si="0"/>
        <v>1</v>
      </c>
      <c r="F11" s="119" t="s">
        <v>345</v>
      </c>
      <c r="G11" s="93">
        <v>2360</v>
      </c>
      <c r="H11" s="64"/>
      <c r="I11" s="64">
        <v>0</v>
      </c>
      <c r="J11" s="64">
        <v>0</v>
      </c>
      <c r="K11" s="64"/>
      <c r="L11" s="64">
        <v>500</v>
      </c>
      <c r="M11" s="64"/>
      <c r="N11" s="64">
        <v>0</v>
      </c>
      <c r="O11" s="64">
        <v>53904</v>
      </c>
      <c r="P11" s="64">
        <v>238</v>
      </c>
      <c r="Q11" s="64"/>
      <c r="R11" s="51">
        <f t="shared" si="1"/>
        <v>57002</v>
      </c>
      <c r="S11" s="28"/>
      <c r="T11" s="64">
        <v>18054</v>
      </c>
      <c r="U11" s="64">
        <v>5406</v>
      </c>
      <c r="V11" s="64">
        <v>6321</v>
      </c>
      <c r="W11" s="64">
        <v>26178</v>
      </c>
      <c r="X11" s="64">
        <v>5468</v>
      </c>
      <c r="Y11" s="64">
        <v>10458</v>
      </c>
      <c r="Z11" s="64"/>
      <c r="AA11" s="64"/>
      <c r="AB11" s="64"/>
      <c r="AC11" s="83">
        <f t="shared" si="2"/>
        <v>71885</v>
      </c>
      <c r="AD11" s="51">
        <f t="shared" si="3"/>
        <v>-14883</v>
      </c>
      <c r="AE11" s="39"/>
      <c r="AF11" s="64">
        <v>0</v>
      </c>
      <c r="AG11" s="64">
        <v>1959</v>
      </c>
      <c r="AH11" s="64">
        <v>2648914</v>
      </c>
      <c r="AI11" s="64">
        <v>2020</v>
      </c>
      <c r="AJ11" s="51">
        <f t="shared" si="4"/>
        <v>2652893</v>
      </c>
      <c r="AK11" s="64">
        <v>16494</v>
      </c>
      <c r="AL11" s="51">
        <f t="shared" si="5"/>
        <v>2636399</v>
      </c>
      <c r="AM11" s="39"/>
    </row>
    <row r="12" spans="1:141" ht="15.75" customHeight="1" x14ac:dyDescent="0.2">
      <c r="A12" s="3">
        <f t="shared" si="6"/>
        <v>9</v>
      </c>
      <c r="B12" s="41" t="s">
        <v>283</v>
      </c>
      <c r="C12" s="41">
        <v>9275</v>
      </c>
      <c r="D12" s="63" t="s">
        <v>10</v>
      </c>
      <c r="E12" s="63" t="str">
        <f t="shared" si="0"/>
        <v xml:space="preserve"> </v>
      </c>
      <c r="F12" s="119" t="s">
        <v>294</v>
      </c>
      <c r="G12" s="93">
        <v>35630</v>
      </c>
      <c r="H12" s="64"/>
      <c r="I12" s="64">
        <v>0</v>
      </c>
      <c r="J12" s="64">
        <v>0</v>
      </c>
      <c r="K12" s="64">
        <v>0</v>
      </c>
      <c r="L12" s="64">
        <v>0</v>
      </c>
      <c r="M12" s="64"/>
      <c r="N12" s="64">
        <v>14346</v>
      </c>
      <c r="O12" s="64">
        <v>359</v>
      </c>
      <c r="P12" s="64">
        <v>35691</v>
      </c>
      <c r="Q12" s="64"/>
      <c r="R12" s="51">
        <f t="shared" si="1"/>
        <v>86026</v>
      </c>
      <c r="S12" s="28"/>
      <c r="T12" s="64">
        <v>54705</v>
      </c>
      <c r="U12" s="64">
        <v>5342</v>
      </c>
      <c r="V12" s="64">
        <v>3068</v>
      </c>
      <c r="W12" s="64"/>
      <c r="X12" s="64">
        <v>14488</v>
      </c>
      <c r="Y12" s="64">
        <v>9909</v>
      </c>
      <c r="Z12" s="64"/>
      <c r="AA12" s="64">
        <v>0</v>
      </c>
      <c r="AB12" s="64"/>
      <c r="AC12" s="83">
        <f t="shared" si="2"/>
        <v>87512</v>
      </c>
      <c r="AD12" s="51">
        <f t="shared" si="3"/>
        <v>-1486</v>
      </c>
      <c r="AE12" s="39"/>
      <c r="AF12" s="64">
        <v>1250000</v>
      </c>
      <c r="AG12" s="64">
        <v>0</v>
      </c>
      <c r="AH12" s="64">
        <v>18349</v>
      </c>
      <c r="AI12" s="64">
        <v>0</v>
      </c>
      <c r="AJ12" s="51">
        <f t="shared" si="4"/>
        <v>1268349</v>
      </c>
      <c r="AK12" s="64">
        <v>0</v>
      </c>
      <c r="AL12" s="51">
        <f t="shared" si="5"/>
        <v>1268349</v>
      </c>
      <c r="AM12" s="39"/>
    </row>
    <row r="13" spans="1:141" ht="15.75" customHeight="1" x14ac:dyDescent="0.2">
      <c r="A13" s="3">
        <f t="shared" si="6"/>
        <v>10</v>
      </c>
      <c r="B13" s="41" t="s">
        <v>283</v>
      </c>
      <c r="C13" s="41">
        <v>9277</v>
      </c>
      <c r="D13" s="63" t="s">
        <v>322</v>
      </c>
      <c r="E13" s="63">
        <f t="shared" si="0"/>
        <v>1</v>
      </c>
      <c r="F13" s="119" t="s">
        <v>345</v>
      </c>
      <c r="G13" s="93">
        <v>35976</v>
      </c>
      <c r="H13" s="64">
        <v>3105</v>
      </c>
      <c r="I13" s="64">
        <v>11076</v>
      </c>
      <c r="J13" s="64">
        <v>0</v>
      </c>
      <c r="K13" s="64"/>
      <c r="L13" s="64"/>
      <c r="M13" s="64"/>
      <c r="N13" s="64">
        <v>38347</v>
      </c>
      <c r="O13" s="64">
        <v>44600</v>
      </c>
      <c r="P13" s="64"/>
      <c r="Q13" s="64">
        <v>0</v>
      </c>
      <c r="R13" s="51">
        <f t="shared" si="1"/>
        <v>133104</v>
      </c>
      <c r="S13" s="28"/>
      <c r="T13" s="64">
        <v>78126</v>
      </c>
      <c r="U13" s="64">
        <v>26000</v>
      </c>
      <c r="V13" s="64">
        <v>635</v>
      </c>
      <c r="W13" s="64">
        <v>6705</v>
      </c>
      <c r="X13" s="64">
        <v>20162</v>
      </c>
      <c r="Y13" s="64">
        <v>13087</v>
      </c>
      <c r="Z13" s="64">
        <v>3790</v>
      </c>
      <c r="AA13" s="64">
        <v>733</v>
      </c>
      <c r="AB13" s="64">
        <v>7160</v>
      </c>
      <c r="AC13" s="83">
        <f t="shared" si="2"/>
        <v>156398</v>
      </c>
      <c r="AD13" s="51">
        <f t="shared" si="3"/>
        <v>-23294</v>
      </c>
      <c r="AE13" s="39"/>
      <c r="AF13" s="64">
        <v>2750000</v>
      </c>
      <c r="AG13" s="64">
        <v>150626</v>
      </c>
      <c r="AH13" s="64">
        <v>1317438</v>
      </c>
      <c r="AI13" s="64">
        <v>680</v>
      </c>
      <c r="AJ13" s="51">
        <f t="shared" si="4"/>
        <v>4218744</v>
      </c>
      <c r="AK13" s="64"/>
      <c r="AL13" s="51">
        <f t="shared" si="5"/>
        <v>4218744</v>
      </c>
      <c r="AM13" s="39"/>
    </row>
    <row r="14" spans="1:141" ht="15.75" customHeight="1" x14ac:dyDescent="0.2">
      <c r="A14" s="3">
        <f t="shared" si="6"/>
        <v>11</v>
      </c>
      <c r="B14" s="41" t="s">
        <v>283</v>
      </c>
      <c r="C14" s="41">
        <v>9293</v>
      </c>
      <c r="D14" s="63" t="s">
        <v>33</v>
      </c>
      <c r="E14" s="63">
        <f t="shared" si="0"/>
        <v>1</v>
      </c>
      <c r="F14" s="119" t="s">
        <v>345</v>
      </c>
      <c r="G14" s="93">
        <v>70864</v>
      </c>
      <c r="H14" s="64">
        <v>9935</v>
      </c>
      <c r="I14" s="64">
        <v>2160</v>
      </c>
      <c r="J14" s="64">
        <v>0</v>
      </c>
      <c r="K14" s="64">
        <v>1998</v>
      </c>
      <c r="L14" s="64"/>
      <c r="M14" s="64"/>
      <c r="N14" s="64">
        <v>5796</v>
      </c>
      <c r="O14" s="64">
        <v>971</v>
      </c>
      <c r="P14" s="64">
        <v>14048</v>
      </c>
      <c r="Q14" s="64">
        <v>0</v>
      </c>
      <c r="R14" s="51">
        <f t="shared" si="1"/>
        <v>105772</v>
      </c>
      <c r="S14" s="28"/>
      <c r="T14" s="64">
        <v>71349</v>
      </c>
      <c r="U14" s="64"/>
      <c r="V14" s="64"/>
      <c r="W14" s="64">
        <v>3000</v>
      </c>
      <c r="X14" s="64">
        <v>20886</v>
      </c>
      <c r="Y14" s="64">
        <v>14808</v>
      </c>
      <c r="Z14" s="64">
        <v>1346</v>
      </c>
      <c r="AA14" s="64"/>
      <c r="AB14" s="64">
        <v>2365</v>
      </c>
      <c r="AC14" s="83">
        <f t="shared" si="2"/>
        <v>113754</v>
      </c>
      <c r="AD14" s="51">
        <f t="shared" si="3"/>
        <v>-7982</v>
      </c>
      <c r="AE14" s="39"/>
      <c r="AF14" s="64">
        <v>100000</v>
      </c>
      <c r="AG14" s="64">
        <v>20000</v>
      </c>
      <c r="AH14" s="64">
        <v>21825</v>
      </c>
      <c r="AI14" s="64">
        <v>9039</v>
      </c>
      <c r="AJ14" s="51">
        <f t="shared" si="4"/>
        <v>150864</v>
      </c>
      <c r="AK14" s="64"/>
      <c r="AL14" s="51">
        <f t="shared" si="5"/>
        <v>150864</v>
      </c>
      <c r="AM14" s="39"/>
    </row>
    <row r="15" spans="1:141" ht="15.75" customHeight="1" x14ac:dyDescent="0.2">
      <c r="A15" s="3">
        <f t="shared" si="6"/>
        <v>12</v>
      </c>
      <c r="B15" s="41" t="s">
        <v>283</v>
      </c>
      <c r="C15" s="41">
        <v>9279</v>
      </c>
      <c r="D15" s="63" t="s">
        <v>14</v>
      </c>
      <c r="E15" s="63">
        <f t="shared" si="0"/>
        <v>1</v>
      </c>
      <c r="F15" s="119" t="s">
        <v>345</v>
      </c>
      <c r="G15" s="93">
        <v>133337</v>
      </c>
      <c r="H15" s="64"/>
      <c r="I15" s="64">
        <v>214</v>
      </c>
      <c r="J15" s="64"/>
      <c r="K15" s="64"/>
      <c r="L15" s="64"/>
      <c r="M15" s="64"/>
      <c r="N15" s="64">
        <v>33998</v>
      </c>
      <c r="O15" s="64">
        <v>9728</v>
      </c>
      <c r="P15" s="64"/>
      <c r="Q15" s="64"/>
      <c r="R15" s="51">
        <f t="shared" si="1"/>
        <v>177277</v>
      </c>
      <c r="S15" s="28"/>
      <c r="T15" s="64">
        <v>66731</v>
      </c>
      <c r="U15" s="64">
        <v>7132</v>
      </c>
      <c r="V15" s="64">
        <v>20430</v>
      </c>
      <c r="W15" s="64">
        <v>36174</v>
      </c>
      <c r="X15" s="64">
        <v>24559</v>
      </c>
      <c r="Y15" s="64">
        <v>8089</v>
      </c>
      <c r="Z15" s="64">
        <v>975</v>
      </c>
      <c r="AA15" s="64">
        <v>1675</v>
      </c>
      <c r="AB15" s="64">
        <v>0</v>
      </c>
      <c r="AC15" s="83">
        <f t="shared" si="2"/>
        <v>165765</v>
      </c>
      <c r="AD15" s="51">
        <f t="shared" si="3"/>
        <v>11512</v>
      </c>
      <c r="AE15" s="39"/>
      <c r="AF15" s="64">
        <v>4645000</v>
      </c>
      <c r="AG15" s="64">
        <v>8362</v>
      </c>
      <c r="AH15" s="64">
        <v>297587</v>
      </c>
      <c r="AI15" s="64">
        <v>493</v>
      </c>
      <c r="AJ15" s="51">
        <f t="shared" si="4"/>
        <v>4951442</v>
      </c>
      <c r="AK15" s="64">
        <v>3126</v>
      </c>
      <c r="AL15" s="51">
        <f t="shared" si="5"/>
        <v>4948316</v>
      </c>
      <c r="AM15" s="39"/>
      <c r="AV15" s="19"/>
    </row>
    <row r="16" spans="1:141" ht="15.75" customHeight="1" x14ac:dyDescent="0.2">
      <c r="A16" s="3">
        <f t="shared" si="6"/>
        <v>13</v>
      </c>
      <c r="B16" s="41" t="s">
        <v>283</v>
      </c>
      <c r="C16" s="41">
        <v>9340</v>
      </c>
      <c r="D16" s="63" t="s">
        <v>55</v>
      </c>
      <c r="E16" s="63">
        <f t="shared" si="0"/>
        <v>1</v>
      </c>
      <c r="F16" s="119" t="s">
        <v>345</v>
      </c>
      <c r="G16" s="93">
        <v>260608</v>
      </c>
      <c r="H16" s="64">
        <v>29030</v>
      </c>
      <c r="I16" s="64">
        <v>7270</v>
      </c>
      <c r="J16" s="64">
        <v>0</v>
      </c>
      <c r="K16" s="64">
        <v>7569</v>
      </c>
      <c r="L16" s="64"/>
      <c r="M16" s="64"/>
      <c r="N16" s="64"/>
      <c r="O16" s="64">
        <v>1747</v>
      </c>
      <c r="P16" s="64">
        <v>50653</v>
      </c>
      <c r="Q16" s="64"/>
      <c r="R16" s="51">
        <f t="shared" si="1"/>
        <v>356877</v>
      </c>
      <c r="S16" s="9"/>
      <c r="T16" s="64">
        <v>80664</v>
      </c>
      <c r="U16" s="64">
        <v>27573</v>
      </c>
      <c r="V16" s="64">
        <v>75891</v>
      </c>
      <c r="W16" s="64">
        <v>124169</v>
      </c>
      <c r="X16" s="64">
        <v>25951</v>
      </c>
      <c r="Y16" s="64">
        <v>34920</v>
      </c>
      <c r="Z16" s="64">
        <v>4282</v>
      </c>
      <c r="AA16" s="64">
        <v>12396</v>
      </c>
      <c r="AB16" s="64">
        <v>0</v>
      </c>
      <c r="AC16" s="83">
        <f t="shared" si="2"/>
        <v>385846</v>
      </c>
      <c r="AD16" s="51">
        <f t="shared" si="3"/>
        <v>-28969</v>
      </c>
      <c r="AE16" s="39"/>
      <c r="AF16" s="64">
        <v>965126</v>
      </c>
      <c r="AG16" s="64">
        <v>32769</v>
      </c>
      <c r="AH16" s="64">
        <v>1032516</v>
      </c>
      <c r="AI16" s="64">
        <v>926</v>
      </c>
      <c r="AJ16" s="51">
        <f t="shared" si="4"/>
        <v>2031337</v>
      </c>
      <c r="AK16" s="64">
        <v>36688</v>
      </c>
      <c r="AL16" s="51">
        <f t="shared" si="5"/>
        <v>1994649</v>
      </c>
      <c r="AM16" s="39"/>
      <c r="AV16" s="19"/>
    </row>
    <row r="17" spans="1:48" ht="15.75" customHeight="1" x14ac:dyDescent="0.2">
      <c r="A17" s="3">
        <f t="shared" si="6"/>
        <v>14</v>
      </c>
      <c r="B17" s="41" t="s">
        <v>283</v>
      </c>
      <c r="C17" s="41">
        <v>9343</v>
      </c>
      <c r="D17" s="63" t="s">
        <v>56</v>
      </c>
      <c r="E17" s="63" t="str">
        <f t="shared" si="0"/>
        <v xml:space="preserve"> </v>
      </c>
      <c r="F17" s="119" t="s">
        <v>294</v>
      </c>
      <c r="G17" s="93">
        <v>26038</v>
      </c>
      <c r="H17" s="64">
        <v>0</v>
      </c>
      <c r="I17" s="64"/>
      <c r="J17" s="64">
        <v>0</v>
      </c>
      <c r="K17" s="64">
        <v>0</v>
      </c>
      <c r="L17" s="64">
        <v>0</v>
      </c>
      <c r="M17" s="64"/>
      <c r="N17" s="64">
        <v>33264</v>
      </c>
      <c r="O17" s="64">
        <v>112</v>
      </c>
      <c r="P17" s="64">
        <v>790</v>
      </c>
      <c r="Q17" s="64">
        <v>4370</v>
      </c>
      <c r="R17" s="51">
        <f t="shared" si="1"/>
        <v>64574</v>
      </c>
      <c r="S17" s="28"/>
      <c r="T17" s="64"/>
      <c r="U17" s="64"/>
      <c r="V17" s="64">
        <v>4300</v>
      </c>
      <c r="W17" s="64">
        <v>0</v>
      </c>
      <c r="X17" s="64">
        <v>23183</v>
      </c>
      <c r="Y17" s="64">
        <v>13178</v>
      </c>
      <c r="Z17" s="64"/>
      <c r="AA17" s="64">
        <v>5708</v>
      </c>
      <c r="AB17" s="64">
        <v>3708</v>
      </c>
      <c r="AC17" s="83">
        <f t="shared" si="2"/>
        <v>50077</v>
      </c>
      <c r="AD17" s="51">
        <f t="shared" si="3"/>
        <v>14497</v>
      </c>
      <c r="AE17" s="39"/>
      <c r="AF17" s="64">
        <v>1700000</v>
      </c>
      <c r="AG17" s="64">
        <v>41500</v>
      </c>
      <c r="AH17" s="64">
        <v>91842</v>
      </c>
      <c r="AI17" s="64">
        <v>0</v>
      </c>
      <c r="AJ17" s="51">
        <f t="shared" si="4"/>
        <v>1833342</v>
      </c>
      <c r="AK17" s="64">
        <v>0</v>
      </c>
      <c r="AL17" s="51">
        <f t="shared" si="5"/>
        <v>1833342</v>
      </c>
      <c r="AM17" s="39"/>
      <c r="AV17" s="19"/>
    </row>
    <row r="18" spans="1:48" ht="15.75" customHeight="1" x14ac:dyDescent="0.2">
      <c r="A18" s="3">
        <f t="shared" si="6"/>
        <v>15</v>
      </c>
      <c r="B18" s="41" t="s">
        <v>283</v>
      </c>
      <c r="C18" s="41">
        <v>9350</v>
      </c>
      <c r="D18" s="169" t="s">
        <v>348</v>
      </c>
      <c r="E18" s="63">
        <f t="shared" si="0"/>
        <v>1</v>
      </c>
      <c r="F18" s="119" t="s">
        <v>345</v>
      </c>
      <c r="G18" s="93">
        <v>151010</v>
      </c>
      <c r="H18" s="64"/>
      <c r="I18" s="64"/>
      <c r="J18" s="64">
        <v>0</v>
      </c>
      <c r="K18" s="64"/>
      <c r="L18" s="64">
        <v>0</v>
      </c>
      <c r="M18" s="64"/>
      <c r="N18" s="64">
        <v>0</v>
      </c>
      <c r="O18" s="64">
        <v>3843</v>
      </c>
      <c r="P18" s="64">
        <v>16613</v>
      </c>
      <c r="Q18" s="64">
        <v>2662</v>
      </c>
      <c r="R18" s="51">
        <f t="shared" si="1"/>
        <v>174128</v>
      </c>
      <c r="S18" s="6"/>
      <c r="T18" s="64">
        <v>88955</v>
      </c>
      <c r="U18" s="64"/>
      <c r="V18" s="64">
        <v>12202</v>
      </c>
      <c r="W18" s="64">
        <v>12276</v>
      </c>
      <c r="X18" s="64">
        <v>15756</v>
      </c>
      <c r="Y18" s="64">
        <v>25035</v>
      </c>
      <c r="Z18" s="64">
        <v>2759</v>
      </c>
      <c r="AA18" s="64"/>
      <c r="AB18" s="64">
        <v>30906</v>
      </c>
      <c r="AC18" s="83">
        <f t="shared" si="2"/>
        <v>187889</v>
      </c>
      <c r="AD18" s="51">
        <f t="shared" si="3"/>
        <v>-13761</v>
      </c>
      <c r="AE18" s="39"/>
      <c r="AF18" s="64">
        <v>1551377</v>
      </c>
      <c r="AG18" s="64">
        <v>25367</v>
      </c>
      <c r="AH18" s="64">
        <v>88036</v>
      </c>
      <c r="AI18" s="64"/>
      <c r="AJ18" s="51">
        <f t="shared" si="4"/>
        <v>1664780</v>
      </c>
      <c r="AK18" s="64">
        <v>18626</v>
      </c>
      <c r="AL18" s="51">
        <f t="shared" si="5"/>
        <v>1646154</v>
      </c>
      <c r="AM18" s="39"/>
      <c r="AV18" s="19"/>
    </row>
    <row r="19" spans="1:48" ht="15.75" customHeight="1" x14ac:dyDescent="0.2">
      <c r="A19" s="3">
        <f t="shared" si="6"/>
        <v>16</v>
      </c>
      <c r="B19" s="41" t="s">
        <v>283</v>
      </c>
      <c r="C19" s="41">
        <v>9261</v>
      </c>
      <c r="D19" s="63" t="s">
        <v>5</v>
      </c>
      <c r="E19" s="63" t="str">
        <f t="shared" si="0"/>
        <v xml:space="preserve"> </v>
      </c>
      <c r="F19" s="119" t="s">
        <v>294</v>
      </c>
      <c r="G19" s="93">
        <v>37106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/>
      <c r="N19" s="64">
        <v>14933</v>
      </c>
      <c r="O19" s="64">
        <v>3780</v>
      </c>
      <c r="P19" s="64">
        <v>0</v>
      </c>
      <c r="Q19" s="64">
        <v>0</v>
      </c>
      <c r="R19" s="51">
        <f t="shared" si="1"/>
        <v>55819</v>
      </c>
      <c r="S19" s="28"/>
      <c r="T19" s="64">
        <v>0</v>
      </c>
      <c r="U19" s="64">
        <v>0</v>
      </c>
      <c r="V19" s="64">
        <v>0</v>
      </c>
      <c r="W19" s="64">
        <v>16921</v>
      </c>
      <c r="X19" s="64">
        <v>6905</v>
      </c>
      <c r="Y19" s="64">
        <v>14666</v>
      </c>
      <c r="Z19" s="64">
        <v>10254</v>
      </c>
      <c r="AA19" s="64">
        <v>0</v>
      </c>
      <c r="AB19" s="64">
        <v>0</v>
      </c>
      <c r="AC19" s="83">
        <f t="shared" si="2"/>
        <v>48746</v>
      </c>
      <c r="AD19" s="51">
        <f t="shared" si="3"/>
        <v>7073</v>
      </c>
      <c r="AE19" s="39"/>
      <c r="AF19" s="64">
        <v>446381</v>
      </c>
      <c r="AG19" s="64">
        <v>2700</v>
      </c>
      <c r="AH19" s="64">
        <v>209473</v>
      </c>
      <c r="AI19" s="64">
        <v>2400</v>
      </c>
      <c r="AJ19" s="51">
        <f t="shared" si="4"/>
        <v>660954</v>
      </c>
      <c r="AK19" s="64">
        <v>0</v>
      </c>
      <c r="AL19" s="51">
        <f t="shared" si="5"/>
        <v>660954</v>
      </c>
      <c r="AM19" s="39"/>
      <c r="AV19" s="19"/>
    </row>
    <row r="20" spans="1:48" ht="15.75" customHeight="1" x14ac:dyDescent="0.2">
      <c r="A20" s="3">
        <f t="shared" si="6"/>
        <v>17</v>
      </c>
      <c r="B20" s="41" t="s">
        <v>283</v>
      </c>
      <c r="C20" s="41">
        <v>15266</v>
      </c>
      <c r="D20" s="63" t="s">
        <v>209</v>
      </c>
      <c r="E20" s="63" t="str">
        <f t="shared" si="0"/>
        <v xml:space="preserve"> </v>
      </c>
      <c r="F20" s="119" t="s">
        <v>294</v>
      </c>
      <c r="G20" s="93">
        <v>32749</v>
      </c>
      <c r="H20" s="64">
        <v>0</v>
      </c>
      <c r="I20" s="64"/>
      <c r="J20" s="64">
        <v>0</v>
      </c>
      <c r="K20" s="64"/>
      <c r="L20" s="64"/>
      <c r="M20" s="64"/>
      <c r="N20" s="64">
        <v>138527</v>
      </c>
      <c r="O20" s="64">
        <v>3624</v>
      </c>
      <c r="P20" s="64"/>
      <c r="Q20" s="64">
        <v>121</v>
      </c>
      <c r="R20" s="51">
        <f t="shared" si="1"/>
        <v>175021</v>
      </c>
      <c r="S20" s="28"/>
      <c r="T20" s="64">
        <v>65981</v>
      </c>
      <c r="U20" s="64">
        <v>0</v>
      </c>
      <c r="V20" s="64">
        <v>51700</v>
      </c>
      <c r="W20" s="64">
        <v>600</v>
      </c>
      <c r="X20" s="64">
        <v>20919</v>
      </c>
      <c r="Y20" s="64">
        <v>963</v>
      </c>
      <c r="Z20" s="64"/>
      <c r="AA20" s="64">
        <v>7934</v>
      </c>
      <c r="AB20" s="64">
        <v>15950</v>
      </c>
      <c r="AC20" s="83">
        <f t="shared" si="2"/>
        <v>164047</v>
      </c>
      <c r="AD20" s="51">
        <f t="shared" si="3"/>
        <v>10974</v>
      </c>
      <c r="AE20" s="39"/>
      <c r="AF20" s="64">
        <v>3691487</v>
      </c>
      <c r="AG20" s="64">
        <v>29675</v>
      </c>
      <c r="AH20" s="64">
        <v>303855</v>
      </c>
      <c r="AI20" s="64"/>
      <c r="AJ20" s="51">
        <f t="shared" si="4"/>
        <v>4025017</v>
      </c>
      <c r="AK20" s="64"/>
      <c r="AL20" s="51">
        <f t="shared" si="5"/>
        <v>4025017</v>
      </c>
      <c r="AM20" s="39"/>
    </row>
    <row r="21" spans="1:48" ht="15.75" customHeight="1" x14ac:dyDescent="0.2">
      <c r="A21" s="3">
        <f t="shared" si="6"/>
        <v>18</v>
      </c>
      <c r="B21" s="41" t="s">
        <v>283</v>
      </c>
      <c r="C21" s="41">
        <v>9296</v>
      </c>
      <c r="D21" s="63" t="s">
        <v>34</v>
      </c>
      <c r="E21" s="63" t="str">
        <f t="shared" si="0"/>
        <v xml:space="preserve"> </v>
      </c>
      <c r="F21" s="119" t="s">
        <v>294</v>
      </c>
      <c r="G21" s="93">
        <v>50195</v>
      </c>
      <c r="H21" s="64">
        <v>0</v>
      </c>
      <c r="I21" s="64"/>
      <c r="J21" s="64">
        <v>0</v>
      </c>
      <c r="K21" s="64">
        <v>0</v>
      </c>
      <c r="L21" s="64">
        <v>0</v>
      </c>
      <c r="M21" s="64"/>
      <c r="N21" s="64">
        <v>67316</v>
      </c>
      <c r="O21" s="64">
        <v>1557</v>
      </c>
      <c r="P21" s="64"/>
      <c r="Q21" s="64">
        <v>2446</v>
      </c>
      <c r="R21" s="51">
        <f t="shared" si="1"/>
        <v>121514</v>
      </c>
      <c r="S21" s="28"/>
      <c r="T21" s="64">
        <v>60669</v>
      </c>
      <c r="U21" s="64">
        <v>26000</v>
      </c>
      <c r="V21" s="64">
        <v>517</v>
      </c>
      <c r="W21" s="64"/>
      <c r="X21" s="64">
        <v>17186</v>
      </c>
      <c r="Y21" s="64">
        <v>13214</v>
      </c>
      <c r="Z21" s="64">
        <v>1550</v>
      </c>
      <c r="AA21" s="64"/>
      <c r="AB21" s="64"/>
      <c r="AC21" s="83">
        <f t="shared" si="2"/>
        <v>119136</v>
      </c>
      <c r="AD21" s="51">
        <f t="shared" si="3"/>
        <v>2378</v>
      </c>
      <c r="AE21" s="39"/>
      <c r="AF21" s="64">
        <v>0</v>
      </c>
      <c r="AG21" s="64">
        <v>0</v>
      </c>
      <c r="AH21" s="64">
        <v>72138</v>
      </c>
      <c r="AI21" s="64">
        <v>0</v>
      </c>
      <c r="AJ21" s="51">
        <f t="shared" si="4"/>
        <v>72138</v>
      </c>
      <c r="AK21" s="64">
        <v>15205</v>
      </c>
      <c r="AL21" s="51">
        <f t="shared" si="5"/>
        <v>56933</v>
      </c>
      <c r="AM21" s="39"/>
    </row>
    <row r="22" spans="1:48" ht="15.75" customHeight="1" x14ac:dyDescent="0.2">
      <c r="A22" s="3">
        <f t="shared" si="6"/>
        <v>19</v>
      </c>
      <c r="B22" s="41" t="s">
        <v>283</v>
      </c>
      <c r="C22" s="41">
        <v>9280</v>
      </c>
      <c r="D22" s="63" t="s">
        <v>7</v>
      </c>
      <c r="E22" s="63">
        <f t="shared" si="0"/>
        <v>1</v>
      </c>
      <c r="F22" s="119" t="s">
        <v>345</v>
      </c>
      <c r="G22" s="93">
        <v>157483</v>
      </c>
      <c r="H22" s="64"/>
      <c r="I22" s="64">
        <v>31032</v>
      </c>
      <c r="J22" s="64">
        <v>0</v>
      </c>
      <c r="K22" s="64"/>
      <c r="L22" s="64"/>
      <c r="M22" s="64"/>
      <c r="N22" s="64">
        <v>22355</v>
      </c>
      <c r="O22" s="64">
        <v>2812</v>
      </c>
      <c r="P22" s="64"/>
      <c r="Q22" s="64">
        <v>780</v>
      </c>
      <c r="R22" s="51">
        <f t="shared" si="1"/>
        <v>214462</v>
      </c>
      <c r="S22" s="28"/>
      <c r="T22" s="64">
        <v>65977</v>
      </c>
      <c r="U22" s="64"/>
      <c r="V22" s="64">
        <v>22973</v>
      </c>
      <c r="W22" s="64">
        <v>19349</v>
      </c>
      <c r="X22" s="64">
        <v>49506</v>
      </c>
      <c r="Y22" s="64">
        <v>22744</v>
      </c>
      <c r="Z22" s="64">
        <v>20275</v>
      </c>
      <c r="AA22" s="64">
        <v>20371</v>
      </c>
      <c r="AB22" s="64">
        <v>449</v>
      </c>
      <c r="AC22" s="83">
        <f t="shared" si="2"/>
        <v>221644</v>
      </c>
      <c r="AD22" s="51">
        <f t="shared" si="3"/>
        <v>-7182</v>
      </c>
      <c r="AE22" s="39"/>
      <c r="AF22" s="64">
        <v>4500000</v>
      </c>
      <c r="AG22" s="64"/>
      <c r="AH22" s="64">
        <v>99406</v>
      </c>
      <c r="AI22" s="64">
        <v>4046</v>
      </c>
      <c r="AJ22" s="51">
        <f t="shared" si="4"/>
        <v>4603452</v>
      </c>
      <c r="AK22" s="64">
        <v>7541</v>
      </c>
      <c r="AL22" s="51">
        <f t="shared" si="5"/>
        <v>4595911</v>
      </c>
      <c r="AM22" s="39"/>
    </row>
    <row r="23" spans="1:48" ht="15.75" customHeight="1" x14ac:dyDescent="0.2">
      <c r="A23" s="3">
        <f t="shared" si="6"/>
        <v>20</v>
      </c>
      <c r="B23" s="41" t="s">
        <v>283</v>
      </c>
      <c r="C23" s="41">
        <v>9299</v>
      </c>
      <c r="D23" s="63" t="s">
        <v>18</v>
      </c>
      <c r="E23" s="63" t="str">
        <f t="shared" si="0"/>
        <v xml:space="preserve"> </v>
      </c>
      <c r="F23" s="119" t="s">
        <v>294</v>
      </c>
      <c r="G23" s="93">
        <v>185681</v>
      </c>
      <c r="H23" s="64">
        <v>0</v>
      </c>
      <c r="I23" s="64">
        <v>7244</v>
      </c>
      <c r="J23" s="64"/>
      <c r="K23" s="64"/>
      <c r="L23" s="64"/>
      <c r="M23" s="64"/>
      <c r="N23" s="64">
        <v>36000</v>
      </c>
      <c r="O23" s="64">
        <v>9691</v>
      </c>
      <c r="P23" s="64">
        <v>50</v>
      </c>
      <c r="Q23" s="64">
        <v>350</v>
      </c>
      <c r="R23" s="51">
        <f t="shared" si="1"/>
        <v>239016</v>
      </c>
      <c r="S23" s="28"/>
      <c r="T23" s="64">
        <v>38104</v>
      </c>
      <c r="U23" s="64">
        <v>0</v>
      </c>
      <c r="V23" s="64">
        <v>11594</v>
      </c>
      <c r="W23" s="64">
        <v>82584</v>
      </c>
      <c r="X23" s="64">
        <v>80051</v>
      </c>
      <c r="Y23" s="64">
        <v>20065</v>
      </c>
      <c r="Z23" s="64">
        <v>4985</v>
      </c>
      <c r="AA23" s="64">
        <v>5027</v>
      </c>
      <c r="AB23" s="64"/>
      <c r="AC23" s="83">
        <f t="shared" si="2"/>
        <v>242410</v>
      </c>
      <c r="AD23" s="51">
        <f t="shared" si="3"/>
        <v>-3394</v>
      </c>
      <c r="AE23" s="39"/>
      <c r="AF23" s="64">
        <v>658784</v>
      </c>
      <c r="AG23" s="64">
        <v>18729</v>
      </c>
      <c r="AH23" s="64">
        <v>356306</v>
      </c>
      <c r="AI23" s="64">
        <v>2727</v>
      </c>
      <c r="AJ23" s="51">
        <f t="shared" si="4"/>
        <v>1036546</v>
      </c>
      <c r="AK23" s="64">
        <v>22932</v>
      </c>
      <c r="AL23" s="51">
        <f t="shared" si="5"/>
        <v>1013614</v>
      </c>
      <c r="AM23" s="39"/>
    </row>
    <row r="24" spans="1:48" ht="15.75" customHeight="1" x14ac:dyDescent="0.2">
      <c r="A24" s="3">
        <f t="shared" si="6"/>
        <v>21</v>
      </c>
      <c r="B24" s="41" t="s">
        <v>283</v>
      </c>
      <c r="C24" s="41">
        <v>9281</v>
      </c>
      <c r="D24" s="63" t="s">
        <v>8</v>
      </c>
      <c r="E24" s="63">
        <f t="shared" si="0"/>
        <v>1</v>
      </c>
      <c r="F24" s="119" t="s">
        <v>345</v>
      </c>
      <c r="G24" s="93">
        <v>72124</v>
      </c>
      <c r="H24" s="64">
        <v>2051</v>
      </c>
      <c r="I24" s="64"/>
      <c r="J24" s="64">
        <v>0</v>
      </c>
      <c r="K24" s="64">
        <v>58000</v>
      </c>
      <c r="L24" s="64"/>
      <c r="M24" s="64"/>
      <c r="N24" s="64">
        <v>82165</v>
      </c>
      <c r="O24" s="64"/>
      <c r="P24" s="64">
        <v>1167</v>
      </c>
      <c r="Q24" s="64">
        <v>7739</v>
      </c>
      <c r="R24" s="51">
        <f t="shared" si="1"/>
        <v>223246</v>
      </c>
      <c r="S24" s="28"/>
      <c r="T24" s="64">
        <v>58084</v>
      </c>
      <c r="U24" s="64">
        <v>25915</v>
      </c>
      <c r="V24" s="64">
        <v>5858</v>
      </c>
      <c r="W24" s="64">
        <v>26069</v>
      </c>
      <c r="X24" s="64">
        <v>8702</v>
      </c>
      <c r="Y24" s="64">
        <v>33428</v>
      </c>
      <c r="Z24" s="64">
        <v>5883</v>
      </c>
      <c r="AA24" s="64"/>
      <c r="AB24" s="64">
        <v>19424</v>
      </c>
      <c r="AC24" s="83">
        <f t="shared" si="2"/>
        <v>183363</v>
      </c>
      <c r="AD24" s="51">
        <f t="shared" si="3"/>
        <v>39883</v>
      </c>
      <c r="AE24" s="39"/>
      <c r="AF24" s="64">
        <v>1939237</v>
      </c>
      <c r="AG24" s="64">
        <v>15024</v>
      </c>
      <c r="AH24" s="64">
        <v>136914</v>
      </c>
      <c r="AI24" s="64"/>
      <c r="AJ24" s="51">
        <f t="shared" si="4"/>
        <v>2091175</v>
      </c>
      <c r="AK24" s="64">
        <v>17764</v>
      </c>
      <c r="AL24" s="51">
        <f t="shared" si="5"/>
        <v>2073411</v>
      </c>
      <c r="AM24" s="39"/>
    </row>
    <row r="25" spans="1:48" ht="15.75" customHeight="1" x14ac:dyDescent="0.2">
      <c r="A25" s="3">
        <f t="shared" si="6"/>
        <v>22</v>
      </c>
      <c r="B25" s="41" t="s">
        <v>283</v>
      </c>
      <c r="C25" s="41">
        <v>18299</v>
      </c>
      <c r="D25" s="63" t="s">
        <v>270</v>
      </c>
      <c r="E25" s="63">
        <f t="shared" si="0"/>
        <v>1</v>
      </c>
      <c r="F25" s="119" t="s">
        <v>345</v>
      </c>
      <c r="G25" s="93">
        <v>24711</v>
      </c>
      <c r="H25" s="64">
        <v>0</v>
      </c>
      <c r="I25" s="64"/>
      <c r="J25" s="64">
        <v>0</v>
      </c>
      <c r="K25" s="64"/>
      <c r="L25" s="64">
        <v>0</v>
      </c>
      <c r="M25" s="64"/>
      <c r="N25" s="64">
        <v>0</v>
      </c>
      <c r="O25" s="64">
        <v>0</v>
      </c>
      <c r="P25" s="64">
        <v>0</v>
      </c>
      <c r="Q25" s="64"/>
      <c r="R25" s="51">
        <f t="shared" si="1"/>
        <v>24711</v>
      </c>
      <c r="S25" s="9"/>
      <c r="T25" s="64"/>
      <c r="U25" s="64"/>
      <c r="V25" s="64">
        <v>10054</v>
      </c>
      <c r="W25" s="64">
        <v>4800</v>
      </c>
      <c r="X25" s="64"/>
      <c r="Y25" s="64">
        <v>8527</v>
      </c>
      <c r="Z25" s="64">
        <v>3300</v>
      </c>
      <c r="AA25" s="64"/>
      <c r="AB25" s="64">
        <v>0</v>
      </c>
      <c r="AC25" s="83">
        <f t="shared" si="2"/>
        <v>26681</v>
      </c>
      <c r="AD25" s="51">
        <f t="shared" si="3"/>
        <v>-1970</v>
      </c>
      <c r="AE25" s="39"/>
      <c r="AF25" s="64">
        <v>0</v>
      </c>
      <c r="AG25" s="64">
        <v>0</v>
      </c>
      <c r="AH25" s="64">
        <v>0</v>
      </c>
      <c r="AI25" s="64">
        <v>0</v>
      </c>
      <c r="AJ25" s="51">
        <f t="shared" si="4"/>
        <v>0</v>
      </c>
      <c r="AK25" s="64">
        <v>0</v>
      </c>
      <c r="AL25" s="51">
        <f t="shared" si="5"/>
        <v>0</v>
      </c>
      <c r="AM25" s="39"/>
    </row>
    <row r="26" spans="1:48" ht="15.75" customHeight="1" x14ac:dyDescent="0.2">
      <c r="A26" s="3">
        <f t="shared" si="6"/>
        <v>23</v>
      </c>
      <c r="B26" s="41" t="s">
        <v>283</v>
      </c>
      <c r="C26" s="41">
        <v>18304</v>
      </c>
      <c r="D26" s="63" t="s">
        <v>269</v>
      </c>
      <c r="E26" s="63" t="str">
        <f t="shared" si="0"/>
        <v xml:space="preserve"> </v>
      </c>
      <c r="F26" s="119" t="s">
        <v>294</v>
      </c>
      <c r="G26" s="93">
        <v>27378</v>
      </c>
      <c r="H26" s="64">
        <v>0</v>
      </c>
      <c r="I26" s="64">
        <v>4205</v>
      </c>
      <c r="J26" s="64">
        <v>0</v>
      </c>
      <c r="K26" s="64">
        <v>2400</v>
      </c>
      <c r="L26" s="64">
        <v>0</v>
      </c>
      <c r="M26" s="64"/>
      <c r="N26" s="64"/>
      <c r="O26" s="64">
        <v>0</v>
      </c>
      <c r="P26" s="64">
        <v>0</v>
      </c>
      <c r="Q26" s="64">
        <v>9542</v>
      </c>
      <c r="R26" s="51">
        <f t="shared" si="1"/>
        <v>43525</v>
      </c>
      <c r="S26" s="9"/>
      <c r="T26" s="64">
        <v>8736</v>
      </c>
      <c r="U26" s="64">
        <v>0</v>
      </c>
      <c r="V26" s="64">
        <v>1629</v>
      </c>
      <c r="W26" s="64">
        <v>1597</v>
      </c>
      <c r="X26" s="64">
        <v>5200</v>
      </c>
      <c r="Y26" s="64">
        <v>10358</v>
      </c>
      <c r="Z26" s="64">
        <v>0</v>
      </c>
      <c r="AA26" s="64">
        <v>4335</v>
      </c>
      <c r="AB26" s="64">
        <v>10755</v>
      </c>
      <c r="AC26" s="83">
        <f t="shared" si="2"/>
        <v>42610</v>
      </c>
      <c r="AD26" s="51">
        <f t="shared" si="3"/>
        <v>915</v>
      </c>
      <c r="AE26" s="39"/>
      <c r="AF26" s="64">
        <v>0</v>
      </c>
      <c r="AG26" s="64"/>
      <c r="AH26" s="64"/>
      <c r="AI26" s="64">
        <v>0</v>
      </c>
      <c r="AJ26" s="51">
        <f t="shared" si="4"/>
        <v>0</v>
      </c>
      <c r="AK26" s="64">
        <v>0</v>
      </c>
      <c r="AL26" s="51">
        <f t="shared" si="5"/>
        <v>0</v>
      </c>
      <c r="AM26" s="39"/>
    </row>
    <row r="27" spans="1:48" ht="15.75" customHeight="1" x14ac:dyDescent="0.2">
      <c r="A27" s="3">
        <f t="shared" si="6"/>
        <v>24</v>
      </c>
      <c r="B27" s="41" t="s">
        <v>283</v>
      </c>
      <c r="C27" s="41">
        <v>9300</v>
      </c>
      <c r="D27" s="63" t="s">
        <v>246</v>
      </c>
      <c r="E27" s="63">
        <f t="shared" si="0"/>
        <v>1</v>
      </c>
      <c r="F27" s="119" t="s">
        <v>345</v>
      </c>
      <c r="G27" s="93">
        <v>272048</v>
      </c>
      <c r="H27" s="64">
        <v>0</v>
      </c>
      <c r="I27" s="64"/>
      <c r="J27" s="64"/>
      <c r="K27" s="64">
        <v>8000</v>
      </c>
      <c r="L27" s="64">
        <v>20000</v>
      </c>
      <c r="M27" s="64"/>
      <c r="N27" s="64">
        <v>11014</v>
      </c>
      <c r="O27" s="64">
        <v>5877</v>
      </c>
      <c r="P27" s="64">
        <v>3470</v>
      </c>
      <c r="Q27" s="64"/>
      <c r="R27" s="51">
        <f t="shared" si="1"/>
        <v>320409</v>
      </c>
      <c r="S27" s="9"/>
      <c r="T27" s="64">
        <v>64098</v>
      </c>
      <c r="U27" s="64">
        <v>5630</v>
      </c>
      <c r="V27" s="64">
        <v>21084</v>
      </c>
      <c r="W27" s="64">
        <v>42681</v>
      </c>
      <c r="X27" s="64">
        <v>37294</v>
      </c>
      <c r="Y27" s="64">
        <v>34761</v>
      </c>
      <c r="Z27" s="64">
        <v>20542</v>
      </c>
      <c r="AA27" s="64">
        <v>17111</v>
      </c>
      <c r="AB27" s="64"/>
      <c r="AC27" s="83">
        <f t="shared" si="2"/>
        <v>243201</v>
      </c>
      <c r="AD27" s="51">
        <f t="shared" si="3"/>
        <v>77208</v>
      </c>
      <c r="AE27" s="39"/>
      <c r="AF27" s="64">
        <v>6909840</v>
      </c>
      <c r="AG27" s="64">
        <v>31879</v>
      </c>
      <c r="AH27" s="64">
        <v>249553</v>
      </c>
      <c r="AI27" s="64">
        <v>17063</v>
      </c>
      <c r="AJ27" s="51">
        <f t="shared" si="4"/>
        <v>7208335</v>
      </c>
      <c r="AK27" s="64">
        <v>31351</v>
      </c>
      <c r="AL27" s="51">
        <f t="shared" si="5"/>
        <v>7176984</v>
      </c>
      <c r="AM27" s="39"/>
    </row>
    <row r="28" spans="1:48" ht="15.75" customHeight="1" x14ac:dyDescent="0.2">
      <c r="A28" s="3">
        <f t="shared" si="6"/>
        <v>25</v>
      </c>
      <c r="B28" s="41" t="s">
        <v>283</v>
      </c>
      <c r="C28" s="41">
        <v>9303</v>
      </c>
      <c r="D28" s="63" t="s">
        <v>214</v>
      </c>
      <c r="E28" s="63">
        <f t="shared" si="0"/>
        <v>1</v>
      </c>
      <c r="F28" s="119" t="s">
        <v>345</v>
      </c>
      <c r="G28" s="93">
        <v>55195</v>
      </c>
      <c r="H28" s="64"/>
      <c r="I28" s="64">
        <v>0</v>
      </c>
      <c r="J28" s="64">
        <v>0</v>
      </c>
      <c r="K28" s="64">
        <v>2000</v>
      </c>
      <c r="L28" s="64">
        <v>0</v>
      </c>
      <c r="M28" s="64"/>
      <c r="N28" s="64">
        <v>30050</v>
      </c>
      <c r="O28" s="64">
        <v>14</v>
      </c>
      <c r="P28" s="64">
        <v>45798</v>
      </c>
      <c r="Q28" s="64">
        <v>9763</v>
      </c>
      <c r="R28" s="51">
        <f t="shared" si="1"/>
        <v>142820</v>
      </c>
      <c r="S28" s="28"/>
      <c r="T28" s="64">
        <v>66186</v>
      </c>
      <c r="U28" s="64">
        <v>0</v>
      </c>
      <c r="V28" s="64">
        <v>2521</v>
      </c>
      <c r="W28" s="64">
        <v>176</v>
      </c>
      <c r="X28" s="64">
        <v>48672</v>
      </c>
      <c r="Y28" s="64">
        <v>21947</v>
      </c>
      <c r="Z28" s="64">
        <v>0</v>
      </c>
      <c r="AA28" s="64"/>
      <c r="AB28" s="64"/>
      <c r="AC28" s="83">
        <f t="shared" si="2"/>
        <v>139502</v>
      </c>
      <c r="AD28" s="51">
        <f t="shared" si="3"/>
        <v>3318</v>
      </c>
      <c r="AE28" s="39"/>
      <c r="AF28" s="64">
        <v>4915500</v>
      </c>
      <c r="AG28" s="64">
        <v>75515</v>
      </c>
      <c r="AH28" s="64">
        <v>20028</v>
      </c>
      <c r="AI28" s="64">
        <v>0</v>
      </c>
      <c r="AJ28" s="51">
        <f t="shared" si="4"/>
        <v>5011043</v>
      </c>
      <c r="AK28" s="64">
        <v>4589</v>
      </c>
      <c r="AL28" s="51">
        <f t="shared" si="5"/>
        <v>5006454</v>
      </c>
      <c r="AM28" s="39"/>
    </row>
    <row r="29" spans="1:48" ht="15.75" customHeight="1" x14ac:dyDescent="0.2">
      <c r="A29" s="3">
        <f t="shared" si="6"/>
        <v>26</v>
      </c>
      <c r="B29" s="41" t="s">
        <v>283</v>
      </c>
      <c r="C29" s="41">
        <v>9285</v>
      </c>
      <c r="D29" s="63" t="s">
        <v>16</v>
      </c>
      <c r="E29" s="63">
        <f t="shared" si="0"/>
        <v>1</v>
      </c>
      <c r="F29" s="119" t="s">
        <v>345</v>
      </c>
      <c r="G29" s="93">
        <v>70821</v>
      </c>
      <c r="H29" s="64">
        <v>279</v>
      </c>
      <c r="I29" s="64">
        <v>9851</v>
      </c>
      <c r="J29" s="64">
        <v>0</v>
      </c>
      <c r="K29" s="64"/>
      <c r="L29" s="64"/>
      <c r="M29" s="64"/>
      <c r="N29" s="64">
        <v>53283</v>
      </c>
      <c r="O29" s="64">
        <v>1552</v>
      </c>
      <c r="P29" s="64">
        <v>8450</v>
      </c>
      <c r="Q29" s="64">
        <v>238</v>
      </c>
      <c r="R29" s="51">
        <f t="shared" si="1"/>
        <v>144474</v>
      </c>
      <c r="S29" s="28"/>
      <c r="T29" s="64">
        <v>24537</v>
      </c>
      <c r="U29" s="64">
        <v>610</v>
      </c>
      <c r="V29" s="64"/>
      <c r="W29" s="64">
        <v>23718</v>
      </c>
      <c r="X29" s="64">
        <v>34472</v>
      </c>
      <c r="Y29" s="64">
        <v>8973</v>
      </c>
      <c r="Z29" s="64">
        <v>550</v>
      </c>
      <c r="AA29" s="64">
        <v>9443</v>
      </c>
      <c r="AB29" s="64">
        <v>20987</v>
      </c>
      <c r="AC29" s="83">
        <f t="shared" si="2"/>
        <v>123290</v>
      </c>
      <c r="AD29" s="51">
        <f t="shared" si="3"/>
        <v>21184</v>
      </c>
      <c r="AE29" s="39"/>
      <c r="AF29" s="64">
        <v>3798674</v>
      </c>
      <c r="AG29" s="64">
        <v>9527</v>
      </c>
      <c r="AH29" s="64">
        <v>92276</v>
      </c>
      <c r="AI29" s="64"/>
      <c r="AJ29" s="51">
        <f t="shared" si="4"/>
        <v>3900477</v>
      </c>
      <c r="AK29" s="64">
        <v>3443</v>
      </c>
      <c r="AL29" s="51">
        <f t="shared" si="5"/>
        <v>3897034</v>
      </c>
      <c r="AM29" s="39"/>
    </row>
    <row r="30" spans="1:48" ht="15.75" customHeight="1" x14ac:dyDescent="0.2">
      <c r="A30" s="3">
        <f t="shared" si="6"/>
        <v>27</v>
      </c>
      <c r="B30" s="41" t="s">
        <v>283</v>
      </c>
      <c r="C30" s="41">
        <v>9304</v>
      </c>
      <c r="D30" s="63" t="s">
        <v>36</v>
      </c>
      <c r="E30" s="63">
        <f t="shared" si="0"/>
        <v>1</v>
      </c>
      <c r="F30" s="119" t="s">
        <v>345</v>
      </c>
      <c r="G30" s="93">
        <v>58663</v>
      </c>
      <c r="H30" s="64">
        <v>0</v>
      </c>
      <c r="I30" s="64">
        <v>11565</v>
      </c>
      <c r="J30" s="64">
        <v>0</v>
      </c>
      <c r="K30" s="64">
        <v>0</v>
      </c>
      <c r="L30" s="64"/>
      <c r="M30" s="64"/>
      <c r="N30" s="64">
        <v>69572</v>
      </c>
      <c r="O30" s="64">
        <v>31674</v>
      </c>
      <c r="P30" s="64">
        <v>1176</v>
      </c>
      <c r="Q30" s="64">
        <v>0</v>
      </c>
      <c r="R30" s="51">
        <f t="shared" si="1"/>
        <v>172650</v>
      </c>
      <c r="S30" s="28"/>
      <c r="T30" s="64"/>
      <c r="U30" s="64"/>
      <c r="V30" s="64">
        <v>12272</v>
      </c>
      <c r="W30" s="64">
        <v>14186</v>
      </c>
      <c r="X30" s="64">
        <v>28659</v>
      </c>
      <c r="Y30" s="64">
        <v>21535</v>
      </c>
      <c r="Z30" s="64">
        <v>2545</v>
      </c>
      <c r="AA30" s="64">
        <v>9729</v>
      </c>
      <c r="AB30" s="64"/>
      <c r="AC30" s="83">
        <f t="shared" si="2"/>
        <v>88926</v>
      </c>
      <c r="AD30" s="51">
        <f t="shared" si="3"/>
        <v>83724</v>
      </c>
      <c r="AE30" s="39"/>
      <c r="AF30" s="64">
        <v>4028366</v>
      </c>
      <c r="AG30" s="64">
        <v>6338</v>
      </c>
      <c r="AH30" s="64">
        <v>981715</v>
      </c>
      <c r="AI30" s="64">
        <v>8057</v>
      </c>
      <c r="AJ30" s="51">
        <f t="shared" si="4"/>
        <v>5024476</v>
      </c>
      <c r="AK30" s="64">
        <v>8734</v>
      </c>
      <c r="AL30" s="51">
        <f t="shared" si="5"/>
        <v>5015742</v>
      </c>
      <c r="AM30" s="39"/>
    </row>
    <row r="31" spans="1:48" ht="15.75" customHeight="1" x14ac:dyDescent="0.2">
      <c r="A31" s="3">
        <f t="shared" si="6"/>
        <v>28</v>
      </c>
      <c r="B31" s="41" t="s">
        <v>283</v>
      </c>
      <c r="C31" s="41">
        <v>9305</v>
      </c>
      <c r="D31" s="63" t="s">
        <v>37</v>
      </c>
      <c r="E31" s="63" t="str">
        <f t="shared" si="0"/>
        <v xml:space="preserve"> </v>
      </c>
      <c r="F31" s="119" t="s">
        <v>294</v>
      </c>
      <c r="G31" s="93">
        <v>192953</v>
      </c>
      <c r="H31" s="64"/>
      <c r="I31" s="64"/>
      <c r="J31" s="64"/>
      <c r="K31" s="64">
        <v>86079</v>
      </c>
      <c r="L31" s="64">
        <v>49798</v>
      </c>
      <c r="M31" s="64"/>
      <c r="N31" s="64">
        <v>81516</v>
      </c>
      <c r="O31" s="64">
        <v>15121</v>
      </c>
      <c r="P31" s="64">
        <v>37762</v>
      </c>
      <c r="Q31" s="64">
        <v>1055</v>
      </c>
      <c r="R31" s="51">
        <f t="shared" si="1"/>
        <v>464284</v>
      </c>
      <c r="S31" s="28"/>
      <c r="T31" s="64">
        <v>70406</v>
      </c>
      <c r="U31" s="64">
        <v>28599</v>
      </c>
      <c r="V31" s="64">
        <v>22008</v>
      </c>
      <c r="W31" s="64">
        <v>116390</v>
      </c>
      <c r="X31" s="64">
        <v>116871</v>
      </c>
      <c r="Y31" s="64">
        <v>32985</v>
      </c>
      <c r="Z31" s="64">
        <v>7524</v>
      </c>
      <c r="AA31" s="64">
        <v>2491</v>
      </c>
      <c r="AB31" s="64">
        <v>57916</v>
      </c>
      <c r="AC31" s="83">
        <f t="shared" si="2"/>
        <v>455190</v>
      </c>
      <c r="AD31" s="51">
        <f t="shared" si="3"/>
        <v>9094</v>
      </c>
      <c r="AE31" s="39"/>
      <c r="AF31" s="64">
        <v>6203227</v>
      </c>
      <c r="AG31" s="64">
        <v>793218</v>
      </c>
      <c r="AH31" s="64">
        <v>527769</v>
      </c>
      <c r="AI31" s="64">
        <v>12469</v>
      </c>
      <c r="AJ31" s="51">
        <f t="shared" si="4"/>
        <v>7536683</v>
      </c>
      <c r="AK31" s="64">
        <v>50548</v>
      </c>
      <c r="AL31" s="51">
        <f t="shared" si="5"/>
        <v>7486135</v>
      </c>
      <c r="AM31" s="39"/>
    </row>
    <row r="32" spans="1:48" ht="15.75" customHeight="1" x14ac:dyDescent="0.2">
      <c r="A32" s="3">
        <f t="shared" si="6"/>
        <v>29</v>
      </c>
      <c r="B32" s="41" t="s">
        <v>283</v>
      </c>
      <c r="C32" s="41">
        <v>9306</v>
      </c>
      <c r="D32" s="63" t="s">
        <v>19</v>
      </c>
      <c r="E32" s="63">
        <f t="shared" si="0"/>
        <v>1</v>
      </c>
      <c r="F32" s="119" t="s">
        <v>345</v>
      </c>
      <c r="G32" s="93">
        <v>146659</v>
      </c>
      <c r="H32" s="64"/>
      <c r="I32" s="64"/>
      <c r="J32" s="64">
        <v>0</v>
      </c>
      <c r="K32" s="64">
        <v>0</v>
      </c>
      <c r="L32" s="64">
        <v>0</v>
      </c>
      <c r="M32" s="64"/>
      <c r="N32" s="64">
        <v>9138</v>
      </c>
      <c r="O32" s="64"/>
      <c r="P32" s="64">
        <v>11945</v>
      </c>
      <c r="Q32" s="64">
        <v>380</v>
      </c>
      <c r="R32" s="51">
        <f t="shared" si="1"/>
        <v>168122</v>
      </c>
      <c r="S32" s="28"/>
      <c r="T32" s="64">
        <v>66968</v>
      </c>
      <c r="U32" s="64">
        <v>14061</v>
      </c>
      <c r="V32" s="64">
        <v>15503</v>
      </c>
      <c r="W32" s="64">
        <v>37516</v>
      </c>
      <c r="X32" s="64">
        <v>13763</v>
      </c>
      <c r="Y32" s="64">
        <v>5630</v>
      </c>
      <c r="Z32" s="64">
        <v>250</v>
      </c>
      <c r="AA32" s="64">
        <v>17500</v>
      </c>
      <c r="AB32" s="64">
        <v>478</v>
      </c>
      <c r="AC32" s="83">
        <f t="shared" si="2"/>
        <v>171669</v>
      </c>
      <c r="AD32" s="51">
        <f t="shared" si="3"/>
        <v>-3547</v>
      </c>
      <c r="AE32" s="39"/>
      <c r="AF32" s="64">
        <v>0</v>
      </c>
      <c r="AG32" s="64">
        <v>0</v>
      </c>
      <c r="AH32" s="64"/>
      <c r="AI32" s="64">
        <v>0</v>
      </c>
      <c r="AJ32" s="51">
        <f t="shared" si="4"/>
        <v>0</v>
      </c>
      <c r="AK32" s="64">
        <v>0</v>
      </c>
      <c r="AL32" s="51">
        <f t="shared" si="5"/>
        <v>0</v>
      </c>
      <c r="AM32" s="39"/>
    </row>
    <row r="33" spans="1:149" ht="15.75" customHeight="1" x14ac:dyDescent="0.2">
      <c r="A33" s="3">
        <f t="shared" si="6"/>
        <v>30</v>
      </c>
      <c r="B33" s="41" t="s">
        <v>283</v>
      </c>
      <c r="C33" s="41">
        <v>9282</v>
      </c>
      <c r="D33" s="63" t="s">
        <v>11</v>
      </c>
      <c r="E33" s="63">
        <f t="shared" si="0"/>
        <v>1</v>
      </c>
      <c r="F33" s="119" t="s">
        <v>345</v>
      </c>
      <c r="G33" s="93">
        <v>318820</v>
      </c>
      <c r="H33" s="64">
        <v>1415</v>
      </c>
      <c r="I33" s="64">
        <v>63058</v>
      </c>
      <c r="J33" s="64">
        <v>500635</v>
      </c>
      <c r="K33" s="64"/>
      <c r="L33" s="64">
        <v>0</v>
      </c>
      <c r="M33" s="64"/>
      <c r="N33" s="64">
        <v>3535</v>
      </c>
      <c r="O33" s="64">
        <v>2970</v>
      </c>
      <c r="P33" s="64">
        <v>13370</v>
      </c>
      <c r="Q33" s="64">
        <v>116</v>
      </c>
      <c r="R33" s="51">
        <f t="shared" si="1"/>
        <v>903919</v>
      </c>
      <c r="S33" s="28"/>
      <c r="T33" s="64">
        <v>69796</v>
      </c>
      <c r="U33" s="64">
        <v>20800</v>
      </c>
      <c r="V33" s="64">
        <v>2750</v>
      </c>
      <c r="W33" s="64">
        <v>153008</v>
      </c>
      <c r="X33" s="64">
        <v>31550</v>
      </c>
      <c r="Y33" s="64">
        <v>40913</v>
      </c>
      <c r="Z33" s="64">
        <v>41094</v>
      </c>
      <c r="AA33" s="64">
        <v>37536</v>
      </c>
      <c r="AB33" s="64">
        <v>25277</v>
      </c>
      <c r="AC33" s="83">
        <f t="shared" si="2"/>
        <v>422724</v>
      </c>
      <c r="AD33" s="51">
        <f t="shared" si="3"/>
        <v>481195</v>
      </c>
      <c r="AE33" s="39"/>
      <c r="AF33" s="64">
        <v>3423830</v>
      </c>
      <c r="AG33" s="64">
        <v>401513</v>
      </c>
      <c r="AH33" s="64">
        <v>1332161</v>
      </c>
      <c r="AI33" s="64">
        <v>20620</v>
      </c>
      <c r="AJ33" s="51">
        <f t="shared" si="4"/>
        <v>5178124</v>
      </c>
      <c r="AK33" s="64">
        <v>230042</v>
      </c>
      <c r="AL33" s="51">
        <f t="shared" si="5"/>
        <v>4948082</v>
      </c>
      <c r="AM33" s="39"/>
    </row>
    <row r="34" spans="1:149" ht="15.75" customHeight="1" x14ac:dyDescent="0.2">
      <c r="A34" s="3">
        <f t="shared" si="6"/>
        <v>31</v>
      </c>
      <c r="B34" s="41" t="s">
        <v>283</v>
      </c>
      <c r="C34" s="41">
        <v>9283</v>
      </c>
      <c r="D34" s="63" t="s">
        <v>9</v>
      </c>
      <c r="E34" s="63">
        <f t="shared" si="0"/>
        <v>1</v>
      </c>
      <c r="F34" s="119" t="s">
        <v>345</v>
      </c>
      <c r="G34" s="93">
        <v>79509</v>
      </c>
      <c r="H34" s="64">
        <v>700</v>
      </c>
      <c r="I34" s="64">
        <v>11447</v>
      </c>
      <c r="J34" s="64">
        <v>0</v>
      </c>
      <c r="K34" s="64">
        <v>18761</v>
      </c>
      <c r="L34" s="64"/>
      <c r="M34" s="64"/>
      <c r="N34" s="64">
        <v>54962</v>
      </c>
      <c r="O34" s="64">
        <v>18019</v>
      </c>
      <c r="P34" s="64">
        <v>5269</v>
      </c>
      <c r="Q34" s="64"/>
      <c r="R34" s="51">
        <f t="shared" ref="R34:R65" si="7">SUM(G34:Q34)</f>
        <v>188667</v>
      </c>
      <c r="S34" s="9"/>
      <c r="T34" s="64">
        <v>80464</v>
      </c>
      <c r="U34" s="64"/>
      <c r="V34" s="64">
        <v>15885</v>
      </c>
      <c r="W34" s="64">
        <v>37842</v>
      </c>
      <c r="X34" s="64">
        <v>12486</v>
      </c>
      <c r="Y34" s="64">
        <v>8610</v>
      </c>
      <c r="Z34" s="64">
        <v>27085</v>
      </c>
      <c r="AA34" s="64">
        <v>0</v>
      </c>
      <c r="AB34" s="64">
        <v>137</v>
      </c>
      <c r="AC34" s="83">
        <f t="shared" ref="AC34:AC65" si="8">SUM(T34:AB34)</f>
        <v>182509</v>
      </c>
      <c r="AD34" s="51">
        <f t="shared" ref="AD34:AD65" si="9">+R34-AC34</f>
        <v>6158</v>
      </c>
      <c r="AE34" s="39"/>
      <c r="AF34" s="64">
        <v>5880000</v>
      </c>
      <c r="AG34" s="64">
        <v>0</v>
      </c>
      <c r="AH34" s="64">
        <v>550709</v>
      </c>
      <c r="AI34" s="64"/>
      <c r="AJ34" s="51">
        <f t="shared" ref="AJ34:AJ65" si="10">SUM(AF34:AI34)</f>
        <v>6430709</v>
      </c>
      <c r="AK34" s="64">
        <v>11437</v>
      </c>
      <c r="AL34" s="51">
        <f t="shared" ref="AL34:AL65" si="11">+AJ34-AK34</f>
        <v>6419272</v>
      </c>
      <c r="AM34" s="39"/>
    </row>
    <row r="35" spans="1:149" ht="15.75" customHeight="1" x14ac:dyDescent="0.2">
      <c r="A35" s="3">
        <f t="shared" si="6"/>
        <v>32</v>
      </c>
      <c r="B35" s="41" t="s">
        <v>283</v>
      </c>
      <c r="C35" s="41">
        <v>9308</v>
      </c>
      <c r="D35" s="63" t="s">
        <v>39</v>
      </c>
      <c r="E35" s="63" t="str">
        <f t="shared" si="0"/>
        <v xml:space="preserve"> </v>
      </c>
      <c r="F35" s="119" t="s">
        <v>294</v>
      </c>
      <c r="G35" s="93">
        <v>109512</v>
      </c>
      <c r="H35" s="64"/>
      <c r="I35" s="64">
        <v>4295</v>
      </c>
      <c r="J35" s="64">
        <v>3868</v>
      </c>
      <c r="K35" s="64">
        <v>0</v>
      </c>
      <c r="L35" s="64">
        <v>0</v>
      </c>
      <c r="M35" s="64"/>
      <c r="N35" s="64"/>
      <c r="O35" s="64">
        <v>8943</v>
      </c>
      <c r="P35" s="64">
        <v>3868</v>
      </c>
      <c r="Q35" s="64"/>
      <c r="R35" s="51">
        <f t="shared" si="7"/>
        <v>130486</v>
      </c>
      <c r="S35" s="6"/>
      <c r="T35" s="64">
        <v>66085</v>
      </c>
      <c r="U35" s="64">
        <v>0</v>
      </c>
      <c r="V35" s="64"/>
      <c r="W35" s="64">
        <v>1553</v>
      </c>
      <c r="X35" s="64">
        <v>13183</v>
      </c>
      <c r="Y35" s="64">
        <v>11026</v>
      </c>
      <c r="Z35" s="64">
        <v>4295</v>
      </c>
      <c r="AA35" s="64">
        <v>0</v>
      </c>
      <c r="AB35" s="64"/>
      <c r="AC35" s="83">
        <f t="shared" si="8"/>
        <v>96142</v>
      </c>
      <c r="AD35" s="51">
        <f t="shared" si="9"/>
        <v>34344</v>
      </c>
      <c r="AE35" s="39"/>
      <c r="AF35" s="64"/>
      <c r="AG35" s="64"/>
      <c r="AH35" s="64"/>
      <c r="AI35" s="64"/>
      <c r="AJ35" s="51">
        <f t="shared" si="10"/>
        <v>0</v>
      </c>
      <c r="AK35" s="64"/>
      <c r="AL35" s="51">
        <f t="shared" si="11"/>
        <v>0</v>
      </c>
      <c r="AM35" s="39"/>
    </row>
    <row r="36" spans="1:149" ht="15.75" customHeight="1" x14ac:dyDescent="0.2">
      <c r="A36" s="3">
        <f t="shared" si="6"/>
        <v>33</v>
      </c>
      <c r="B36" s="41" t="s">
        <v>283</v>
      </c>
      <c r="C36" s="41">
        <v>9320</v>
      </c>
      <c r="D36" s="63" t="s">
        <v>38</v>
      </c>
      <c r="E36" s="63" t="str">
        <f t="shared" ref="E36:E66" si="12">IF(F36="Y",1," ")</f>
        <v xml:space="preserve"> </v>
      </c>
      <c r="F36" s="119" t="s">
        <v>294</v>
      </c>
      <c r="G36" s="93">
        <v>145460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/>
      <c r="N36" s="64">
        <v>35400</v>
      </c>
      <c r="O36" s="64">
        <v>3367</v>
      </c>
      <c r="P36" s="64">
        <v>64985</v>
      </c>
      <c r="Q36" s="64">
        <v>0</v>
      </c>
      <c r="R36" s="51">
        <f t="shared" si="7"/>
        <v>249212</v>
      </c>
      <c r="S36" s="28"/>
      <c r="T36" s="64">
        <v>121216</v>
      </c>
      <c r="U36" s="64">
        <v>0</v>
      </c>
      <c r="V36" s="64">
        <v>0</v>
      </c>
      <c r="W36" s="64">
        <v>0</v>
      </c>
      <c r="X36" s="64">
        <v>49520</v>
      </c>
      <c r="Y36" s="64">
        <v>78444</v>
      </c>
      <c r="Z36" s="64">
        <v>0</v>
      </c>
      <c r="AA36" s="64">
        <v>0</v>
      </c>
      <c r="AB36" s="64">
        <v>0</v>
      </c>
      <c r="AC36" s="83">
        <f t="shared" si="8"/>
        <v>249180</v>
      </c>
      <c r="AD36" s="51">
        <f t="shared" si="9"/>
        <v>32</v>
      </c>
      <c r="AE36" s="39"/>
      <c r="AF36" s="64">
        <v>2108331</v>
      </c>
      <c r="AG36" s="64">
        <v>188887</v>
      </c>
      <c r="AH36" s="64">
        <v>175517</v>
      </c>
      <c r="AI36" s="64">
        <v>2923</v>
      </c>
      <c r="AJ36" s="51">
        <f t="shared" si="10"/>
        <v>2475658</v>
      </c>
      <c r="AK36" s="64">
        <v>4557</v>
      </c>
      <c r="AL36" s="51">
        <f t="shared" si="11"/>
        <v>2471101</v>
      </c>
      <c r="AM36" s="39"/>
    </row>
    <row r="37" spans="1:149" ht="15.75" customHeight="1" x14ac:dyDescent="0.2">
      <c r="A37" s="3">
        <f t="shared" si="6"/>
        <v>34</v>
      </c>
      <c r="B37" s="41" t="s">
        <v>283</v>
      </c>
      <c r="C37" s="41">
        <v>9307</v>
      </c>
      <c r="D37" s="63" t="s">
        <v>20</v>
      </c>
      <c r="E37" s="63">
        <f t="shared" si="12"/>
        <v>1</v>
      </c>
      <c r="F37" s="119" t="s">
        <v>345</v>
      </c>
      <c r="G37" s="93">
        <v>92688</v>
      </c>
      <c r="H37" s="64">
        <v>0</v>
      </c>
      <c r="I37" s="64">
        <v>0</v>
      </c>
      <c r="J37" s="64">
        <v>0</v>
      </c>
      <c r="K37" s="64">
        <v>0</v>
      </c>
      <c r="L37" s="64"/>
      <c r="M37" s="64"/>
      <c r="N37" s="64">
        <v>25828</v>
      </c>
      <c r="O37" s="64">
        <v>3217</v>
      </c>
      <c r="P37" s="64"/>
      <c r="Q37" s="64"/>
      <c r="R37" s="51">
        <f t="shared" si="7"/>
        <v>121733</v>
      </c>
      <c r="S37" s="28"/>
      <c r="T37" s="64">
        <v>62609</v>
      </c>
      <c r="U37" s="64"/>
      <c r="V37" s="64">
        <v>554</v>
      </c>
      <c r="W37" s="64"/>
      <c r="X37" s="64">
        <v>21525</v>
      </c>
      <c r="Y37" s="64">
        <v>26343</v>
      </c>
      <c r="Z37" s="64">
        <v>5644</v>
      </c>
      <c r="AA37" s="64"/>
      <c r="AB37" s="64">
        <v>1622</v>
      </c>
      <c r="AC37" s="83">
        <f t="shared" si="8"/>
        <v>118297</v>
      </c>
      <c r="AD37" s="51">
        <f t="shared" si="9"/>
        <v>3436</v>
      </c>
      <c r="AE37" s="39"/>
      <c r="AF37" s="64">
        <v>1965792</v>
      </c>
      <c r="AG37" s="64">
        <v>9650</v>
      </c>
      <c r="AH37" s="64">
        <v>163490</v>
      </c>
      <c r="AI37" s="64">
        <v>456</v>
      </c>
      <c r="AJ37" s="51">
        <f t="shared" si="10"/>
        <v>2139388</v>
      </c>
      <c r="AK37" s="64">
        <v>2000</v>
      </c>
      <c r="AL37" s="51">
        <f t="shared" si="11"/>
        <v>2137388</v>
      </c>
      <c r="AM37" s="39"/>
    </row>
    <row r="38" spans="1:149" ht="15.75" customHeight="1" x14ac:dyDescent="0.2">
      <c r="A38" s="3">
        <f t="shared" si="6"/>
        <v>35</v>
      </c>
      <c r="B38" s="41" t="s">
        <v>283</v>
      </c>
      <c r="C38" s="41">
        <v>9341</v>
      </c>
      <c r="D38" s="63" t="s">
        <v>58</v>
      </c>
      <c r="E38" s="63" t="str">
        <f t="shared" si="12"/>
        <v xml:space="preserve"> </v>
      </c>
      <c r="F38" s="119" t="s">
        <v>294</v>
      </c>
      <c r="G38" s="93">
        <v>54658</v>
      </c>
      <c r="H38" s="64">
        <v>440</v>
      </c>
      <c r="I38" s="64"/>
      <c r="J38" s="64">
        <v>0</v>
      </c>
      <c r="K38" s="64">
        <v>0</v>
      </c>
      <c r="L38" s="64">
        <v>0</v>
      </c>
      <c r="M38" s="64"/>
      <c r="N38" s="64">
        <v>112367</v>
      </c>
      <c r="O38" s="64">
        <v>1991</v>
      </c>
      <c r="P38" s="64">
        <v>8705</v>
      </c>
      <c r="Q38" s="64"/>
      <c r="R38" s="51">
        <f t="shared" si="7"/>
        <v>178161</v>
      </c>
      <c r="S38" s="9"/>
      <c r="T38" s="64">
        <v>65363</v>
      </c>
      <c r="U38" s="64">
        <v>30190</v>
      </c>
      <c r="V38" s="64">
        <v>475</v>
      </c>
      <c r="W38" s="64">
        <v>4161</v>
      </c>
      <c r="X38" s="64">
        <v>67808</v>
      </c>
      <c r="Y38" s="64">
        <v>20258</v>
      </c>
      <c r="Z38" s="64">
        <v>6700</v>
      </c>
      <c r="AA38" s="64">
        <v>4432</v>
      </c>
      <c r="AB38" s="64">
        <v>2793</v>
      </c>
      <c r="AC38" s="83">
        <f t="shared" si="8"/>
        <v>202180</v>
      </c>
      <c r="AD38" s="51">
        <f t="shared" si="9"/>
        <v>-24019</v>
      </c>
      <c r="AE38" s="39"/>
      <c r="AF38" s="64">
        <v>4074146</v>
      </c>
      <c r="AG38" s="64">
        <v>6946</v>
      </c>
      <c r="AH38" s="64">
        <v>103862</v>
      </c>
      <c r="AI38" s="64">
        <v>2750</v>
      </c>
      <c r="AJ38" s="51">
        <f t="shared" si="10"/>
        <v>4187704</v>
      </c>
      <c r="AK38" s="64">
        <v>27586</v>
      </c>
      <c r="AL38" s="51">
        <f t="shared" si="11"/>
        <v>4160118</v>
      </c>
      <c r="AM38" s="39"/>
    </row>
    <row r="39" spans="1:149" ht="15.75" customHeight="1" x14ac:dyDescent="0.2">
      <c r="A39" s="3">
        <f t="shared" si="6"/>
        <v>36</v>
      </c>
      <c r="B39" s="41" t="s">
        <v>283</v>
      </c>
      <c r="C39" s="41">
        <v>9342</v>
      </c>
      <c r="D39" s="63" t="s">
        <v>59</v>
      </c>
      <c r="E39" s="63">
        <f t="shared" si="12"/>
        <v>1</v>
      </c>
      <c r="F39" s="119" t="s">
        <v>345</v>
      </c>
      <c r="G39" s="93">
        <v>111050</v>
      </c>
      <c r="H39" s="64">
        <v>0</v>
      </c>
      <c r="I39" s="64">
        <v>0</v>
      </c>
      <c r="J39" s="64"/>
      <c r="K39" s="64">
        <v>3000</v>
      </c>
      <c r="L39" s="64">
        <v>0</v>
      </c>
      <c r="M39" s="64"/>
      <c r="N39" s="64">
        <v>82012</v>
      </c>
      <c r="O39" s="64">
        <v>380</v>
      </c>
      <c r="P39" s="64"/>
      <c r="Q39" s="64">
        <v>0</v>
      </c>
      <c r="R39" s="51">
        <f t="shared" si="7"/>
        <v>196442</v>
      </c>
      <c r="S39" s="9"/>
      <c r="T39" s="64">
        <v>62976</v>
      </c>
      <c r="U39" s="64">
        <v>0</v>
      </c>
      <c r="V39" s="64"/>
      <c r="W39" s="64"/>
      <c r="X39" s="64">
        <v>28882</v>
      </c>
      <c r="Y39" s="64">
        <v>90196</v>
      </c>
      <c r="Z39" s="64"/>
      <c r="AA39" s="64">
        <v>0</v>
      </c>
      <c r="AB39" s="64"/>
      <c r="AC39" s="83">
        <f t="shared" si="8"/>
        <v>182054</v>
      </c>
      <c r="AD39" s="51">
        <f t="shared" si="9"/>
        <v>14388</v>
      </c>
      <c r="AE39" s="39"/>
      <c r="AF39" s="64">
        <v>4238000</v>
      </c>
      <c r="AG39" s="64">
        <v>232459</v>
      </c>
      <c r="AH39" s="64">
        <v>38516</v>
      </c>
      <c r="AI39" s="64">
        <v>4522</v>
      </c>
      <c r="AJ39" s="51">
        <f t="shared" si="10"/>
        <v>4513497</v>
      </c>
      <c r="AK39" s="64">
        <v>125962</v>
      </c>
      <c r="AL39" s="51">
        <f t="shared" si="11"/>
        <v>4387535</v>
      </c>
      <c r="AM39" s="39"/>
    </row>
    <row r="40" spans="1:149" ht="15.75" customHeight="1" x14ac:dyDescent="0.2">
      <c r="A40" s="3">
        <f t="shared" si="6"/>
        <v>37</v>
      </c>
      <c r="B40" s="41" t="s">
        <v>283</v>
      </c>
      <c r="C40" s="41">
        <v>9309</v>
      </c>
      <c r="D40" s="63" t="s">
        <v>40</v>
      </c>
      <c r="E40" s="63" t="str">
        <f t="shared" si="12"/>
        <v xml:space="preserve"> </v>
      </c>
      <c r="F40" s="119" t="s">
        <v>294</v>
      </c>
      <c r="G40" s="93">
        <v>238566</v>
      </c>
      <c r="H40" s="64">
        <v>0</v>
      </c>
      <c r="I40" s="64"/>
      <c r="J40" s="64">
        <v>1130</v>
      </c>
      <c r="K40" s="64"/>
      <c r="L40" s="64">
        <v>0</v>
      </c>
      <c r="M40" s="64"/>
      <c r="N40" s="64">
        <v>19561</v>
      </c>
      <c r="O40" s="64">
        <v>163</v>
      </c>
      <c r="P40" s="64"/>
      <c r="Q40" s="64"/>
      <c r="R40" s="51">
        <f t="shared" si="7"/>
        <v>259420</v>
      </c>
      <c r="S40" s="9"/>
      <c r="T40" s="64">
        <v>137085</v>
      </c>
      <c r="U40" s="64">
        <v>15548</v>
      </c>
      <c r="V40" s="64">
        <v>2940</v>
      </c>
      <c r="W40" s="64">
        <v>16640</v>
      </c>
      <c r="X40" s="64">
        <v>68152</v>
      </c>
      <c r="Y40" s="64">
        <v>10679</v>
      </c>
      <c r="Z40" s="64">
        <v>6871</v>
      </c>
      <c r="AA40" s="64">
        <v>19666</v>
      </c>
      <c r="AB40" s="64">
        <v>22116</v>
      </c>
      <c r="AC40" s="83">
        <f t="shared" si="8"/>
        <v>299697</v>
      </c>
      <c r="AD40" s="51">
        <f t="shared" si="9"/>
        <v>-40277</v>
      </c>
      <c r="AE40" s="39"/>
      <c r="AF40" s="64">
        <v>797185</v>
      </c>
      <c r="AG40" s="64">
        <v>16233</v>
      </c>
      <c r="AH40" s="64">
        <v>20003</v>
      </c>
      <c r="AI40" s="64">
        <v>521</v>
      </c>
      <c r="AJ40" s="51">
        <f t="shared" si="10"/>
        <v>833942</v>
      </c>
      <c r="AK40" s="64">
        <v>51827</v>
      </c>
      <c r="AL40" s="51">
        <f t="shared" si="11"/>
        <v>782115</v>
      </c>
      <c r="AM40" s="39"/>
    </row>
    <row r="41" spans="1:149" ht="15.75" customHeight="1" x14ac:dyDescent="0.2">
      <c r="A41" s="3">
        <f t="shared" si="6"/>
        <v>38</v>
      </c>
      <c r="B41" s="41" t="s">
        <v>283</v>
      </c>
      <c r="C41" s="41">
        <v>12724</v>
      </c>
      <c r="D41" s="63" t="s">
        <v>21</v>
      </c>
      <c r="E41" s="63">
        <f t="shared" si="12"/>
        <v>1</v>
      </c>
      <c r="F41" s="119" t="s">
        <v>345</v>
      </c>
      <c r="G41" s="93">
        <v>58846</v>
      </c>
      <c r="H41" s="64"/>
      <c r="I41" s="64"/>
      <c r="J41" s="64">
        <v>0</v>
      </c>
      <c r="K41" s="64">
        <v>6000</v>
      </c>
      <c r="L41" s="64"/>
      <c r="M41" s="64"/>
      <c r="N41" s="64">
        <v>24162</v>
      </c>
      <c r="O41" s="64">
        <v>21105</v>
      </c>
      <c r="P41" s="64">
        <v>24155</v>
      </c>
      <c r="Q41" s="64">
        <v>300</v>
      </c>
      <c r="R41" s="51">
        <f t="shared" si="7"/>
        <v>134568</v>
      </c>
      <c r="S41" s="9"/>
      <c r="T41" s="64">
        <v>62101</v>
      </c>
      <c r="U41" s="64">
        <v>21060</v>
      </c>
      <c r="V41" s="64">
        <v>472</v>
      </c>
      <c r="W41" s="64">
        <v>1440</v>
      </c>
      <c r="X41" s="64">
        <v>28120</v>
      </c>
      <c r="Y41" s="64">
        <v>13109</v>
      </c>
      <c r="Z41" s="64">
        <v>4119</v>
      </c>
      <c r="AA41" s="64">
        <v>253</v>
      </c>
      <c r="AB41" s="64"/>
      <c r="AC41" s="83">
        <f t="shared" si="8"/>
        <v>130674</v>
      </c>
      <c r="AD41" s="51">
        <f t="shared" si="9"/>
        <v>3894</v>
      </c>
      <c r="AE41" s="39"/>
      <c r="AF41" s="64">
        <v>2825000</v>
      </c>
      <c r="AG41" s="64">
        <v>89354</v>
      </c>
      <c r="AH41" s="64">
        <v>636143</v>
      </c>
      <c r="AI41" s="64">
        <v>1896</v>
      </c>
      <c r="AJ41" s="51">
        <f t="shared" si="10"/>
        <v>3552393</v>
      </c>
      <c r="AK41" s="64">
        <v>16796</v>
      </c>
      <c r="AL41" s="51">
        <f t="shared" si="11"/>
        <v>3535597</v>
      </c>
      <c r="AM41" s="39"/>
    </row>
    <row r="42" spans="1:149" ht="15.75" customHeight="1" x14ac:dyDescent="0.2">
      <c r="A42" s="3">
        <f t="shared" si="6"/>
        <v>39</v>
      </c>
      <c r="B42" s="41" t="s">
        <v>283</v>
      </c>
      <c r="C42" s="41">
        <v>9311</v>
      </c>
      <c r="D42" s="63" t="s">
        <v>22</v>
      </c>
      <c r="E42" s="63" t="str">
        <f t="shared" si="12"/>
        <v xml:space="preserve"> </v>
      </c>
      <c r="F42" s="119" t="s">
        <v>294</v>
      </c>
      <c r="G42" s="93">
        <v>324327</v>
      </c>
      <c r="H42" s="64">
        <v>1989</v>
      </c>
      <c r="I42" s="64"/>
      <c r="J42" s="64">
        <v>0</v>
      </c>
      <c r="K42" s="64"/>
      <c r="L42" s="64">
        <v>0</v>
      </c>
      <c r="M42" s="64"/>
      <c r="N42" s="64">
        <v>192991</v>
      </c>
      <c r="O42" s="64">
        <v>789</v>
      </c>
      <c r="P42" s="64"/>
      <c r="Q42" s="64"/>
      <c r="R42" s="51">
        <f t="shared" si="7"/>
        <v>520096</v>
      </c>
      <c r="S42" s="28"/>
      <c r="T42" s="64">
        <v>173755</v>
      </c>
      <c r="U42" s="64"/>
      <c r="V42" s="64"/>
      <c r="W42" s="64">
        <v>63318</v>
      </c>
      <c r="X42" s="64">
        <v>110656</v>
      </c>
      <c r="Y42" s="64">
        <v>57590</v>
      </c>
      <c r="Z42" s="64">
        <v>13809</v>
      </c>
      <c r="AA42" s="64">
        <v>33500</v>
      </c>
      <c r="AB42" s="64"/>
      <c r="AC42" s="83">
        <f t="shared" si="8"/>
        <v>452628</v>
      </c>
      <c r="AD42" s="51">
        <f t="shared" si="9"/>
        <v>67468</v>
      </c>
      <c r="AE42" s="39"/>
      <c r="AF42" s="64">
        <v>2581519</v>
      </c>
      <c r="AG42" s="64">
        <v>117029</v>
      </c>
      <c r="AH42" s="64">
        <v>179837</v>
      </c>
      <c r="AI42" s="64">
        <v>1415</v>
      </c>
      <c r="AJ42" s="51">
        <f t="shared" si="10"/>
        <v>2879800</v>
      </c>
      <c r="AK42" s="64">
        <v>383428</v>
      </c>
      <c r="AL42" s="51">
        <f t="shared" si="11"/>
        <v>2496372</v>
      </c>
      <c r="AM42" s="39"/>
    </row>
    <row r="43" spans="1:149" ht="15.75" customHeight="1" x14ac:dyDescent="0.2">
      <c r="A43" s="3">
        <f t="shared" si="6"/>
        <v>40</v>
      </c>
      <c r="B43" s="41" t="s">
        <v>283</v>
      </c>
      <c r="C43" s="41">
        <v>9312</v>
      </c>
      <c r="D43" s="63" t="s">
        <v>42</v>
      </c>
      <c r="E43" s="63" t="str">
        <f t="shared" si="12"/>
        <v xml:space="preserve"> </v>
      </c>
      <c r="F43" s="119" t="s">
        <v>294</v>
      </c>
      <c r="G43" s="93">
        <v>58510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/>
      <c r="N43" s="64">
        <v>0</v>
      </c>
      <c r="O43" s="64">
        <v>0</v>
      </c>
      <c r="P43" s="64">
        <v>0</v>
      </c>
      <c r="Q43" s="64">
        <v>0</v>
      </c>
      <c r="R43" s="51">
        <f t="shared" si="7"/>
        <v>58510</v>
      </c>
      <c r="S43" s="28"/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83">
        <f t="shared" si="8"/>
        <v>0</v>
      </c>
      <c r="AD43" s="51">
        <f t="shared" si="9"/>
        <v>58510</v>
      </c>
      <c r="AE43" s="39"/>
      <c r="AF43" s="64">
        <v>0</v>
      </c>
      <c r="AG43" s="64">
        <v>0</v>
      </c>
      <c r="AH43" s="64">
        <v>0</v>
      </c>
      <c r="AI43" s="64">
        <v>0</v>
      </c>
      <c r="AJ43" s="51">
        <f t="shared" si="10"/>
        <v>0</v>
      </c>
      <c r="AK43" s="64">
        <v>0</v>
      </c>
      <c r="AL43" s="51">
        <f t="shared" si="11"/>
        <v>0</v>
      </c>
      <c r="AM43" s="39"/>
    </row>
    <row r="44" spans="1:149" ht="15.75" customHeight="1" x14ac:dyDescent="0.2">
      <c r="A44" s="3">
        <f t="shared" si="6"/>
        <v>41</v>
      </c>
      <c r="B44" s="41" t="s">
        <v>283</v>
      </c>
      <c r="C44" s="41">
        <v>9313</v>
      </c>
      <c r="D44" s="63" t="s">
        <v>41</v>
      </c>
      <c r="E44" s="63" t="str">
        <f t="shared" si="12"/>
        <v xml:space="preserve"> </v>
      </c>
      <c r="F44" s="119" t="s">
        <v>294</v>
      </c>
      <c r="G44" s="93">
        <v>107013</v>
      </c>
      <c r="H44" s="64"/>
      <c r="I44" s="64">
        <v>17215</v>
      </c>
      <c r="J44" s="64">
        <v>0</v>
      </c>
      <c r="K44" s="64"/>
      <c r="L44" s="64">
        <v>0</v>
      </c>
      <c r="M44" s="64"/>
      <c r="N44" s="64">
        <v>70968</v>
      </c>
      <c r="O44" s="64"/>
      <c r="P44" s="64">
        <v>377</v>
      </c>
      <c r="Q44" s="64"/>
      <c r="R44" s="51">
        <f t="shared" si="7"/>
        <v>195573</v>
      </c>
      <c r="S44" s="28"/>
      <c r="T44" s="64">
        <v>78915</v>
      </c>
      <c r="U44" s="64">
        <v>5998</v>
      </c>
      <c r="V44" s="64"/>
      <c r="W44" s="64">
        <v>21452</v>
      </c>
      <c r="X44" s="64">
        <v>53185</v>
      </c>
      <c r="Y44" s="64">
        <v>8065</v>
      </c>
      <c r="Z44" s="64">
        <v>10628</v>
      </c>
      <c r="AA44" s="64">
        <v>3253</v>
      </c>
      <c r="AB44" s="64">
        <v>11555</v>
      </c>
      <c r="AC44" s="83">
        <f t="shared" si="8"/>
        <v>193051</v>
      </c>
      <c r="AD44" s="51">
        <f t="shared" si="9"/>
        <v>2522</v>
      </c>
      <c r="AE44" s="39"/>
      <c r="AF44" s="64">
        <v>3799849</v>
      </c>
      <c r="AG44" s="64">
        <v>255302</v>
      </c>
      <c r="AH44" s="64">
        <v>53420</v>
      </c>
      <c r="AI44" s="64"/>
      <c r="AJ44" s="51">
        <f t="shared" si="10"/>
        <v>4108571</v>
      </c>
      <c r="AK44" s="64">
        <v>30806</v>
      </c>
      <c r="AL44" s="51">
        <f t="shared" si="11"/>
        <v>4077765</v>
      </c>
      <c r="AM44" s="39"/>
    </row>
    <row r="45" spans="1:149" ht="15.75" customHeight="1" x14ac:dyDescent="0.2">
      <c r="A45" s="3">
        <f t="shared" si="6"/>
        <v>42</v>
      </c>
      <c r="B45" s="41" t="s">
        <v>283</v>
      </c>
      <c r="C45" s="121">
        <v>18665</v>
      </c>
      <c r="D45" s="122" t="s">
        <v>301</v>
      </c>
      <c r="E45" s="63">
        <f t="shared" si="12"/>
        <v>1</v>
      </c>
      <c r="F45" s="119" t="s">
        <v>345</v>
      </c>
      <c r="G45" s="123">
        <v>75683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>
        <v>1938</v>
      </c>
      <c r="R45" s="51">
        <f t="shared" si="7"/>
        <v>77621</v>
      </c>
      <c r="S45" s="125"/>
      <c r="T45" s="124">
        <v>16843</v>
      </c>
      <c r="U45" s="124">
        <v>24469</v>
      </c>
      <c r="V45" s="124">
        <v>656</v>
      </c>
      <c r="W45" s="124"/>
      <c r="X45" s="124">
        <v>18550</v>
      </c>
      <c r="Y45" s="124"/>
      <c r="Z45" s="124">
        <v>9855</v>
      </c>
      <c r="AA45" s="124">
        <v>1864</v>
      </c>
      <c r="AB45" s="124"/>
      <c r="AC45" s="83">
        <f t="shared" si="8"/>
        <v>72237</v>
      </c>
      <c r="AD45" s="51">
        <f t="shared" si="9"/>
        <v>5384</v>
      </c>
      <c r="AE45" s="126"/>
      <c r="AF45" s="124"/>
      <c r="AG45" s="124"/>
      <c r="AH45" s="124">
        <v>54243</v>
      </c>
      <c r="AI45" s="124"/>
      <c r="AJ45" s="51">
        <f t="shared" si="10"/>
        <v>54243</v>
      </c>
      <c r="AK45" s="124"/>
      <c r="AL45" s="51">
        <f t="shared" si="11"/>
        <v>54243</v>
      </c>
      <c r="AM45" s="126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</row>
    <row r="46" spans="1:149" s="127" customFormat="1" ht="15.75" customHeight="1" x14ac:dyDescent="0.2">
      <c r="A46" s="3">
        <f t="shared" si="6"/>
        <v>43</v>
      </c>
      <c r="B46" s="41" t="s">
        <v>283</v>
      </c>
      <c r="C46" s="41">
        <v>9284</v>
      </c>
      <c r="D46" s="63" t="s">
        <v>12</v>
      </c>
      <c r="E46" s="63">
        <f t="shared" si="12"/>
        <v>1</v>
      </c>
      <c r="F46" s="119" t="s">
        <v>345</v>
      </c>
      <c r="G46" s="93">
        <v>44726</v>
      </c>
      <c r="H46" s="64">
        <v>0</v>
      </c>
      <c r="I46" s="64"/>
      <c r="J46" s="64">
        <v>0</v>
      </c>
      <c r="K46" s="64">
        <v>0</v>
      </c>
      <c r="L46" s="64">
        <v>0</v>
      </c>
      <c r="M46" s="64"/>
      <c r="N46" s="64">
        <v>24745</v>
      </c>
      <c r="O46" s="64">
        <v>20654</v>
      </c>
      <c r="P46" s="64">
        <v>5025</v>
      </c>
      <c r="Q46" s="64"/>
      <c r="R46" s="51">
        <f t="shared" si="7"/>
        <v>95150</v>
      </c>
      <c r="S46" s="9"/>
      <c r="T46" s="64">
        <v>22290</v>
      </c>
      <c r="U46" s="64">
        <v>13600</v>
      </c>
      <c r="V46" s="64"/>
      <c r="W46" s="64">
        <v>0</v>
      </c>
      <c r="X46" s="64">
        <v>16243</v>
      </c>
      <c r="Y46" s="64">
        <v>16283</v>
      </c>
      <c r="Z46" s="64">
        <v>902</v>
      </c>
      <c r="AA46" s="64">
        <v>0</v>
      </c>
      <c r="AB46" s="64"/>
      <c r="AC46" s="83">
        <f t="shared" si="8"/>
        <v>69318</v>
      </c>
      <c r="AD46" s="51">
        <f t="shared" si="9"/>
        <v>25832</v>
      </c>
      <c r="AE46" s="39"/>
      <c r="AF46" s="64">
        <v>1549000</v>
      </c>
      <c r="AG46" s="64">
        <v>32738</v>
      </c>
      <c r="AH46" s="64">
        <v>597185</v>
      </c>
      <c r="AI46" s="64">
        <v>4853</v>
      </c>
      <c r="AJ46" s="51">
        <f t="shared" si="10"/>
        <v>2183776</v>
      </c>
      <c r="AK46" s="64">
        <v>2427</v>
      </c>
      <c r="AL46" s="51">
        <f t="shared" si="11"/>
        <v>2181349</v>
      </c>
      <c r="AM46" s="39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</row>
    <row r="47" spans="1:149" ht="15.75" customHeight="1" x14ac:dyDescent="0.2">
      <c r="A47" s="3">
        <f t="shared" si="6"/>
        <v>44</v>
      </c>
      <c r="B47" s="41" t="s">
        <v>283</v>
      </c>
      <c r="C47" s="41">
        <v>13344</v>
      </c>
      <c r="D47" s="63" t="s">
        <v>23</v>
      </c>
      <c r="E47" s="63" t="str">
        <f t="shared" si="12"/>
        <v xml:space="preserve"> </v>
      </c>
      <c r="F47" s="119" t="s">
        <v>294</v>
      </c>
      <c r="G47" s="93">
        <v>51759</v>
      </c>
      <c r="H47" s="64">
        <v>0</v>
      </c>
      <c r="I47" s="64">
        <v>30465</v>
      </c>
      <c r="J47" s="64">
        <v>0</v>
      </c>
      <c r="K47" s="64">
        <v>0</v>
      </c>
      <c r="L47" s="64">
        <v>0</v>
      </c>
      <c r="M47" s="64"/>
      <c r="N47" s="64">
        <v>0</v>
      </c>
      <c r="O47" s="64">
        <v>0</v>
      </c>
      <c r="P47" s="64">
        <v>0</v>
      </c>
      <c r="Q47" s="64">
        <v>0</v>
      </c>
      <c r="R47" s="51">
        <f t="shared" si="7"/>
        <v>82224</v>
      </c>
      <c r="S47" s="9"/>
      <c r="T47" s="64">
        <v>44605</v>
      </c>
      <c r="U47" s="64">
        <v>0</v>
      </c>
      <c r="V47" s="64">
        <v>0</v>
      </c>
      <c r="W47" s="64">
        <v>0</v>
      </c>
      <c r="X47" s="64">
        <v>0</v>
      </c>
      <c r="Y47" s="64">
        <v>19083</v>
      </c>
      <c r="Z47" s="64">
        <v>0</v>
      </c>
      <c r="AA47" s="64">
        <v>0</v>
      </c>
      <c r="AB47" s="64">
        <v>7578</v>
      </c>
      <c r="AC47" s="83">
        <f t="shared" si="8"/>
        <v>71266</v>
      </c>
      <c r="AD47" s="51">
        <f t="shared" si="9"/>
        <v>10958</v>
      </c>
      <c r="AE47" s="39"/>
      <c r="AF47" s="64">
        <v>0</v>
      </c>
      <c r="AG47" s="64">
        <v>0</v>
      </c>
      <c r="AH47" s="64">
        <v>30000</v>
      </c>
      <c r="AI47" s="64">
        <v>2465</v>
      </c>
      <c r="AJ47" s="51">
        <f t="shared" si="10"/>
        <v>32465</v>
      </c>
      <c r="AK47" s="64">
        <v>0</v>
      </c>
      <c r="AL47" s="51">
        <f t="shared" si="11"/>
        <v>32465</v>
      </c>
      <c r="AM47" s="39"/>
    </row>
    <row r="48" spans="1:149" ht="15.75" customHeight="1" x14ac:dyDescent="0.2">
      <c r="A48" s="3">
        <f t="shared" si="6"/>
        <v>45</v>
      </c>
      <c r="B48" s="41" t="s">
        <v>283</v>
      </c>
      <c r="C48" s="41">
        <v>9272</v>
      </c>
      <c r="D48" s="63" t="s">
        <v>300</v>
      </c>
      <c r="E48" s="63">
        <f t="shared" si="12"/>
        <v>1</v>
      </c>
      <c r="F48" s="119" t="s">
        <v>345</v>
      </c>
      <c r="G48" s="93">
        <v>27052</v>
      </c>
      <c r="H48" s="64">
        <v>0</v>
      </c>
      <c r="I48" s="64">
        <v>3677</v>
      </c>
      <c r="J48" s="64"/>
      <c r="K48" s="64">
        <v>0</v>
      </c>
      <c r="L48" s="64">
        <v>10000</v>
      </c>
      <c r="M48" s="64"/>
      <c r="N48" s="64">
        <v>4190</v>
      </c>
      <c r="O48" s="64">
        <v>18261</v>
      </c>
      <c r="P48" s="64"/>
      <c r="Q48" s="64"/>
      <c r="R48" s="51">
        <f t="shared" si="7"/>
        <v>63180</v>
      </c>
      <c r="S48" s="9"/>
      <c r="T48" s="64"/>
      <c r="U48" s="64"/>
      <c r="V48" s="64"/>
      <c r="W48" s="64">
        <v>11990</v>
      </c>
      <c r="X48" s="64">
        <v>23688</v>
      </c>
      <c r="Y48" s="64">
        <v>12836</v>
      </c>
      <c r="Z48" s="64">
        <v>3830</v>
      </c>
      <c r="AA48" s="64">
        <v>2700</v>
      </c>
      <c r="AB48" s="64"/>
      <c r="AC48" s="83">
        <f t="shared" si="8"/>
        <v>55044</v>
      </c>
      <c r="AD48" s="51">
        <f t="shared" si="9"/>
        <v>8136</v>
      </c>
      <c r="AE48" s="39"/>
      <c r="AF48" s="64">
        <v>481000</v>
      </c>
      <c r="AG48" s="64">
        <v>19815</v>
      </c>
      <c r="AH48" s="64">
        <v>544877</v>
      </c>
      <c r="AI48" s="64">
        <v>6438</v>
      </c>
      <c r="AJ48" s="51">
        <f t="shared" si="10"/>
        <v>1052130</v>
      </c>
      <c r="AK48" s="64">
        <v>2460</v>
      </c>
      <c r="AL48" s="51">
        <f t="shared" si="11"/>
        <v>1049670</v>
      </c>
      <c r="AM48" s="39"/>
    </row>
    <row r="49" spans="1:39" ht="15.75" customHeight="1" x14ac:dyDescent="0.2">
      <c r="A49" s="3">
        <f t="shared" si="6"/>
        <v>46</v>
      </c>
      <c r="B49" s="41" t="s">
        <v>283</v>
      </c>
      <c r="C49" s="41">
        <v>9316</v>
      </c>
      <c r="D49" s="63" t="s">
        <v>24</v>
      </c>
      <c r="E49" s="63" t="str">
        <f t="shared" si="12"/>
        <v xml:space="preserve"> </v>
      </c>
      <c r="F49" s="119" t="s">
        <v>294</v>
      </c>
      <c r="G49" s="93">
        <v>14910</v>
      </c>
      <c r="H49" s="64"/>
      <c r="I49" s="64">
        <v>0</v>
      </c>
      <c r="J49" s="64">
        <v>0</v>
      </c>
      <c r="K49" s="64">
        <v>0</v>
      </c>
      <c r="L49" s="64">
        <v>0</v>
      </c>
      <c r="M49" s="64"/>
      <c r="N49" s="64">
        <v>65346</v>
      </c>
      <c r="O49" s="64"/>
      <c r="P49" s="64"/>
      <c r="Q49" s="64"/>
      <c r="R49" s="51">
        <f t="shared" si="7"/>
        <v>80256</v>
      </c>
      <c r="S49" s="9"/>
      <c r="T49" s="64">
        <v>63840</v>
      </c>
      <c r="U49" s="64">
        <v>0</v>
      </c>
      <c r="V49" s="64"/>
      <c r="W49" s="64"/>
      <c r="X49" s="64">
        <v>4881</v>
      </c>
      <c r="Y49" s="64">
        <v>67</v>
      </c>
      <c r="Z49" s="64">
        <v>0</v>
      </c>
      <c r="AA49" s="64">
        <v>0</v>
      </c>
      <c r="AB49" s="64"/>
      <c r="AC49" s="83">
        <f t="shared" si="8"/>
        <v>68788</v>
      </c>
      <c r="AD49" s="51">
        <f t="shared" si="9"/>
        <v>11468</v>
      </c>
      <c r="AE49" s="39"/>
      <c r="AF49" s="64">
        <v>1246</v>
      </c>
      <c r="AG49" s="64">
        <v>2493</v>
      </c>
      <c r="AH49" s="64"/>
      <c r="AI49" s="64">
        <v>0</v>
      </c>
      <c r="AJ49" s="51">
        <f t="shared" si="10"/>
        <v>3739</v>
      </c>
      <c r="AK49" s="64">
        <v>0</v>
      </c>
      <c r="AL49" s="51">
        <f t="shared" si="11"/>
        <v>3739</v>
      </c>
      <c r="AM49" s="39"/>
    </row>
    <row r="50" spans="1:39" ht="15.75" customHeight="1" x14ac:dyDescent="0.2">
      <c r="A50" s="3">
        <f t="shared" si="6"/>
        <v>47</v>
      </c>
      <c r="B50" s="41" t="s">
        <v>283</v>
      </c>
      <c r="C50" s="41">
        <v>9317</v>
      </c>
      <c r="D50" s="63" t="s">
        <v>25</v>
      </c>
      <c r="E50" s="63" t="str">
        <f t="shared" si="12"/>
        <v xml:space="preserve"> </v>
      </c>
      <c r="F50" s="119" t="s">
        <v>294</v>
      </c>
      <c r="G50" s="93">
        <v>80889</v>
      </c>
      <c r="H50" s="64">
        <v>8457</v>
      </c>
      <c r="I50" s="64">
        <v>10374</v>
      </c>
      <c r="J50" s="64">
        <v>61081</v>
      </c>
      <c r="K50" s="64">
        <v>2674</v>
      </c>
      <c r="L50" s="64"/>
      <c r="M50" s="64"/>
      <c r="N50" s="64">
        <v>87989</v>
      </c>
      <c r="O50" s="64">
        <v>21488</v>
      </c>
      <c r="P50" s="64">
        <v>70212</v>
      </c>
      <c r="Q50" s="64"/>
      <c r="R50" s="51">
        <f t="shared" si="7"/>
        <v>343164</v>
      </c>
      <c r="S50" s="9"/>
      <c r="T50" s="64">
        <v>69087</v>
      </c>
      <c r="U50" s="64">
        <v>32330</v>
      </c>
      <c r="V50" s="64"/>
      <c r="W50" s="64">
        <v>34974</v>
      </c>
      <c r="X50" s="64">
        <v>24186</v>
      </c>
      <c r="Y50" s="64">
        <v>29353</v>
      </c>
      <c r="Z50" s="64">
        <v>5234</v>
      </c>
      <c r="AA50" s="64">
        <v>12030</v>
      </c>
      <c r="AB50" s="64"/>
      <c r="AC50" s="83">
        <f t="shared" si="8"/>
        <v>207194</v>
      </c>
      <c r="AD50" s="51">
        <f t="shared" si="9"/>
        <v>135970</v>
      </c>
      <c r="AE50" s="39"/>
      <c r="AF50" s="64">
        <v>3449401</v>
      </c>
      <c r="AG50" s="64">
        <v>6886</v>
      </c>
      <c r="AH50" s="64">
        <v>641253</v>
      </c>
      <c r="AI50" s="64">
        <v>1729</v>
      </c>
      <c r="AJ50" s="51">
        <f t="shared" si="10"/>
        <v>4099269</v>
      </c>
      <c r="AK50" s="64">
        <v>3916</v>
      </c>
      <c r="AL50" s="51">
        <f t="shared" si="11"/>
        <v>4095353</v>
      </c>
      <c r="AM50" s="39"/>
    </row>
    <row r="51" spans="1:39" ht="15.75" customHeight="1" x14ac:dyDescent="0.2">
      <c r="A51" s="3">
        <f t="shared" si="6"/>
        <v>48</v>
      </c>
      <c r="B51" s="41" t="s">
        <v>283</v>
      </c>
      <c r="C51" s="41">
        <v>9871</v>
      </c>
      <c r="D51" s="63" t="s">
        <v>43</v>
      </c>
      <c r="E51" s="63" t="str">
        <f t="shared" si="12"/>
        <v xml:space="preserve"> </v>
      </c>
      <c r="F51" s="119" t="s">
        <v>294</v>
      </c>
      <c r="G51" s="93">
        <v>18619</v>
      </c>
      <c r="H51" s="64">
        <v>2584</v>
      </c>
      <c r="I51" s="64">
        <v>0</v>
      </c>
      <c r="J51" s="64">
        <v>0</v>
      </c>
      <c r="K51" s="64">
        <v>0</v>
      </c>
      <c r="L51" s="64">
        <v>0</v>
      </c>
      <c r="M51" s="64"/>
      <c r="N51" s="64">
        <v>0</v>
      </c>
      <c r="O51" s="64">
        <v>0</v>
      </c>
      <c r="P51" s="64">
        <v>0</v>
      </c>
      <c r="Q51" s="64">
        <v>7700</v>
      </c>
      <c r="R51" s="51">
        <f t="shared" si="7"/>
        <v>28903</v>
      </c>
      <c r="S51" s="9"/>
      <c r="T51" s="64">
        <v>89000</v>
      </c>
      <c r="U51" s="64"/>
      <c r="V51" s="64">
        <v>0</v>
      </c>
      <c r="W51" s="64">
        <v>0</v>
      </c>
      <c r="X51" s="64">
        <v>0</v>
      </c>
      <c r="Y51" s="64">
        <v>13579</v>
      </c>
      <c r="Z51" s="64">
        <v>0</v>
      </c>
      <c r="AA51" s="64">
        <v>0</v>
      </c>
      <c r="AB51" s="64">
        <v>6705</v>
      </c>
      <c r="AC51" s="83">
        <f t="shared" si="8"/>
        <v>109284</v>
      </c>
      <c r="AD51" s="51">
        <f t="shared" si="9"/>
        <v>-80381</v>
      </c>
      <c r="AE51" s="39"/>
      <c r="AF51" s="64">
        <v>1100000</v>
      </c>
      <c r="AG51" s="64">
        <v>0</v>
      </c>
      <c r="AH51" s="64">
        <v>70000</v>
      </c>
      <c r="AI51" s="64">
        <v>2900</v>
      </c>
      <c r="AJ51" s="51">
        <f t="shared" si="10"/>
        <v>1172900</v>
      </c>
      <c r="AK51" s="64">
        <v>0</v>
      </c>
      <c r="AL51" s="51">
        <f t="shared" si="11"/>
        <v>1172900</v>
      </c>
      <c r="AM51" s="39"/>
    </row>
    <row r="52" spans="1:39" ht="15.75" customHeight="1" x14ac:dyDescent="0.2">
      <c r="A52" s="3">
        <f t="shared" si="6"/>
        <v>49</v>
      </c>
      <c r="B52" s="41" t="s">
        <v>283</v>
      </c>
      <c r="C52" s="41">
        <v>9347</v>
      </c>
      <c r="D52" s="63" t="s">
        <v>62</v>
      </c>
      <c r="E52" s="63">
        <f t="shared" si="12"/>
        <v>1</v>
      </c>
      <c r="F52" s="119" t="s">
        <v>345</v>
      </c>
      <c r="G52" s="93">
        <v>273751</v>
      </c>
      <c r="H52" s="64"/>
      <c r="I52" s="64">
        <v>42266</v>
      </c>
      <c r="J52" s="64"/>
      <c r="K52" s="64">
        <v>2462</v>
      </c>
      <c r="L52" s="64">
        <v>0</v>
      </c>
      <c r="M52" s="64"/>
      <c r="N52" s="64">
        <v>53602</v>
      </c>
      <c r="O52" s="64">
        <v>32716</v>
      </c>
      <c r="P52" s="64">
        <v>9768</v>
      </c>
      <c r="Q52" s="64">
        <v>6475</v>
      </c>
      <c r="R52" s="51">
        <f t="shared" si="7"/>
        <v>421040</v>
      </c>
      <c r="S52" s="9"/>
      <c r="T52" s="64">
        <v>115252</v>
      </c>
      <c r="U52" s="64">
        <v>20800</v>
      </c>
      <c r="V52" s="64">
        <v>19084</v>
      </c>
      <c r="W52" s="64">
        <v>98475</v>
      </c>
      <c r="X52" s="64">
        <v>112384</v>
      </c>
      <c r="Y52" s="64">
        <v>33475</v>
      </c>
      <c r="Z52" s="64">
        <v>28915</v>
      </c>
      <c r="AA52" s="64">
        <v>1900</v>
      </c>
      <c r="AB52" s="64"/>
      <c r="AC52" s="83">
        <f t="shared" si="8"/>
        <v>430285</v>
      </c>
      <c r="AD52" s="51">
        <f t="shared" si="9"/>
        <v>-9245</v>
      </c>
      <c r="AE52" s="39"/>
      <c r="AF52" s="64">
        <v>0</v>
      </c>
      <c r="AG52" s="64">
        <v>0</v>
      </c>
      <c r="AH52" s="64">
        <v>0</v>
      </c>
      <c r="AI52" s="64">
        <v>0</v>
      </c>
      <c r="AJ52" s="51">
        <f t="shared" si="10"/>
        <v>0</v>
      </c>
      <c r="AK52" s="64">
        <v>0</v>
      </c>
      <c r="AL52" s="51">
        <f t="shared" si="11"/>
        <v>0</v>
      </c>
      <c r="AM52" s="39"/>
    </row>
    <row r="53" spans="1:39" ht="15.75" customHeight="1" x14ac:dyDescent="0.2">
      <c r="A53" s="3">
        <f t="shared" si="6"/>
        <v>50</v>
      </c>
      <c r="B53" s="41" t="s">
        <v>283</v>
      </c>
      <c r="C53" s="41">
        <v>9346</v>
      </c>
      <c r="D53" s="63" t="s">
        <v>53</v>
      </c>
      <c r="E53" s="63">
        <f t="shared" si="12"/>
        <v>1</v>
      </c>
      <c r="F53" s="119" t="s">
        <v>345</v>
      </c>
      <c r="G53" s="93">
        <v>262163</v>
      </c>
      <c r="H53" s="64"/>
      <c r="I53" s="64">
        <v>7300</v>
      </c>
      <c r="J53" s="64">
        <v>17723</v>
      </c>
      <c r="K53" s="64">
        <v>8150</v>
      </c>
      <c r="L53" s="64"/>
      <c r="M53" s="64"/>
      <c r="N53" s="64">
        <v>24149</v>
      </c>
      <c r="O53" s="64">
        <v>19696</v>
      </c>
      <c r="P53" s="64">
        <v>9512</v>
      </c>
      <c r="Q53" s="64"/>
      <c r="R53" s="51">
        <f t="shared" si="7"/>
        <v>348693</v>
      </c>
      <c r="S53" s="10"/>
      <c r="T53" s="64">
        <v>65736</v>
      </c>
      <c r="U53" s="64">
        <v>18660</v>
      </c>
      <c r="V53" s="64"/>
      <c r="W53" s="64">
        <v>122734</v>
      </c>
      <c r="X53" s="64">
        <v>108343</v>
      </c>
      <c r="Y53" s="64">
        <v>35093</v>
      </c>
      <c r="Z53" s="64">
        <v>44650</v>
      </c>
      <c r="AA53" s="64">
        <v>18836</v>
      </c>
      <c r="AB53" s="64">
        <v>779</v>
      </c>
      <c r="AC53" s="83">
        <f t="shared" si="8"/>
        <v>414831</v>
      </c>
      <c r="AD53" s="51">
        <f t="shared" si="9"/>
        <v>-66138</v>
      </c>
      <c r="AE53" s="39"/>
      <c r="AF53" s="64">
        <v>3248320</v>
      </c>
      <c r="AG53" s="64">
        <v>59869</v>
      </c>
      <c r="AH53" s="64">
        <v>683593</v>
      </c>
      <c r="AI53" s="64">
        <v>14340</v>
      </c>
      <c r="AJ53" s="51">
        <f t="shared" si="10"/>
        <v>4006122</v>
      </c>
      <c r="AK53" s="64">
        <v>44861</v>
      </c>
      <c r="AL53" s="51">
        <f t="shared" si="11"/>
        <v>3961261</v>
      </c>
      <c r="AM53" s="39"/>
    </row>
    <row r="54" spans="1:39" ht="15.75" customHeight="1" x14ac:dyDescent="0.2">
      <c r="A54" s="3">
        <f t="shared" si="6"/>
        <v>51</v>
      </c>
      <c r="B54" s="41" t="s">
        <v>283</v>
      </c>
      <c r="C54" s="41">
        <v>9356</v>
      </c>
      <c r="D54" s="63" t="s">
        <v>61</v>
      </c>
      <c r="E54" s="63" t="str">
        <f t="shared" si="12"/>
        <v xml:space="preserve"> </v>
      </c>
      <c r="F54" s="119" t="s">
        <v>294</v>
      </c>
      <c r="G54" s="93">
        <v>95583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/>
      <c r="N54" s="64">
        <v>0</v>
      </c>
      <c r="O54" s="64">
        <v>0</v>
      </c>
      <c r="P54" s="64">
        <v>0</v>
      </c>
      <c r="Q54" s="64">
        <v>0</v>
      </c>
      <c r="R54" s="51">
        <f t="shared" si="7"/>
        <v>95583</v>
      </c>
      <c r="S54" s="10"/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83">
        <f t="shared" si="8"/>
        <v>0</v>
      </c>
      <c r="AD54" s="51">
        <f t="shared" si="9"/>
        <v>95583</v>
      </c>
      <c r="AE54" s="39"/>
      <c r="AF54" s="64">
        <v>0</v>
      </c>
      <c r="AG54" s="64">
        <v>0</v>
      </c>
      <c r="AH54" s="64">
        <v>0</v>
      </c>
      <c r="AI54" s="64">
        <v>0</v>
      </c>
      <c r="AJ54" s="51">
        <f t="shared" si="10"/>
        <v>0</v>
      </c>
      <c r="AK54" s="64">
        <v>0</v>
      </c>
      <c r="AL54" s="51">
        <f t="shared" si="11"/>
        <v>0</v>
      </c>
      <c r="AM54" s="39"/>
    </row>
    <row r="55" spans="1:39" ht="15.75" customHeight="1" x14ac:dyDescent="0.2">
      <c r="A55" s="3">
        <f t="shared" si="6"/>
        <v>52</v>
      </c>
      <c r="B55" s="41" t="s">
        <v>283</v>
      </c>
      <c r="C55" s="41">
        <v>9348</v>
      </c>
      <c r="D55" s="63" t="s">
        <v>63</v>
      </c>
      <c r="E55" s="63">
        <f t="shared" si="12"/>
        <v>1</v>
      </c>
      <c r="F55" s="119" t="s">
        <v>345</v>
      </c>
      <c r="G55" s="93">
        <v>85550</v>
      </c>
      <c r="H55" s="64"/>
      <c r="I55" s="64"/>
      <c r="J55" s="64">
        <v>0</v>
      </c>
      <c r="K55" s="64">
        <v>0</v>
      </c>
      <c r="L55" s="64"/>
      <c r="M55" s="64"/>
      <c r="N55" s="64">
        <v>153923</v>
      </c>
      <c r="O55" s="64">
        <v>14149</v>
      </c>
      <c r="P55" s="64"/>
      <c r="Q55" s="64"/>
      <c r="R55" s="51">
        <f t="shared" si="7"/>
        <v>253622</v>
      </c>
      <c r="S55" s="9"/>
      <c r="T55" s="64">
        <v>74261</v>
      </c>
      <c r="U55" s="64"/>
      <c r="V55" s="64">
        <v>13509</v>
      </c>
      <c r="W55" s="64">
        <v>1512</v>
      </c>
      <c r="X55" s="64">
        <v>306899</v>
      </c>
      <c r="Y55" s="64">
        <v>20650</v>
      </c>
      <c r="Z55" s="64">
        <v>16837</v>
      </c>
      <c r="AA55" s="64"/>
      <c r="AB55" s="64"/>
      <c r="AC55" s="83">
        <f t="shared" si="8"/>
        <v>433668</v>
      </c>
      <c r="AD55" s="51">
        <f t="shared" si="9"/>
        <v>-180046</v>
      </c>
      <c r="AE55" s="39"/>
      <c r="AF55" s="64">
        <v>11411307</v>
      </c>
      <c r="AG55" s="64"/>
      <c r="AH55" s="64">
        <v>412255</v>
      </c>
      <c r="AI55" s="64">
        <v>962</v>
      </c>
      <c r="AJ55" s="51">
        <f t="shared" si="10"/>
        <v>11824524</v>
      </c>
      <c r="AK55" s="64">
        <v>10040</v>
      </c>
      <c r="AL55" s="51">
        <f t="shared" si="11"/>
        <v>11814484</v>
      </c>
      <c r="AM55" s="39"/>
    </row>
    <row r="56" spans="1:39" ht="15.75" customHeight="1" x14ac:dyDescent="0.2">
      <c r="A56" s="3">
        <f t="shared" si="6"/>
        <v>53</v>
      </c>
      <c r="B56" s="41" t="s">
        <v>283</v>
      </c>
      <c r="C56" s="41">
        <v>9349</v>
      </c>
      <c r="D56" s="63" t="s">
        <v>64</v>
      </c>
      <c r="E56" s="63">
        <f t="shared" si="12"/>
        <v>1</v>
      </c>
      <c r="F56" s="119" t="s">
        <v>345</v>
      </c>
      <c r="G56" s="93">
        <v>112422</v>
      </c>
      <c r="H56" s="64">
        <v>2525</v>
      </c>
      <c r="I56" s="64"/>
      <c r="J56" s="64"/>
      <c r="K56" s="64">
        <v>0</v>
      </c>
      <c r="L56" s="64">
        <v>10000</v>
      </c>
      <c r="M56" s="64"/>
      <c r="N56" s="64">
        <v>1350</v>
      </c>
      <c r="O56" s="64">
        <v>25981</v>
      </c>
      <c r="P56" s="64">
        <v>8883</v>
      </c>
      <c r="Q56" s="64">
        <v>7740</v>
      </c>
      <c r="R56" s="51">
        <f t="shared" si="7"/>
        <v>168901</v>
      </c>
      <c r="S56" s="9"/>
      <c r="T56" s="64">
        <v>61769</v>
      </c>
      <c r="U56" s="64"/>
      <c r="V56" s="64">
        <v>13235</v>
      </c>
      <c r="W56" s="64">
        <v>1168</v>
      </c>
      <c r="X56" s="64">
        <v>15866</v>
      </c>
      <c r="Y56" s="64">
        <v>33873</v>
      </c>
      <c r="Z56" s="64">
        <v>1485</v>
      </c>
      <c r="AA56" s="64">
        <v>756</v>
      </c>
      <c r="AB56" s="64"/>
      <c r="AC56" s="83">
        <f t="shared" si="8"/>
        <v>128152</v>
      </c>
      <c r="AD56" s="51">
        <f t="shared" si="9"/>
        <v>40749</v>
      </c>
      <c r="AE56" s="39"/>
      <c r="AF56" s="64">
        <v>3930000</v>
      </c>
      <c r="AG56" s="64">
        <v>167000</v>
      </c>
      <c r="AH56" s="64">
        <v>264982</v>
      </c>
      <c r="AI56" s="64">
        <v>0</v>
      </c>
      <c r="AJ56" s="51">
        <f t="shared" si="10"/>
        <v>4361982</v>
      </c>
      <c r="AK56" s="64"/>
      <c r="AL56" s="51">
        <f t="shared" si="11"/>
        <v>4361982</v>
      </c>
      <c r="AM56" s="39"/>
    </row>
    <row r="57" spans="1:39" ht="15.75" customHeight="1" x14ac:dyDescent="0.2">
      <c r="A57" s="3">
        <f t="shared" si="6"/>
        <v>54</v>
      </c>
      <c r="B57" s="41" t="s">
        <v>283</v>
      </c>
      <c r="C57" s="41">
        <v>9355</v>
      </c>
      <c r="D57" s="63" t="s">
        <v>215</v>
      </c>
      <c r="E57" s="63">
        <f t="shared" si="12"/>
        <v>1</v>
      </c>
      <c r="F57" s="119" t="s">
        <v>345</v>
      </c>
      <c r="G57" s="93">
        <v>52962</v>
      </c>
      <c r="H57" s="64">
        <v>0</v>
      </c>
      <c r="I57" s="64">
        <v>6821</v>
      </c>
      <c r="J57" s="64">
        <v>338845</v>
      </c>
      <c r="K57" s="64">
        <v>4262</v>
      </c>
      <c r="L57" s="64"/>
      <c r="M57" s="64"/>
      <c r="N57" s="64">
        <v>5580</v>
      </c>
      <c r="O57" s="64">
        <v>4631</v>
      </c>
      <c r="P57" s="64"/>
      <c r="Q57" s="64">
        <v>65363</v>
      </c>
      <c r="R57" s="51">
        <f t="shared" si="7"/>
        <v>478464</v>
      </c>
      <c r="S57" s="9"/>
      <c r="T57" s="64"/>
      <c r="U57" s="64"/>
      <c r="V57" s="64">
        <v>1757</v>
      </c>
      <c r="W57" s="64"/>
      <c r="X57" s="64">
        <v>32050</v>
      </c>
      <c r="Y57" s="64">
        <v>15832</v>
      </c>
      <c r="Z57" s="64">
        <v>7747</v>
      </c>
      <c r="AA57" s="64"/>
      <c r="AB57" s="64"/>
      <c r="AC57" s="83">
        <f t="shared" si="8"/>
        <v>57386</v>
      </c>
      <c r="AD57" s="51">
        <f t="shared" si="9"/>
        <v>421078</v>
      </c>
      <c r="AE57" s="39"/>
      <c r="AF57" s="64">
        <v>3700000</v>
      </c>
      <c r="AG57" s="64">
        <v>20971</v>
      </c>
      <c r="AH57" s="64">
        <v>224838</v>
      </c>
      <c r="AI57" s="64"/>
      <c r="AJ57" s="51">
        <f t="shared" si="10"/>
        <v>3945809</v>
      </c>
      <c r="AK57" s="64">
        <v>2828</v>
      </c>
      <c r="AL57" s="51">
        <f t="shared" si="11"/>
        <v>3942981</v>
      </c>
      <c r="AM57" s="39"/>
    </row>
    <row r="58" spans="1:39" ht="15.75" customHeight="1" x14ac:dyDescent="0.2">
      <c r="A58" s="3">
        <f t="shared" si="6"/>
        <v>55</v>
      </c>
      <c r="B58" s="41" t="s">
        <v>283</v>
      </c>
      <c r="C58" s="41">
        <v>9323</v>
      </c>
      <c r="D58" s="63" t="s">
        <v>45</v>
      </c>
      <c r="E58" s="63" t="str">
        <f t="shared" si="12"/>
        <v xml:space="preserve"> </v>
      </c>
      <c r="F58" s="119" t="s">
        <v>294</v>
      </c>
      <c r="G58" s="93">
        <v>64521</v>
      </c>
      <c r="H58" s="64">
        <v>0</v>
      </c>
      <c r="I58" s="64"/>
      <c r="J58" s="64">
        <v>0</v>
      </c>
      <c r="K58" s="64">
        <v>0</v>
      </c>
      <c r="L58" s="64">
        <v>0</v>
      </c>
      <c r="M58" s="64"/>
      <c r="N58" s="64">
        <v>56107</v>
      </c>
      <c r="O58" s="64">
        <v>15372</v>
      </c>
      <c r="P58" s="64">
        <v>0</v>
      </c>
      <c r="Q58" s="64">
        <v>65</v>
      </c>
      <c r="R58" s="51">
        <f t="shared" si="7"/>
        <v>136065</v>
      </c>
      <c r="S58" s="9"/>
      <c r="T58" s="64">
        <v>1177</v>
      </c>
      <c r="U58" s="64">
        <v>0</v>
      </c>
      <c r="V58" s="64">
        <v>801</v>
      </c>
      <c r="W58" s="64"/>
      <c r="X58" s="64">
        <v>55189</v>
      </c>
      <c r="Y58" s="64">
        <v>18492</v>
      </c>
      <c r="Z58" s="64"/>
      <c r="AA58" s="64">
        <v>0</v>
      </c>
      <c r="AB58" s="64"/>
      <c r="AC58" s="83">
        <f t="shared" si="8"/>
        <v>75659</v>
      </c>
      <c r="AD58" s="51">
        <f t="shared" si="9"/>
        <v>60406</v>
      </c>
      <c r="AE58" s="39"/>
      <c r="AF58" s="64">
        <v>0</v>
      </c>
      <c r="AG58" s="64">
        <v>6171</v>
      </c>
      <c r="AH58" s="64">
        <v>510864</v>
      </c>
      <c r="AI58" s="64">
        <v>5482</v>
      </c>
      <c r="AJ58" s="51">
        <f t="shared" si="10"/>
        <v>522517</v>
      </c>
      <c r="AK58" s="64">
        <v>24828</v>
      </c>
      <c r="AL58" s="51">
        <f t="shared" si="11"/>
        <v>497689</v>
      </c>
      <c r="AM58" s="39"/>
    </row>
    <row r="59" spans="1:39" ht="15.75" customHeight="1" x14ac:dyDescent="0.2">
      <c r="A59" s="3">
        <f t="shared" si="6"/>
        <v>56</v>
      </c>
      <c r="B59" s="41" t="s">
        <v>283</v>
      </c>
      <c r="C59" s="41">
        <v>9351</v>
      </c>
      <c r="D59" s="63" t="s">
        <v>54</v>
      </c>
      <c r="E59" s="63">
        <f t="shared" si="12"/>
        <v>1</v>
      </c>
      <c r="F59" s="119" t="s">
        <v>345</v>
      </c>
      <c r="G59" s="93">
        <v>71430</v>
      </c>
      <c r="H59" s="64"/>
      <c r="I59" s="64"/>
      <c r="J59" s="64">
        <v>0</v>
      </c>
      <c r="K59" s="64"/>
      <c r="L59" s="64"/>
      <c r="M59" s="64"/>
      <c r="N59" s="64">
        <v>62206</v>
      </c>
      <c r="O59" s="64">
        <v>11983</v>
      </c>
      <c r="P59" s="64"/>
      <c r="Q59" s="64"/>
      <c r="R59" s="51">
        <f t="shared" si="7"/>
        <v>145619</v>
      </c>
      <c r="S59" s="9"/>
      <c r="T59" s="64">
        <v>97294</v>
      </c>
      <c r="U59" s="64"/>
      <c r="V59" s="64">
        <v>5068</v>
      </c>
      <c r="W59" s="64">
        <v>18814</v>
      </c>
      <c r="X59" s="64">
        <v>89219</v>
      </c>
      <c r="Y59" s="64">
        <v>15292</v>
      </c>
      <c r="Z59" s="64">
        <v>2400</v>
      </c>
      <c r="AA59" s="64"/>
      <c r="AB59" s="64">
        <v>46433</v>
      </c>
      <c r="AC59" s="83">
        <f t="shared" si="8"/>
        <v>274520</v>
      </c>
      <c r="AD59" s="51">
        <f t="shared" si="9"/>
        <v>-128901</v>
      </c>
      <c r="AE59" s="39"/>
      <c r="AF59" s="64">
        <v>3596448</v>
      </c>
      <c r="AG59" s="64">
        <v>343495</v>
      </c>
      <c r="AH59" s="64">
        <v>316631</v>
      </c>
      <c r="AI59" s="64">
        <v>300</v>
      </c>
      <c r="AJ59" s="51">
        <f t="shared" si="10"/>
        <v>4256874</v>
      </c>
      <c r="AK59" s="64">
        <v>20538</v>
      </c>
      <c r="AL59" s="51">
        <f t="shared" si="11"/>
        <v>4236336</v>
      </c>
      <c r="AM59" s="39"/>
    </row>
    <row r="60" spans="1:39" ht="15.75" customHeight="1" x14ac:dyDescent="0.2">
      <c r="A60" s="3">
        <f t="shared" si="6"/>
        <v>57</v>
      </c>
      <c r="B60" s="41" t="s">
        <v>283</v>
      </c>
      <c r="C60" s="41">
        <v>9326</v>
      </c>
      <c r="D60" s="63" t="s">
        <v>46</v>
      </c>
      <c r="E60" s="63">
        <f t="shared" si="12"/>
        <v>1</v>
      </c>
      <c r="F60" s="119" t="s">
        <v>345</v>
      </c>
      <c r="G60" s="93">
        <v>157514</v>
      </c>
      <c r="H60" s="64"/>
      <c r="I60" s="64">
        <v>790</v>
      </c>
      <c r="J60" s="64"/>
      <c r="K60" s="64"/>
      <c r="L60" s="64"/>
      <c r="M60" s="64"/>
      <c r="N60" s="64">
        <v>145412</v>
      </c>
      <c r="O60" s="64">
        <v>18470</v>
      </c>
      <c r="P60" s="64">
        <v>77172</v>
      </c>
      <c r="Q60" s="64">
        <v>1999</v>
      </c>
      <c r="R60" s="51">
        <f t="shared" si="7"/>
        <v>401357</v>
      </c>
      <c r="S60" s="9"/>
      <c r="T60" s="64">
        <v>14973</v>
      </c>
      <c r="U60" s="64">
        <v>16225</v>
      </c>
      <c r="V60" s="64">
        <v>928</v>
      </c>
      <c r="W60" s="64">
        <v>63684</v>
      </c>
      <c r="X60" s="64">
        <v>135356</v>
      </c>
      <c r="Y60" s="64">
        <v>51168</v>
      </c>
      <c r="Z60" s="64">
        <v>7600</v>
      </c>
      <c r="AA60" s="64"/>
      <c r="AB60" s="64"/>
      <c r="AC60" s="83">
        <f t="shared" si="8"/>
        <v>289934</v>
      </c>
      <c r="AD60" s="51">
        <f t="shared" si="9"/>
        <v>111423</v>
      </c>
      <c r="AE60" s="39"/>
      <c r="AF60" s="64">
        <v>3054901</v>
      </c>
      <c r="AG60" s="64">
        <v>22060</v>
      </c>
      <c r="AH60" s="64">
        <v>612522</v>
      </c>
      <c r="AI60" s="64">
        <v>60017</v>
      </c>
      <c r="AJ60" s="51">
        <f t="shared" si="10"/>
        <v>3749500</v>
      </c>
      <c r="AK60" s="64">
        <v>134147</v>
      </c>
      <c r="AL60" s="51">
        <f t="shared" si="11"/>
        <v>3615353</v>
      </c>
      <c r="AM60" s="39"/>
    </row>
    <row r="61" spans="1:39" ht="15.75" customHeight="1" x14ac:dyDescent="0.2">
      <c r="A61" s="3">
        <f t="shared" si="6"/>
        <v>58</v>
      </c>
      <c r="B61" s="41" t="s">
        <v>283</v>
      </c>
      <c r="C61" s="41">
        <v>9325</v>
      </c>
      <c r="D61" s="63" t="s">
        <v>47</v>
      </c>
      <c r="E61" s="63">
        <f t="shared" si="12"/>
        <v>1</v>
      </c>
      <c r="F61" s="119" t="s">
        <v>345</v>
      </c>
      <c r="G61" s="93">
        <v>132534</v>
      </c>
      <c r="H61" s="64">
        <v>1215</v>
      </c>
      <c r="I61" s="64">
        <v>0</v>
      </c>
      <c r="J61" s="64">
        <v>0</v>
      </c>
      <c r="K61" s="64">
        <v>27632</v>
      </c>
      <c r="L61" s="64">
        <v>0</v>
      </c>
      <c r="M61" s="64"/>
      <c r="N61" s="64">
        <v>266329</v>
      </c>
      <c r="O61" s="64">
        <v>21220</v>
      </c>
      <c r="P61" s="64">
        <v>0</v>
      </c>
      <c r="Q61" s="64">
        <v>140650</v>
      </c>
      <c r="R61" s="51">
        <f t="shared" si="7"/>
        <v>589580</v>
      </c>
      <c r="S61" s="9"/>
      <c r="T61" s="64">
        <v>84524</v>
      </c>
      <c r="U61" s="64">
        <v>65875</v>
      </c>
      <c r="V61" s="64"/>
      <c r="W61" s="64">
        <v>115953</v>
      </c>
      <c r="X61" s="64">
        <v>106864</v>
      </c>
      <c r="Y61" s="64">
        <v>144980</v>
      </c>
      <c r="Z61" s="64">
        <v>12491</v>
      </c>
      <c r="AA61" s="64">
        <v>0</v>
      </c>
      <c r="AB61" s="64">
        <v>205938</v>
      </c>
      <c r="AC61" s="83">
        <f t="shared" si="8"/>
        <v>736625</v>
      </c>
      <c r="AD61" s="51">
        <f t="shared" si="9"/>
        <v>-147045</v>
      </c>
      <c r="AE61" s="39"/>
      <c r="AF61" s="64">
        <v>6084000</v>
      </c>
      <c r="AG61" s="64">
        <v>937000</v>
      </c>
      <c r="AH61" s="64">
        <v>444169</v>
      </c>
      <c r="AI61" s="64">
        <v>22410</v>
      </c>
      <c r="AJ61" s="51">
        <f t="shared" si="10"/>
        <v>7487579</v>
      </c>
      <c r="AK61" s="64">
        <v>86488</v>
      </c>
      <c r="AL61" s="51">
        <f t="shared" si="11"/>
        <v>7401091</v>
      </c>
      <c r="AM61" s="39"/>
    </row>
    <row r="62" spans="1:39" ht="15.75" customHeight="1" x14ac:dyDescent="0.2">
      <c r="A62" s="3">
        <f t="shared" si="6"/>
        <v>59</v>
      </c>
      <c r="B62" s="41" t="s">
        <v>283</v>
      </c>
      <c r="C62" s="41">
        <v>9302</v>
      </c>
      <c r="D62" s="63" t="s">
        <v>48</v>
      </c>
      <c r="E62" s="63">
        <f t="shared" si="12"/>
        <v>1</v>
      </c>
      <c r="F62" s="119" t="s">
        <v>345</v>
      </c>
      <c r="G62" s="93">
        <v>38928</v>
      </c>
      <c r="H62" s="64">
        <v>0</v>
      </c>
      <c r="I62" s="64">
        <v>2100</v>
      </c>
      <c r="J62" s="64">
        <v>0</v>
      </c>
      <c r="K62" s="64">
        <v>0</v>
      </c>
      <c r="L62" s="64">
        <v>0</v>
      </c>
      <c r="M62" s="64"/>
      <c r="N62" s="64">
        <v>36800</v>
      </c>
      <c r="O62" s="64"/>
      <c r="P62" s="64"/>
      <c r="Q62" s="64">
        <v>287</v>
      </c>
      <c r="R62" s="51">
        <f t="shared" si="7"/>
        <v>78115</v>
      </c>
      <c r="S62" s="9"/>
      <c r="T62" s="64">
        <v>37523</v>
      </c>
      <c r="U62" s="64"/>
      <c r="V62" s="64"/>
      <c r="W62" s="64"/>
      <c r="X62" s="64">
        <v>31923</v>
      </c>
      <c r="Y62" s="64">
        <v>1230</v>
      </c>
      <c r="Z62" s="64"/>
      <c r="AA62" s="64">
        <v>4742</v>
      </c>
      <c r="AB62" s="64">
        <v>9634</v>
      </c>
      <c r="AC62" s="83">
        <f t="shared" si="8"/>
        <v>85052</v>
      </c>
      <c r="AD62" s="51">
        <f t="shared" si="9"/>
        <v>-6937</v>
      </c>
      <c r="AE62" s="39"/>
      <c r="AF62" s="64">
        <v>1415000</v>
      </c>
      <c r="AG62" s="64">
        <v>14775</v>
      </c>
      <c r="AH62" s="64"/>
      <c r="AI62" s="64">
        <v>0</v>
      </c>
      <c r="AJ62" s="51">
        <f t="shared" si="10"/>
        <v>1429775</v>
      </c>
      <c r="AK62" s="64"/>
      <c r="AL62" s="51">
        <f t="shared" si="11"/>
        <v>1429775</v>
      </c>
      <c r="AM62" s="39"/>
    </row>
    <row r="63" spans="1:39" ht="15.75" customHeight="1" x14ac:dyDescent="0.2">
      <c r="A63" s="3">
        <f t="shared" si="6"/>
        <v>60</v>
      </c>
      <c r="B63" s="41" t="s">
        <v>283</v>
      </c>
      <c r="C63" s="41">
        <v>9321</v>
      </c>
      <c r="D63" s="63" t="s">
        <v>49</v>
      </c>
      <c r="E63" s="63">
        <f t="shared" si="12"/>
        <v>1</v>
      </c>
      <c r="F63" s="119" t="s">
        <v>345</v>
      </c>
      <c r="G63" s="93">
        <v>533138</v>
      </c>
      <c r="H63" s="64">
        <v>0</v>
      </c>
      <c r="I63" s="64">
        <v>20096</v>
      </c>
      <c r="J63" s="64">
        <v>0</v>
      </c>
      <c r="K63" s="64">
        <v>26907</v>
      </c>
      <c r="L63" s="64">
        <v>5000</v>
      </c>
      <c r="M63" s="64"/>
      <c r="N63" s="64">
        <v>45150</v>
      </c>
      <c r="O63" s="64">
        <v>597</v>
      </c>
      <c r="P63" s="64">
        <v>84900</v>
      </c>
      <c r="Q63" s="64">
        <v>99</v>
      </c>
      <c r="R63" s="51">
        <f t="shared" si="7"/>
        <v>715887</v>
      </c>
      <c r="S63" s="9"/>
      <c r="T63" s="64">
        <v>57999</v>
      </c>
      <c r="U63" s="64">
        <v>32770</v>
      </c>
      <c r="V63" s="64">
        <v>30108</v>
      </c>
      <c r="W63" s="64">
        <v>242294</v>
      </c>
      <c r="X63" s="64">
        <v>116210</v>
      </c>
      <c r="Y63" s="64">
        <v>222845</v>
      </c>
      <c r="Z63" s="64">
        <v>35722</v>
      </c>
      <c r="AA63" s="64"/>
      <c r="AB63" s="64"/>
      <c r="AC63" s="83">
        <f t="shared" si="8"/>
        <v>737948</v>
      </c>
      <c r="AD63" s="51">
        <f t="shared" si="9"/>
        <v>-22061</v>
      </c>
      <c r="AE63" s="39"/>
      <c r="AF63" s="64">
        <v>3912419</v>
      </c>
      <c r="AG63" s="64">
        <v>169915</v>
      </c>
      <c r="AH63" s="64">
        <v>46175</v>
      </c>
      <c r="AI63" s="64">
        <v>7932</v>
      </c>
      <c r="AJ63" s="51">
        <f t="shared" si="10"/>
        <v>4136441</v>
      </c>
      <c r="AK63" s="64">
        <v>88453</v>
      </c>
      <c r="AL63" s="51">
        <f t="shared" si="11"/>
        <v>4047988</v>
      </c>
      <c r="AM63" s="39"/>
    </row>
    <row r="64" spans="1:39" ht="15.75" customHeight="1" x14ac:dyDescent="0.2">
      <c r="A64" s="3">
        <f t="shared" si="6"/>
        <v>61</v>
      </c>
      <c r="B64" s="41" t="s">
        <v>283</v>
      </c>
      <c r="C64" s="41">
        <v>9327</v>
      </c>
      <c r="D64" s="63" t="s">
        <v>26</v>
      </c>
      <c r="E64" s="63">
        <f t="shared" si="12"/>
        <v>1</v>
      </c>
      <c r="F64" s="119" t="s">
        <v>345</v>
      </c>
      <c r="G64" s="93">
        <v>305835</v>
      </c>
      <c r="H64" s="64"/>
      <c r="I64" s="64">
        <v>0</v>
      </c>
      <c r="J64" s="64"/>
      <c r="K64" s="64">
        <v>16000</v>
      </c>
      <c r="L64" s="64"/>
      <c r="M64" s="64"/>
      <c r="N64" s="64">
        <v>137996</v>
      </c>
      <c r="O64" s="64">
        <v>4542</v>
      </c>
      <c r="P64" s="64">
        <v>121097</v>
      </c>
      <c r="Q64" s="64">
        <v>25388</v>
      </c>
      <c r="R64" s="51">
        <f t="shared" si="7"/>
        <v>610858</v>
      </c>
      <c r="S64" s="9"/>
      <c r="T64" s="64">
        <v>64845</v>
      </c>
      <c r="U64" s="64">
        <v>6222</v>
      </c>
      <c r="V64" s="64">
        <v>68487</v>
      </c>
      <c r="W64" s="64">
        <v>126519</v>
      </c>
      <c r="X64" s="64">
        <v>203813</v>
      </c>
      <c r="Y64" s="64">
        <v>129556</v>
      </c>
      <c r="Z64" s="64">
        <v>9219</v>
      </c>
      <c r="AA64" s="64"/>
      <c r="AB64" s="64"/>
      <c r="AC64" s="83">
        <f t="shared" si="8"/>
        <v>608661</v>
      </c>
      <c r="AD64" s="51">
        <f t="shared" si="9"/>
        <v>2197</v>
      </c>
      <c r="AE64" s="39"/>
      <c r="AF64" s="64">
        <v>9415125</v>
      </c>
      <c r="AG64" s="64">
        <v>378709</v>
      </c>
      <c r="AH64" s="64">
        <v>567987</v>
      </c>
      <c r="AI64" s="64">
        <v>78319</v>
      </c>
      <c r="AJ64" s="51">
        <f t="shared" si="10"/>
        <v>10440140</v>
      </c>
      <c r="AK64" s="64">
        <v>234708</v>
      </c>
      <c r="AL64" s="51">
        <f t="shared" si="11"/>
        <v>10205432</v>
      </c>
      <c r="AM64" s="39"/>
    </row>
    <row r="65" spans="1:149" ht="15.75" customHeight="1" x14ac:dyDescent="0.2">
      <c r="A65" s="3">
        <f t="shared" si="6"/>
        <v>62</v>
      </c>
      <c r="B65" s="41" t="s">
        <v>283</v>
      </c>
      <c r="C65" s="41">
        <v>10004</v>
      </c>
      <c r="D65" s="63" t="s">
        <v>50</v>
      </c>
      <c r="E65" s="63" t="str">
        <f t="shared" si="12"/>
        <v xml:space="preserve"> </v>
      </c>
      <c r="F65" s="119" t="s">
        <v>294</v>
      </c>
      <c r="G65" s="93">
        <v>138172</v>
      </c>
      <c r="H65" s="64">
        <v>11107</v>
      </c>
      <c r="I65" s="64"/>
      <c r="J65" s="64">
        <v>157795</v>
      </c>
      <c r="K65" s="64">
        <v>32954</v>
      </c>
      <c r="L65" s="64">
        <v>0</v>
      </c>
      <c r="M65" s="64"/>
      <c r="N65" s="64">
        <v>24848</v>
      </c>
      <c r="O65" s="64">
        <v>1041</v>
      </c>
      <c r="P65" s="64">
        <v>0</v>
      </c>
      <c r="Q65" s="64">
        <v>40</v>
      </c>
      <c r="R65" s="51">
        <f t="shared" si="7"/>
        <v>365957</v>
      </c>
      <c r="S65" s="9"/>
      <c r="T65" s="64">
        <v>29917</v>
      </c>
      <c r="U65" s="64"/>
      <c r="V65" s="64"/>
      <c r="W65" s="64">
        <v>12035</v>
      </c>
      <c r="X65" s="64">
        <v>55731</v>
      </c>
      <c r="Y65" s="64">
        <v>73688</v>
      </c>
      <c r="Z65" s="64"/>
      <c r="AA65" s="64"/>
      <c r="AB65" s="64">
        <v>14848</v>
      </c>
      <c r="AC65" s="83">
        <f t="shared" si="8"/>
        <v>186219</v>
      </c>
      <c r="AD65" s="51">
        <f t="shared" si="9"/>
        <v>179738</v>
      </c>
      <c r="AE65" s="39"/>
      <c r="AF65" s="64">
        <v>5148024</v>
      </c>
      <c r="AG65" s="64">
        <v>198786</v>
      </c>
      <c r="AH65" s="64">
        <v>187157</v>
      </c>
      <c r="AI65" s="64"/>
      <c r="AJ65" s="51">
        <f t="shared" si="10"/>
        <v>5533967</v>
      </c>
      <c r="AK65" s="64">
        <v>1522490</v>
      </c>
      <c r="AL65" s="51">
        <f t="shared" si="11"/>
        <v>4011477</v>
      </c>
      <c r="AM65" s="39"/>
    </row>
    <row r="66" spans="1:149" ht="15.75" customHeight="1" x14ac:dyDescent="0.2">
      <c r="A66" s="3">
        <f t="shared" si="6"/>
        <v>63</v>
      </c>
      <c r="B66" s="41" t="s">
        <v>283</v>
      </c>
      <c r="C66" s="41">
        <v>9286</v>
      </c>
      <c r="D66" s="63" t="s">
        <v>13</v>
      </c>
      <c r="E66" s="63">
        <f t="shared" si="12"/>
        <v>1</v>
      </c>
      <c r="F66" s="119" t="s">
        <v>345</v>
      </c>
      <c r="G66" s="93">
        <v>118024</v>
      </c>
      <c r="H66" s="64">
        <v>1348</v>
      </c>
      <c r="I66" s="64">
        <v>2853</v>
      </c>
      <c r="J66" s="64">
        <v>0</v>
      </c>
      <c r="K66" s="64"/>
      <c r="L66" s="64"/>
      <c r="M66" s="64"/>
      <c r="N66" s="64">
        <v>72344</v>
      </c>
      <c r="O66" s="64">
        <v>129416</v>
      </c>
      <c r="P66" s="64">
        <v>68724</v>
      </c>
      <c r="Q66" s="64">
        <v>0</v>
      </c>
      <c r="R66" s="51">
        <f t="shared" ref="R66:R74" si="13">SUM(G66:Q66)</f>
        <v>392709</v>
      </c>
      <c r="S66" s="10"/>
      <c r="T66" s="64">
        <v>70962</v>
      </c>
      <c r="U66" s="64">
        <v>31800</v>
      </c>
      <c r="V66" s="64">
        <v>32237</v>
      </c>
      <c r="W66" s="64">
        <v>30194</v>
      </c>
      <c r="X66" s="64">
        <v>55148</v>
      </c>
      <c r="Y66" s="64">
        <v>47921</v>
      </c>
      <c r="Z66" s="64">
        <v>18567</v>
      </c>
      <c r="AA66" s="64"/>
      <c r="AB66" s="64"/>
      <c r="AC66" s="83">
        <f t="shared" ref="AC66:AC74" si="14">SUM(T66:AB66)</f>
        <v>286829</v>
      </c>
      <c r="AD66" s="51">
        <f t="shared" ref="AD66:AD75" si="15">+R66-AC66</f>
        <v>105880</v>
      </c>
      <c r="AE66" s="39"/>
      <c r="AF66" s="64">
        <v>6050000</v>
      </c>
      <c r="AG66" s="64">
        <v>51466</v>
      </c>
      <c r="AH66" s="64">
        <v>3771406</v>
      </c>
      <c r="AI66" s="64">
        <v>255514</v>
      </c>
      <c r="AJ66" s="51">
        <f t="shared" ref="AJ66:AJ74" si="16">SUM(AF66:AI66)</f>
        <v>10128386</v>
      </c>
      <c r="AK66" s="64">
        <v>18618</v>
      </c>
      <c r="AL66" s="51">
        <f t="shared" ref="AL66:AL74" si="17">+AJ66-AK66</f>
        <v>10109768</v>
      </c>
      <c r="AM66" s="39"/>
    </row>
    <row r="67" spans="1:149" ht="15.75" customHeight="1" x14ac:dyDescent="0.2">
      <c r="A67" s="3">
        <f t="shared" si="6"/>
        <v>64</v>
      </c>
      <c r="B67" s="41" t="s">
        <v>283</v>
      </c>
      <c r="C67" s="41">
        <v>9337</v>
      </c>
      <c r="D67" s="63" t="s">
        <v>27</v>
      </c>
      <c r="E67" s="63">
        <f t="shared" ref="E67:E74" si="18">IF(F67="Y",1," ")</f>
        <v>1</v>
      </c>
      <c r="F67" s="119" t="s">
        <v>345</v>
      </c>
      <c r="G67" s="93">
        <v>66114</v>
      </c>
      <c r="H67" s="64"/>
      <c r="I67" s="64">
        <v>5915</v>
      </c>
      <c r="J67" s="64">
        <v>0</v>
      </c>
      <c r="K67" s="64">
        <v>0</v>
      </c>
      <c r="L67" s="64">
        <v>5000</v>
      </c>
      <c r="M67" s="64"/>
      <c r="N67" s="64">
        <v>67594</v>
      </c>
      <c r="O67" s="64">
        <v>12095</v>
      </c>
      <c r="P67" s="64"/>
      <c r="Q67" s="64">
        <v>75</v>
      </c>
      <c r="R67" s="51">
        <f t="shared" si="13"/>
        <v>156793</v>
      </c>
      <c r="S67" s="9"/>
      <c r="T67" s="64">
        <v>66449</v>
      </c>
      <c r="U67" s="64">
        <v>9591</v>
      </c>
      <c r="V67" s="64">
        <v>2239</v>
      </c>
      <c r="W67" s="64">
        <v>23670</v>
      </c>
      <c r="X67" s="64">
        <v>8582</v>
      </c>
      <c r="Y67" s="64">
        <v>25659</v>
      </c>
      <c r="Z67" s="64">
        <v>3966</v>
      </c>
      <c r="AA67" s="64"/>
      <c r="AB67" s="64"/>
      <c r="AC67" s="83">
        <f t="shared" si="14"/>
        <v>140156</v>
      </c>
      <c r="AD67" s="51">
        <f t="shared" si="15"/>
        <v>16637</v>
      </c>
      <c r="AE67" s="39"/>
      <c r="AF67" s="64">
        <v>3099899</v>
      </c>
      <c r="AG67" s="64">
        <v>10429</v>
      </c>
      <c r="AH67" s="64">
        <v>372053</v>
      </c>
      <c r="AI67" s="64">
        <v>201</v>
      </c>
      <c r="AJ67" s="51">
        <f t="shared" si="16"/>
        <v>3482582</v>
      </c>
      <c r="AK67" s="64">
        <v>21489</v>
      </c>
      <c r="AL67" s="51">
        <f t="shared" si="17"/>
        <v>3461093</v>
      </c>
      <c r="AM67" s="39"/>
    </row>
    <row r="68" spans="1:149" ht="15.75" customHeight="1" x14ac:dyDescent="0.2">
      <c r="A68" s="3">
        <f t="shared" si="6"/>
        <v>65</v>
      </c>
      <c r="B68" s="41" t="s">
        <v>283</v>
      </c>
      <c r="C68" s="41">
        <v>9352</v>
      </c>
      <c r="D68" s="63" t="s">
        <v>249</v>
      </c>
      <c r="E68" s="63">
        <f t="shared" si="18"/>
        <v>1</v>
      </c>
      <c r="F68" s="119" t="s">
        <v>345</v>
      </c>
      <c r="G68" s="93">
        <v>41825</v>
      </c>
      <c r="H68" s="64">
        <v>1049</v>
      </c>
      <c r="I68" s="64">
        <v>557</v>
      </c>
      <c r="J68" s="64">
        <v>35218</v>
      </c>
      <c r="K68" s="64">
        <v>64540</v>
      </c>
      <c r="L68" s="64">
        <v>0</v>
      </c>
      <c r="M68" s="64"/>
      <c r="N68" s="64">
        <v>19240</v>
      </c>
      <c r="O68" s="64">
        <v>1813</v>
      </c>
      <c r="P68" s="64">
        <v>9653</v>
      </c>
      <c r="Q68" s="64">
        <v>17314</v>
      </c>
      <c r="R68" s="51">
        <f t="shared" si="13"/>
        <v>191209</v>
      </c>
      <c r="S68" s="9"/>
      <c r="T68" s="64">
        <v>35500</v>
      </c>
      <c r="U68" s="64">
        <v>0</v>
      </c>
      <c r="V68" s="64">
        <v>764</v>
      </c>
      <c r="W68" s="64">
        <v>3114</v>
      </c>
      <c r="X68" s="64">
        <v>118529</v>
      </c>
      <c r="Y68" s="64">
        <v>8880</v>
      </c>
      <c r="Z68" s="64">
        <v>1788</v>
      </c>
      <c r="AA68" s="64">
        <v>699</v>
      </c>
      <c r="AB68" s="64">
        <v>1315</v>
      </c>
      <c r="AC68" s="83">
        <f t="shared" si="14"/>
        <v>170589</v>
      </c>
      <c r="AD68" s="51">
        <f t="shared" si="15"/>
        <v>20620</v>
      </c>
      <c r="AE68" s="39"/>
      <c r="AF68" s="64">
        <v>2571000</v>
      </c>
      <c r="AG68" s="64">
        <v>113290</v>
      </c>
      <c r="AH68" s="64">
        <v>102226</v>
      </c>
      <c r="AI68" s="64">
        <v>0</v>
      </c>
      <c r="AJ68" s="51">
        <f t="shared" si="16"/>
        <v>2786516</v>
      </c>
      <c r="AK68" s="64">
        <v>0</v>
      </c>
      <c r="AL68" s="51">
        <f t="shared" si="17"/>
        <v>2786516</v>
      </c>
      <c r="AM68" s="39"/>
    </row>
    <row r="69" spans="1:149" ht="15.75" customHeight="1" x14ac:dyDescent="0.2">
      <c r="A69" s="3">
        <f t="shared" si="6"/>
        <v>66</v>
      </c>
      <c r="B69" s="41" t="s">
        <v>283</v>
      </c>
      <c r="C69" s="41">
        <v>9538</v>
      </c>
      <c r="D69" s="63" t="s">
        <v>279</v>
      </c>
      <c r="E69" s="63">
        <f t="shared" si="18"/>
        <v>1</v>
      </c>
      <c r="F69" s="119" t="s">
        <v>345</v>
      </c>
      <c r="G69" s="93">
        <v>44574</v>
      </c>
      <c r="H69" s="64">
        <v>0</v>
      </c>
      <c r="I69" s="64">
        <v>325</v>
      </c>
      <c r="J69" s="64">
        <v>0</v>
      </c>
      <c r="K69" s="64">
        <v>0</v>
      </c>
      <c r="L69" s="64">
        <v>0</v>
      </c>
      <c r="M69" s="64"/>
      <c r="N69" s="64">
        <v>27023</v>
      </c>
      <c r="O69" s="64">
        <v>2500</v>
      </c>
      <c r="P69" s="64">
        <v>620</v>
      </c>
      <c r="Q69" s="64"/>
      <c r="R69" s="51">
        <f t="shared" si="13"/>
        <v>75042</v>
      </c>
      <c r="S69" s="9"/>
      <c r="T69" s="64">
        <v>14073</v>
      </c>
      <c r="U69" s="64">
        <v>8000</v>
      </c>
      <c r="V69" s="64">
        <v>2850</v>
      </c>
      <c r="W69" s="64"/>
      <c r="X69" s="64">
        <v>27087</v>
      </c>
      <c r="Y69" s="64">
        <v>13001</v>
      </c>
      <c r="Z69" s="64">
        <v>711</v>
      </c>
      <c r="AA69" s="64">
        <v>1920</v>
      </c>
      <c r="AB69" s="64"/>
      <c r="AC69" s="83">
        <f t="shared" si="14"/>
        <v>67642</v>
      </c>
      <c r="AD69" s="51">
        <f t="shared" si="15"/>
        <v>7400</v>
      </c>
      <c r="AE69" s="39"/>
      <c r="AF69" s="64">
        <v>857489</v>
      </c>
      <c r="AG69" s="64">
        <v>9094</v>
      </c>
      <c r="AH69" s="64">
        <v>81243</v>
      </c>
      <c r="AI69" s="64"/>
      <c r="AJ69" s="51">
        <f t="shared" si="16"/>
        <v>947826</v>
      </c>
      <c r="AK69" s="64">
        <v>288</v>
      </c>
      <c r="AL69" s="51">
        <f t="shared" si="17"/>
        <v>947538</v>
      </c>
      <c r="AM69" s="39"/>
    </row>
    <row r="70" spans="1:149" ht="15.75" customHeight="1" x14ac:dyDescent="0.2">
      <c r="A70" s="3">
        <f t="shared" ref="A70:A74" si="19">+A69+1</f>
        <v>67</v>
      </c>
      <c r="B70" s="41" t="s">
        <v>283</v>
      </c>
      <c r="C70" s="41">
        <v>9331</v>
      </c>
      <c r="D70" s="63" t="s">
        <v>28</v>
      </c>
      <c r="E70" s="63">
        <f t="shared" si="18"/>
        <v>1</v>
      </c>
      <c r="F70" s="119" t="s">
        <v>345</v>
      </c>
      <c r="G70" s="93">
        <v>35433</v>
      </c>
      <c r="H70" s="64"/>
      <c r="I70" s="64"/>
      <c r="J70" s="64">
        <v>0</v>
      </c>
      <c r="K70" s="64"/>
      <c r="L70" s="64">
        <v>1500</v>
      </c>
      <c r="M70" s="64"/>
      <c r="N70" s="64">
        <v>96</v>
      </c>
      <c r="O70" s="64">
        <v>12403</v>
      </c>
      <c r="P70" s="64"/>
      <c r="Q70" s="64">
        <v>0</v>
      </c>
      <c r="R70" s="51">
        <f t="shared" si="13"/>
        <v>49432</v>
      </c>
      <c r="S70" s="9"/>
      <c r="T70" s="64">
        <v>26154</v>
      </c>
      <c r="U70" s="64">
        <v>0</v>
      </c>
      <c r="V70" s="64"/>
      <c r="W70" s="64">
        <v>1274</v>
      </c>
      <c r="X70" s="64">
        <v>8760</v>
      </c>
      <c r="Y70" s="64">
        <v>5725</v>
      </c>
      <c r="Z70" s="64"/>
      <c r="AA70" s="64"/>
      <c r="AB70" s="64"/>
      <c r="AC70" s="83">
        <f t="shared" si="14"/>
        <v>41913</v>
      </c>
      <c r="AD70" s="51">
        <f t="shared" si="15"/>
        <v>7519</v>
      </c>
      <c r="AE70" s="39"/>
      <c r="AF70" s="64">
        <v>1025000</v>
      </c>
      <c r="AG70" s="64">
        <v>6381</v>
      </c>
      <c r="AH70" s="64">
        <v>378175</v>
      </c>
      <c r="AI70" s="64">
        <v>542</v>
      </c>
      <c r="AJ70" s="51">
        <f t="shared" si="16"/>
        <v>1410098</v>
      </c>
      <c r="AK70" s="64">
        <v>448</v>
      </c>
      <c r="AL70" s="51">
        <f t="shared" si="17"/>
        <v>1409650</v>
      </c>
      <c r="AM70" s="39"/>
    </row>
    <row r="71" spans="1:149" s="45" customFormat="1" ht="15.75" customHeight="1" x14ac:dyDescent="0.2">
      <c r="A71" s="3">
        <f t="shared" si="19"/>
        <v>68</v>
      </c>
      <c r="B71" s="86" t="s">
        <v>283</v>
      </c>
      <c r="C71" s="86">
        <v>9332</v>
      </c>
      <c r="D71" s="87" t="s">
        <v>52</v>
      </c>
      <c r="E71" s="63" t="str">
        <f t="shared" si="18"/>
        <v xml:space="preserve"> </v>
      </c>
      <c r="F71" s="119" t="s">
        <v>294</v>
      </c>
      <c r="G71" s="93">
        <v>22645</v>
      </c>
      <c r="H71" s="94">
        <v>1870</v>
      </c>
      <c r="I71" s="94"/>
      <c r="J71" s="94">
        <v>0</v>
      </c>
      <c r="K71" s="94">
        <v>0</v>
      </c>
      <c r="L71" s="94"/>
      <c r="M71" s="94"/>
      <c r="N71" s="94"/>
      <c r="O71" s="94">
        <v>17261</v>
      </c>
      <c r="P71" s="94">
        <v>556</v>
      </c>
      <c r="Q71" s="94">
        <v>350</v>
      </c>
      <c r="R71" s="51">
        <f t="shared" si="13"/>
        <v>42682</v>
      </c>
      <c r="S71" s="10"/>
      <c r="T71" s="94">
        <v>8617</v>
      </c>
      <c r="U71" s="94">
        <v>0</v>
      </c>
      <c r="V71" s="94">
        <v>3983</v>
      </c>
      <c r="W71" s="94">
        <v>3658</v>
      </c>
      <c r="X71" s="94">
        <v>17024</v>
      </c>
      <c r="Y71" s="94">
        <v>3665</v>
      </c>
      <c r="Z71" s="94">
        <v>2655</v>
      </c>
      <c r="AA71" s="94"/>
      <c r="AB71" s="94">
        <v>1629</v>
      </c>
      <c r="AC71" s="83">
        <f t="shared" si="14"/>
        <v>41231</v>
      </c>
      <c r="AD71" s="51">
        <f t="shared" si="15"/>
        <v>1451</v>
      </c>
      <c r="AE71" s="89"/>
      <c r="AF71" s="94">
        <v>334000</v>
      </c>
      <c r="AG71" s="94">
        <v>6272</v>
      </c>
      <c r="AH71" s="94">
        <v>649853</v>
      </c>
      <c r="AI71" s="94">
        <v>6419</v>
      </c>
      <c r="AJ71" s="51">
        <f t="shared" si="16"/>
        <v>996544</v>
      </c>
      <c r="AK71" s="94">
        <v>0</v>
      </c>
      <c r="AL71" s="51">
        <f t="shared" si="17"/>
        <v>996544</v>
      </c>
      <c r="AM71" s="89"/>
    </row>
    <row r="72" spans="1:149" s="45" customFormat="1" ht="15.75" customHeight="1" x14ac:dyDescent="0.2">
      <c r="A72" s="3">
        <f t="shared" si="19"/>
        <v>69</v>
      </c>
      <c r="B72" s="86" t="s">
        <v>283</v>
      </c>
      <c r="C72" s="86">
        <v>9985</v>
      </c>
      <c r="D72" s="87" t="s">
        <v>29</v>
      </c>
      <c r="E72" s="63" t="str">
        <f t="shared" si="18"/>
        <v xml:space="preserve"> </v>
      </c>
      <c r="F72" s="119" t="s">
        <v>294</v>
      </c>
      <c r="G72" s="93">
        <v>4264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/>
      <c r="N72" s="94">
        <v>0</v>
      </c>
      <c r="O72" s="94">
        <v>56</v>
      </c>
      <c r="P72" s="94">
        <v>0</v>
      </c>
      <c r="Q72" s="94">
        <v>3500</v>
      </c>
      <c r="R72" s="51">
        <f t="shared" si="13"/>
        <v>7820</v>
      </c>
      <c r="S72" s="9"/>
      <c r="T72" s="94">
        <v>0</v>
      </c>
      <c r="U72" s="94">
        <v>0</v>
      </c>
      <c r="V72" s="94">
        <v>0</v>
      </c>
      <c r="W72" s="94">
        <v>0</v>
      </c>
      <c r="X72" s="94">
        <v>4630</v>
      </c>
      <c r="Y72" s="94">
        <v>2480</v>
      </c>
      <c r="Z72" s="94">
        <v>0</v>
      </c>
      <c r="AA72" s="94">
        <v>0</v>
      </c>
      <c r="AB72" s="94">
        <v>200</v>
      </c>
      <c r="AC72" s="83">
        <f t="shared" si="14"/>
        <v>7310</v>
      </c>
      <c r="AD72" s="51">
        <f t="shared" si="15"/>
        <v>510</v>
      </c>
      <c r="AE72" s="89"/>
      <c r="AF72" s="94">
        <v>0</v>
      </c>
      <c r="AG72" s="94">
        <v>5790</v>
      </c>
      <c r="AH72" s="94">
        <v>6356</v>
      </c>
      <c r="AI72" s="94">
        <v>0</v>
      </c>
      <c r="AJ72" s="51">
        <f t="shared" si="16"/>
        <v>12146</v>
      </c>
      <c r="AK72" s="94">
        <v>12146</v>
      </c>
      <c r="AL72" s="51">
        <f t="shared" si="17"/>
        <v>0</v>
      </c>
      <c r="AM72" s="89"/>
    </row>
    <row r="73" spans="1:149" s="45" customFormat="1" ht="15.75" customHeight="1" x14ac:dyDescent="0.2">
      <c r="A73" s="3">
        <f t="shared" si="19"/>
        <v>70</v>
      </c>
      <c r="B73" s="86" t="s">
        <v>283</v>
      </c>
      <c r="C73" s="86">
        <v>9268</v>
      </c>
      <c r="D73" s="87" t="s">
        <v>4</v>
      </c>
      <c r="E73" s="63">
        <f t="shared" si="18"/>
        <v>1</v>
      </c>
      <c r="F73" s="119" t="s">
        <v>345</v>
      </c>
      <c r="G73" s="93">
        <v>113493</v>
      </c>
      <c r="H73" s="94"/>
      <c r="I73" s="94">
        <v>15376</v>
      </c>
      <c r="J73" s="94"/>
      <c r="K73" s="94"/>
      <c r="L73" s="94">
        <v>0</v>
      </c>
      <c r="M73" s="94"/>
      <c r="N73" s="94">
        <v>5903</v>
      </c>
      <c r="O73" s="94">
        <v>6010</v>
      </c>
      <c r="P73" s="94"/>
      <c r="Q73" s="94"/>
      <c r="R73" s="51">
        <f t="shared" si="13"/>
        <v>140782</v>
      </c>
      <c r="S73" s="9"/>
      <c r="T73" s="94">
        <v>68971</v>
      </c>
      <c r="U73" s="94"/>
      <c r="V73" s="94">
        <v>650</v>
      </c>
      <c r="W73" s="94">
        <v>12594</v>
      </c>
      <c r="X73" s="94">
        <v>37187</v>
      </c>
      <c r="Y73" s="94">
        <v>13344</v>
      </c>
      <c r="Z73" s="94">
        <v>2980</v>
      </c>
      <c r="AA73" s="94">
        <v>15376</v>
      </c>
      <c r="AB73" s="94">
        <v>2609</v>
      </c>
      <c r="AC73" s="83">
        <f t="shared" si="14"/>
        <v>153711</v>
      </c>
      <c r="AD73" s="51">
        <f t="shared" si="15"/>
        <v>-12929</v>
      </c>
      <c r="AE73" s="89"/>
      <c r="AF73" s="94">
        <v>2216696</v>
      </c>
      <c r="AG73" s="94">
        <v>30855</v>
      </c>
      <c r="AH73" s="94">
        <v>205036</v>
      </c>
      <c r="AI73" s="94">
        <v>571</v>
      </c>
      <c r="AJ73" s="51">
        <f t="shared" si="16"/>
        <v>2453158</v>
      </c>
      <c r="AK73" s="94">
        <v>4188</v>
      </c>
      <c r="AL73" s="51">
        <f t="shared" si="17"/>
        <v>2448970</v>
      </c>
      <c r="AM73" s="89"/>
    </row>
    <row r="74" spans="1:149" s="45" customFormat="1" ht="15.75" customHeight="1" x14ac:dyDescent="0.2">
      <c r="A74" s="3">
        <f t="shared" si="19"/>
        <v>71</v>
      </c>
      <c r="B74" s="86" t="s">
        <v>283</v>
      </c>
      <c r="C74" s="86">
        <v>9270</v>
      </c>
      <c r="D74" s="87" t="s">
        <v>288</v>
      </c>
      <c r="E74" s="63">
        <f t="shared" si="18"/>
        <v>1</v>
      </c>
      <c r="F74" s="119" t="s">
        <v>345</v>
      </c>
      <c r="G74" s="93">
        <v>203173</v>
      </c>
      <c r="H74" s="94"/>
      <c r="I74" s="94">
        <v>3462</v>
      </c>
      <c r="J74" s="94">
        <v>0</v>
      </c>
      <c r="K74" s="94">
        <v>0</v>
      </c>
      <c r="L74" s="94">
        <v>0</v>
      </c>
      <c r="M74" s="94"/>
      <c r="N74" s="94">
        <v>123142</v>
      </c>
      <c r="O74" s="94">
        <v>41040</v>
      </c>
      <c r="P74" s="94">
        <v>7444</v>
      </c>
      <c r="Q74" s="94"/>
      <c r="R74" s="51">
        <f t="shared" si="13"/>
        <v>378261</v>
      </c>
      <c r="S74" s="9"/>
      <c r="T74" s="94">
        <v>82139</v>
      </c>
      <c r="U74" s="94">
        <v>17724</v>
      </c>
      <c r="V74" s="94">
        <v>3937</v>
      </c>
      <c r="W74" s="94">
        <v>66000</v>
      </c>
      <c r="X74" s="94">
        <v>69174</v>
      </c>
      <c r="Y74" s="94">
        <v>31158</v>
      </c>
      <c r="Z74" s="94">
        <v>27286</v>
      </c>
      <c r="AA74" s="94">
        <v>12550</v>
      </c>
      <c r="AB74" s="94">
        <v>38389</v>
      </c>
      <c r="AC74" s="83">
        <f t="shared" si="14"/>
        <v>348357</v>
      </c>
      <c r="AD74" s="51">
        <f t="shared" si="15"/>
        <v>29904</v>
      </c>
      <c r="AE74" s="89"/>
      <c r="AF74" s="94">
        <v>4426217</v>
      </c>
      <c r="AG74" s="94">
        <v>120051</v>
      </c>
      <c r="AH74" s="94">
        <v>1227209</v>
      </c>
      <c r="AI74" s="94">
        <v>2272</v>
      </c>
      <c r="AJ74" s="51">
        <f t="shared" si="16"/>
        <v>5775749</v>
      </c>
      <c r="AK74" s="94">
        <v>21951</v>
      </c>
      <c r="AL74" s="51">
        <f t="shared" si="17"/>
        <v>5753798</v>
      </c>
      <c r="AM74" s="89"/>
    </row>
    <row r="75" spans="1:149" s="7" customFormat="1" ht="15.75" customHeight="1" x14ac:dyDescent="0.2">
      <c r="A75" s="219" t="s">
        <v>332</v>
      </c>
      <c r="B75" s="220"/>
      <c r="C75" s="220"/>
      <c r="D75" s="220"/>
      <c r="E75" s="69"/>
      <c r="F75" s="117"/>
      <c r="G75" s="76">
        <f>SUM(G4:G74)</f>
        <v>8714325</v>
      </c>
      <c r="H75" s="76">
        <f t="shared" ref="H75:Q75" si="20">SUM(H4:H74)</f>
        <v>79099</v>
      </c>
      <c r="I75" s="76">
        <f t="shared" si="20"/>
        <v>486957</v>
      </c>
      <c r="J75" s="76">
        <f t="shared" si="20"/>
        <v>1176295</v>
      </c>
      <c r="K75" s="76">
        <f t="shared" si="20"/>
        <v>430572</v>
      </c>
      <c r="L75" s="76">
        <f t="shared" si="20"/>
        <v>144792</v>
      </c>
      <c r="M75" s="76">
        <f t="shared" si="20"/>
        <v>0</v>
      </c>
      <c r="N75" s="76">
        <f t="shared" si="20"/>
        <v>3116890</v>
      </c>
      <c r="O75" s="76">
        <f t="shared" si="20"/>
        <v>793151</v>
      </c>
      <c r="P75" s="76">
        <f t="shared" si="20"/>
        <v>851309</v>
      </c>
      <c r="Q75" s="76">
        <f t="shared" si="20"/>
        <v>574107</v>
      </c>
      <c r="R75" s="51">
        <f>SUM(R4:R74)</f>
        <v>16367497</v>
      </c>
      <c r="S75" s="31"/>
      <c r="T75" s="30">
        <f>SUM(T4:T74)</f>
        <v>4082756</v>
      </c>
      <c r="U75" s="30">
        <f t="shared" ref="U75:AB75" si="21">SUM(U4:U74)</f>
        <v>683790</v>
      </c>
      <c r="V75" s="30">
        <f t="shared" si="21"/>
        <v>832105</v>
      </c>
      <c r="W75" s="30">
        <f t="shared" si="21"/>
        <v>2065651</v>
      </c>
      <c r="X75" s="30">
        <f t="shared" si="21"/>
        <v>3467670</v>
      </c>
      <c r="Y75" s="30">
        <f t="shared" si="21"/>
        <v>2018599</v>
      </c>
      <c r="Z75" s="30">
        <f t="shared" si="21"/>
        <v>540166</v>
      </c>
      <c r="AA75" s="30">
        <f t="shared" si="21"/>
        <v>357821</v>
      </c>
      <c r="AB75" s="30">
        <f t="shared" si="21"/>
        <v>696510</v>
      </c>
      <c r="AC75" s="83">
        <f>SUM(AC4:AC74)</f>
        <v>14745068</v>
      </c>
      <c r="AD75" s="51">
        <f t="shared" si="15"/>
        <v>1622429</v>
      </c>
      <c r="AE75" s="35"/>
      <c r="AF75" s="76">
        <f>SUM(AF4:AF74)</f>
        <v>190216810</v>
      </c>
      <c r="AG75" s="76">
        <f t="shared" ref="AG75:AI75" si="22">SUM(AG4:AG74)</f>
        <v>5781002</v>
      </c>
      <c r="AH75" s="76">
        <f t="shared" si="22"/>
        <v>28858075</v>
      </c>
      <c r="AI75" s="76">
        <f t="shared" si="22"/>
        <v>767464</v>
      </c>
      <c r="AJ75" s="51">
        <f>SUM(AJ4:AJ74)</f>
        <v>225623351</v>
      </c>
      <c r="AK75" s="76">
        <f>SUM(AK4:AK74)</f>
        <v>4005453</v>
      </c>
      <c r="AL75" s="51">
        <f>SUM(AL4:AL74)</f>
        <v>221617898</v>
      </c>
      <c r="AM75" s="77"/>
    </row>
    <row r="76" spans="1:149" s="7" customFormat="1" ht="15.75" customHeight="1" x14ac:dyDescent="0.2">
      <c r="A76" s="219" t="s">
        <v>324</v>
      </c>
      <c r="B76" s="220"/>
      <c r="C76" s="220"/>
      <c r="D76" s="220"/>
      <c r="E76" s="69"/>
      <c r="F76" s="117"/>
      <c r="G76" s="116">
        <v>8797614</v>
      </c>
      <c r="H76" s="96">
        <v>84215</v>
      </c>
      <c r="I76" s="96">
        <v>401425</v>
      </c>
      <c r="J76" s="96">
        <v>908870</v>
      </c>
      <c r="K76" s="96">
        <v>325292</v>
      </c>
      <c r="L76" s="96">
        <v>144642</v>
      </c>
      <c r="M76" s="96"/>
      <c r="N76" s="96">
        <v>2986889</v>
      </c>
      <c r="O76" s="96">
        <v>649639</v>
      </c>
      <c r="P76" s="96">
        <v>859533</v>
      </c>
      <c r="Q76" s="96">
        <v>622784</v>
      </c>
      <c r="R76" s="83">
        <v>15780903</v>
      </c>
      <c r="S76" s="92"/>
      <c r="T76" s="96">
        <v>4083977</v>
      </c>
      <c r="U76" s="96">
        <v>727585</v>
      </c>
      <c r="V76" s="96">
        <v>825290</v>
      </c>
      <c r="W76" s="96">
        <v>2200949</v>
      </c>
      <c r="X76" s="96">
        <v>3157803</v>
      </c>
      <c r="Y76" s="96">
        <v>1692667</v>
      </c>
      <c r="Z76" s="96">
        <v>520119</v>
      </c>
      <c r="AA76" s="96">
        <v>392665</v>
      </c>
      <c r="AB76" s="96">
        <v>925642</v>
      </c>
      <c r="AC76" s="83">
        <v>14526697</v>
      </c>
      <c r="AD76" s="83">
        <v>1254206</v>
      </c>
      <c r="AE76" s="97"/>
      <c r="AF76" s="96">
        <v>181673893</v>
      </c>
      <c r="AG76" s="96">
        <v>5458612</v>
      </c>
      <c r="AH76" s="96">
        <v>28728231</v>
      </c>
      <c r="AI76" s="96">
        <v>788815</v>
      </c>
      <c r="AJ76" s="83">
        <v>216649551</v>
      </c>
      <c r="AK76" s="96">
        <v>4061201</v>
      </c>
      <c r="AL76" s="83">
        <v>212588350</v>
      </c>
      <c r="AM76" s="7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</row>
    <row r="77" spans="1:149" s="7" customFormat="1" ht="15.75" customHeight="1" x14ac:dyDescent="0.2">
      <c r="A77" s="221" t="s">
        <v>333</v>
      </c>
      <c r="B77" s="222"/>
      <c r="C77" s="222"/>
      <c r="D77" s="222"/>
      <c r="E77" s="70"/>
      <c r="F77" s="118"/>
      <c r="G77" s="66">
        <f t="shared" ref="G77:R77" si="23">+G75/G76</f>
        <v>0.99053277399985951</v>
      </c>
      <c r="H77" s="40">
        <f t="shared" si="23"/>
        <v>0.93925072730511194</v>
      </c>
      <c r="I77" s="40">
        <f t="shared" si="23"/>
        <v>1.2130709347947934</v>
      </c>
      <c r="J77" s="40">
        <f t="shared" si="23"/>
        <v>1.2942390000770188</v>
      </c>
      <c r="K77" s="40">
        <f t="shared" si="23"/>
        <v>1.3236476765490697</v>
      </c>
      <c r="L77" s="40">
        <f t="shared" si="23"/>
        <v>1.0010370431824782</v>
      </c>
      <c r="M77" s="40"/>
      <c r="N77" s="40">
        <f t="shared" si="23"/>
        <v>1.0435238805325542</v>
      </c>
      <c r="O77" s="40">
        <f t="shared" si="23"/>
        <v>1.2209103825355312</v>
      </c>
      <c r="P77" s="40">
        <f t="shared" si="23"/>
        <v>0.99043201366323341</v>
      </c>
      <c r="Q77" s="40">
        <f t="shared" si="23"/>
        <v>0.92183967475079642</v>
      </c>
      <c r="R77" s="52">
        <f t="shared" si="23"/>
        <v>1.0371711301945141</v>
      </c>
      <c r="S77" s="79"/>
      <c r="T77" s="40">
        <f t="shared" ref="T77:Z77" si="24">+T75/T76</f>
        <v>0.99970102671978811</v>
      </c>
      <c r="U77" s="40">
        <f t="shared" si="24"/>
        <v>0.93980772006019919</v>
      </c>
      <c r="V77" s="40">
        <f t="shared" si="24"/>
        <v>1.0082577033527609</v>
      </c>
      <c r="W77" s="40">
        <f t="shared" si="24"/>
        <v>0.93852742612391293</v>
      </c>
      <c r="X77" s="40">
        <f t="shared" si="24"/>
        <v>1.0981274006009876</v>
      </c>
      <c r="Y77" s="40">
        <f t="shared" si="24"/>
        <v>1.1925552988272354</v>
      </c>
      <c r="Z77" s="40">
        <f t="shared" si="24"/>
        <v>1.0385431026361276</v>
      </c>
      <c r="AA77" s="40">
        <v>0</v>
      </c>
      <c r="AB77" s="40">
        <f>+AB75/AB76</f>
        <v>0.75246153480503264</v>
      </c>
      <c r="AC77" s="145">
        <f>+AC75/AC76</f>
        <v>1.0150323917405313</v>
      </c>
      <c r="AD77" s="145">
        <f>+AD75/AD76*-1</f>
        <v>-1.2935905265961094</v>
      </c>
      <c r="AE77" s="37"/>
      <c r="AF77" s="40">
        <f t="shared" ref="AF77:AL77" si="25">+AF75/AF76</f>
        <v>1.0470233606982815</v>
      </c>
      <c r="AG77" s="66">
        <f t="shared" si="25"/>
        <v>1.0590608015370941</v>
      </c>
      <c r="AH77" s="40">
        <f t="shared" si="25"/>
        <v>1.0045197353084496</v>
      </c>
      <c r="AI77" s="40">
        <f t="shared" si="25"/>
        <v>0.97293281694693945</v>
      </c>
      <c r="AJ77" s="52">
        <f t="shared" si="25"/>
        <v>1.0414208105143961</v>
      </c>
      <c r="AK77" s="40">
        <f t="shared" si="25"/>
        <v>0.98627302613192502</v>
      </c>
      <c r="AL77" s="52">
        <f t="shared" si="25"/>
        <v>1.0424743312603912</v>
      </c>
      <c r="AM77" s="77"/>
    </row>
    <row r="78" spans="1:149" ht="15.75" customHeight="1" x14ac:dyDescent="0.2">
      <c r="B78" s="41"/>
      <c r="C78" s="41"/>
      <c r="D78" s="63"/>
      <c r="E78" s="63"/>
      <c r="F78" s="41"/>
      <c r="G78" s="61"/>
      <c r="V78"/>
      <c r="W78"/>
      <c r="X78"/>
      <c r="Y78"/>
      <c r="Z78"/>
      <c r="AA78"/>
      <c r="AB78"/>
      <c r="AE78" s="47"/>
    </row>
    <row r="79" spans="1:149" ht="15.75" customHeight="1" x14ac:dyDescent="0.2">
      <c r="B79" s="41"/>
      <c r="C79" s="41"/>
      <c r="D79" s="147" t="s">
        <v>335</v>
      </c>
      <c r="E79" s="147"/>
      <c r="F79" s="35">
        <f>SUM(E4:E74)</f>
        <v>42</v>
      </c>
      <c r="G79" s="61"/>
      <c r="V79"/>
      <c r="W79"/>
      <c r="X79"/>
      <c r="Y79"/>
      <c r="Z79"/>
      <c r="AA79"/>
      <c r="AB79"/>
    </row>
    <row r="80" spans="1:149" ht="15.75" customHeight="1" x14ac:dyDescent="0.2">
      <c r="B80" s="41"/>
      <c r="C80" s="41"/>
      <c r="D80" s="147" t="s">
        <v>309</v>
      </c>
      <c r="E80" s="147"/>
      <c r="F80" s="148">
        <f>+F79/A74</f>
        <v>0.59154929577464788</v>
      </c>
      <c r="G80" s="61"/>
      <c r="V80"/>
      <c r="W80" s="95"/>
      <c r="X80"/>
      <c r="Y80"/>
      <c r="Z80"/>
      <c r="AA80"/>
      <c r="AB80"/>
    </row>
    <row r="81" spans="2:38" ht="15.75" customHeight="1" x14ac:dyDescent="0.2">
      <c r="B81" s="41"/>
      <c r="C81" s="41"/>
      <c r="D81" s="63"/>
      <c r="E81" s="63"/>
      <c r="F81" s="41"/>
      <c r="G81" s="61"/>
      <c r="V81"/>
      <c r="W81" s="95"/>
      <c r="X81"/>
      <c r="Y81"/>
      <c r="Z81"/>
      <c r="AA81"/>
      <c r="AB81"/>
      <c r="AJ81"/>
      <c r="AL81"/>
    </row>
    <row r="82" spans="2:38" ht="15.75" customHeight="1" x14ac:dyDescent="0.2">
      <c r="B82" s="41"/>
      <c r="C82" s="41"/>
      <c r="D82" s="63"/>
      <c r="E82" s="63"/>
      <c r="F82" s="41"/>
      <c r="G82" s="61"/>
      <c r="V82"/>
      <c r="W82" s="95"/>
      <c r="X82"/>
      <c r="Y82"/>
      <c r="Z82"/>
      <c r="AA82"/>
      <c r="AB82"/>
      <c r="AJ82"/>
      <c r="AL82"/>
    </row>
    <row r="83" spans="2:38" ht="15.75" customHeight="1" x14ac:dyDescent="0.2">
      <c r="B83" s="41"/>
      <c r="C83" s="41"/>
      <c r="D83" s="63"/>
      <c r="E83" s="63"/>
      <c r="F83" s="41"/>
      <c r="G83" s="61"/>
      <c r="V83"/>
      <c r="W83" s="95"/>
      <c r="X83"/>
      <c r="Y83"/>
      <c r="Z83"/>
      <c r="AA83"/>
      <c r="AB83"/>
      <c r="AJ83"/>
      <c r="AL83"/>
    </row>
    <row r="84" spans="2:38" ht="15.75" customHeight="1" x14ac:dyDescent="0.2">
      <c r="B84" s="41"/>
      <c r="C84" s="41"/>
      <c r="D84" s="63"/>
      <c r="E84" s="63"/>
      <c r="F84" s="41"/>
      <c r="G84" s="61"/>
      <c r="V84"/>
      <c r="W84" s="95"/>
      <c r="X84"/>
      <c r="Y84"/>
      <c r="Z84"/>
      <c r="AA84"/>
      <c r="AB84"/>
      <c r="AJ84"/>
      <c r="AL84"/>
    </row>
    <row r="85" spans="2:38" ht="15.75" customHeight="1" x14ac:dyDescent="0.2">
      <c r="B85" s="41"/>
      <c r="C85" s="41"/>
      <c r="D85" s="63"/>
      <c r="E85" s="63"/>
      <c r="F85" s="41"/>
      <c r="G85" s="61"/>
      <c r="V85"/>
      <c r="W85"/>
      <c r="X85"/>
      <c r="Y85"/>
      <c r="Z85"/>
      <c r="AA85"/>
      <c r="AB85"/>
      <c r="AJ85"/>
      <c r="AL85"/>
    </row>
    <row r="86" spans="2:38" ht="15.75" customHeight="1" x14ac:dyDescent="0.2">
      <c r="B86" s="41"/>
      <c r="C86" s="41"/>
      <c r="D86" s="63"/>
      <c r="E86" s="63"/>
      <c r="F86" s="41"/>
      <c r="G86" s="61"/>
      <c r="V86"/>
      <c r="W86"/>
      <c r="X86"/>
      <c r="Y86"/>
      <c r="Z86"/>
      <c r="AA86"/>
      <c r="AB86"/>
      <c r="AJ86"/>
      <c r="AL86"/>
    </row>
    <row r="87" spans="2:38" ht="15.75" customHeight="1" x14ac:dyDescent="0.2">
      <c r="B87" s="41"/>
      <c r="C87" s="41"/>
      <c r="D87" s="63"/>
      <c r="E87" s="63"/>
      <c r="F87" s="41"/>
      <c r="G87" s="61"/>
      <c r="V87"/>
      <c r="W87"/>
      <c r="X87"/>
      <c r="Y87"/>
      <c r="Z87"/>
      <c r="AA87"/>
      <c r="AB87"/>
      <c r="AJ87"/>
      <c r="AL87"/>
    </row>
    <row r="88" spans="2:38" ht="15.75" customHeight="1" x14ac:dyDescent="0.2">
      <c r="B88" s="41"/>
      <c r="C88" s="41"/>
      <c r="D88" s="63"/>
      <c r="E88" s="63"/>
      <c r="F88" s="41"/>
      <c r="G88" s="61"/>
      <c r="V88"/>
      <c r="W88"/>
      <c r="X88"/>
      <c r="Y88"/>
      <c r="Z88"/>
      <c r="AA88"/>
      <c r="AB88"/>
      <c r="AJ88"/>
      <c r="AL88"/>
    </row>
    <row r="89" spans="2:38" ht="15.75" customHeight="1" x14ac:dyDescent="0.2">
      <c r="B89" s="41"/>
      <c r="C89" s="41"/>
      <c r="D89" s="63"/>
      <c r="E89" s="63"/>
      <c r="F89" s="41"/>
      <c r="G89" s="61"/>
      <c r="V89"/>
      <c r="W89"/>
      <c r="X89"/>
      <c r="Y89"/>
      <c r="Z89"/>
      <c r="AA89"/>
      <c r="AB89"/>
      <c r="AJ89"/>
      <c r="AL89"/>
    </row>
    <row r="90" spans="2:38" ht="15.75" customHeight="1" x14ac:dyDescent="0.2">
      <c r="B90" s="41"/>
      <c r="C90" s="41"/>
      <c r="D90" s="63"/>
      <c r="E90" s="63"/>
      <c r="F90" s="41"/>
      <c r="G90" s="61"/>
      <c r="V90"/>
      <c r="W90"/>
      <c r="X90"/>
      <c r="Y90"/>
      <c r="Z90"/>
      <c r="AA90"/>
      <c r="AB90"/>
      <c r="AJ90"/>
      <c r="AL90"/>
    </row>
    <row r="91" spans="2:38" ht="15.75" customHeight="1" x14ac:dyDescent="0.2">
      <c r="B91" s="41"/>
      <c r="C91" s="41"/>
      <c r="D91" s="63"/>
      <c r="E91" s="63"/>
      <c r="F91" s="41"/>
      <c r="G91" s="61"/>
      <c r="V91"/>
      <c r="W91"/>
      <c r="X91"/>
      <c r="Y91"/>
      <c r="Z91"/>
      <c r="AA91"/>
      <c r="AB91"/>
      <c r="AJ91"/>
      <c r="AL91"/>
    </row>
    <row r="92" spans="2:38" ht="15.75" customHeight="1" x14ac:dyDescent="0.2">
      <c r="B92" s="41"/>
      <c r="C92" s="41"/>
      <c r="D92" s="63"/>
      <c r="E92" s="63"/>
      <c r="F92" s="41"/>
      <c r="G92" s="61"/>
      <c r="V92"/>
      <c r="W92"/>
      <c r="X92"/>
      <c r="Y92"/>
      <c r="Z92"/>
      <c r="AA92"/>
      <c r="AB92"/>
      <c r="AJ92"/>
      <c r="AL92"/>
    </row>
    <row r="93" spans="2:38" ht="15.75" customHeight="1" x14ac:dyDescent="0.2">
      <c r="B93" s="41"/>
      <c r="C93" s="41"/>
      <c r="D93" s="63"/>
      <c r="E93" s="63"/>
      <c r="F93" s="41"/>
      <c r="G93" s="61"/>
      <c r="V93"/>
      <c r="W93"/>
      <c r="X93"/>
      <c r="Y93"/>
      <c r="Z93"/>
      <c r="AA93"/>
      <c r="AB93"/>
      <c r="AJ93"/>
      <c r="AL93"/>
    </row>
    <row r="94" spans="2:38" ht="15.75" customHeight="1" x14ac:dyDescent="0.2">
      <c r="B94" s="41"/>
      <c r="C94" s="41"/>
      <c r="D94" s="63"/>
      <c r="E94" s="63"/>
      <c r="F94" s="41"/>
      <c r="G94" s="61"/>
      <c r="V94"/>
      <c r="W94"/>
      <c r="X94"/>
      <c r="Y94"/>
      <c r="Z94"/>
      <c r="AA94"/>
      <c r="AB94"/>
      <c r="AJ94"/>
      <c r="AL94"/>
    </row>
    <row r="95" spans="2:38" ht="15.75" customHeight="1" x14ac:dyDescent="0.2">
      <c r="B95" s="41"/>
      <c r="C95" s="41"/>
      <c r="D95" s="63"/>
      <c r="E95" s="63"/>
      <c r="F95" s="41"/>
      <c r="G95" s="61"/>
      <c r="V95"/>
      <c r="W95"/>
      <c r="X95"/>
      <c r="Y95"/>
      <c r="Z95"/>
      <c r="AA95"/>
      <c r="AB95"/>
      <c r="AJ95"/>
      <c r="AL95"/>
    </row>
    <row r="96" spans="2:38" ht="15.75" customHeight="1" x14ac:dyDescent="0.2">
      <c r="B96" s="41"/>
      <c r="C96" s="41"/>
      <c r="D96" s="63"/>
      <c r="E96" s="63"/>
      <c r="F96" s="41"/>
      <c r="G96" s="61"/>
      <c r="V96"/>
      <c r="W96"/>
      <c r="X96"/>
      <c r="Y96"/>
      <c r="Z96"/>
      <c r="AA96"/>
      <c r="AB96"/>
      <c r="AJ96"/>
      <c r="AL96"/>
    </row>
    <row r="97" spans="2:38" ht="15.75" customHeight="1" x14ac:dyDescent="0.2">
      <c r="B97" s="41"/>
      <c r="C97" s="41"/>
      <c r="D97" s="63"/>
      <c r="E97" s="63"/>
      <c r="F97" s="41"/>
      <c r="G97" s="61"/>
      <c r="V97"/>
      <c r="W97"/>
      <c r="X97"/>
      <c r="Y97"/>
      <c r="Z97"/>
      <c r="AA97"/>
      <c r="AB97"/>
      <c r="AJ97"/>
      <c r="AL97"/>
    </row>
    <row r="98" spans="2:38" ht="15.75" customHeight="1" x14ac:dyDescent="0.2">
      <c r="B98" s="41"/>
      <c r="C98" s="41"/>
      <c r="D98" s="63"/>
      <c r="E98" s="63"/>
      <c r="F98" s="41"/>
      <c r="G98" s="61"/>
      <c r="V98"/>
      <c r="W98"/>
      <c r="X98"/>
      <c r="Y98"/>
      <c r="Z98"/>
      <c r="AA98"/>
      <c r="AB98"/>
      <c r="AJ98"/>
      <c r="AL98"/>
    </row>
    <row r="99" spans="2:38" ht="15.75" customHeight="1" x14ac:dyDescent="0.2">
      <c r="B99" s="41"/>
      <c r="C99" s="41"/>
      <c r="D99" s="63"/>
      <c r="E99" s="63"/>
      <c r="F99" s="41"/>
      <c r="G99" s="61"/>
      <c r="V99"/>
      <c r="W99"/>
      <c r="X99"/>
      <c r="Y99"/>
      <c r="Z99"/>
      <c r="AA99"/>
      <c r="AB99"/>
      <c r="AJ99"/>
      <c r="AL99"/>
    </row>
    <row r="100" spans="2:38" ht="15.75" customHeight="1" x14ac:dyDescent="0.2">
      <c r="B100" s="41"/>
      <c r="C100" s="41"/>
      <c r="D100" s="63"/>
      <c r="E100" s="63"/>
      <c r="F100" s="41"/>
      <c r="G100" s="61"/>
      <c r="V100"/>
      <c r="W100"/>
      <c r="X100"/>
      <c r="Y100"/>
      <c r="Z100"/>
      <c r="AA100"/>
      <c r="AB100"/>
      <c r="AJ100"/>
      <c r="AL100"/>
    </row>
    <row r="101" spans="2:38" ht="15.75" customHeight="1" x14ac:dyDescent="0.2">
      <c r="B101" s="41"/>
      <c r="C101" s="41"/>
      <c r="D101" s="63"/>
      <c r="E101" s="63"/>
      <c r="F101" s="41"/>
      <c r="G101" s="61"/>
      <c r="V101"/>
      <c r="W101"/>
      <c r="X101"/>
      <c r="Y101"/>
      <c r="Z101"/>
      <c r="AA101"/>
      <c r="AB101"/>
      <c r="AJ101"/>
      <c r="AL101"/>
    </row>
    <row r="102" spans="2:38" ht="15.75" customHeight="1" x14ac:dyDescent="0.2">
      <c r="B102" s="41"/>
      <c r="C102" s="41"/>
      <c r="D102" s="63"/>
      <c r="E102" s="63"/>
      <c r="F102" s="41"/>
      <c r="G102" s="61"/>
      <c r="V102"/>
      <c r="W102"/>
      <c r="X102"/>
      <c r="Y102"/>
      <c r="Z102"/>
      <c r="AA102"/>
      <c r="AB102"/>
      <c r="AJ102"/>
      <c r="AL102"/>
    </row>
    <row r="103" spans="2:38" ht="15.75" customHeight="1" x14ac:dyDescent="0.2">
      <c r="B103" s="41"/>
      <c r="C103" s="41"/>
      <c r="D103" s="63"/>
      <c r="E103" s="63"/>
      <c r="F103" s="41"/>
      <c r="G103" s="61"/>
      <c r="V103"/>
      <c r="W103"/>
      <c r="X103"/>
      <c r="Y103"/>
      <c r="Z103"/>
      <c r="AA103"/>
      <c r="AB103"/>
      <c r="AJ103"/>
      <c r="AL103"/>
    </row>
    <row r="104" spans="2:38" ht="15.75" customHeight="1" x14ac:dyDescent="0.2">
      <c r="B104" s="41"/>
      <c r="C104" s="41"/>
      <c r="D104" s="63"/>
      <c r="E104" s="63"/>
      <c r="F104" s="41"/>
      <c r="G104" s="61"/>
      <c r="V104"/>
      <c r="W104"/>
      <c r="X104"/>
      <c r="Y104"/>
      <c r="Z104"/>
      <c r="AA104"/>
      <c r="AB104"/>
      <c r="AJ104"/>
      <c r="AL104"/>
    </row>
    <row r="105" spans="2:38" ht="15.75" customHeight="1" x14ac:dyDescent="0.2">
      <c r="B105" s="41"/>
      <c r="C105" s="41"/>
      <c r="D105" s="63"/>
      <c r="E105" s="63"/>
      <c r="F105" s="41"/>
      <c r="G105" s="61"/>
      <c r="V105"/>
      <c r="W105"/>
      <c r="X105"/>
      <c r="Y105"/>
      <c r="Z105"/>
      <c r="AA105"/>
      <c r="AB105"/>
      <c r="AJ105"/>
      <c r="AL105"/>
    </row>
    <row r="106" spans="2:38" ht="15.75" customHeight="1" x14ac:dyDescent="0.2">
      <c r="B106" s="41"/>
      <c r="C106" s="41"/>
      <c r="D106" s="63"/>
      <c r="E106" s="63"/>
      <c r="F106" s="41"/>
      <c r="G106" s="61"/>
      <c r="V106"/>
      <c r="W106"/>
      <c r="X106"/>
      <c r="Y106"/>
      <c r="Z106"/>
      <c r="AA106"/>
      <c r="AB106"/>
      <c r="AJ106"/>
      <c r="AL106"/>
    </row>
    <row r="107" spans="2:38" ht="15.75" customHeight="1" x14ac:dyDescent="0.2">
      <c r="B107" s="41"/>
      <c r="C107" s="41"/>
      <c r="D107" s="63"/>
      <c r="E107" s="63"/>
      <c r="F107" s="41"/>
      <c r="G107" s="61"/>
      <c r="V107"/>
      <c r="W107"/>
      <c r="X107"/>
      <c r="Y107"/>
      <c r="Z107"/>
      <c r="AA107"/>
      <c r="AB107"/>
      <c r="AJ107"/>
      <c r="AL107"/>
    </row>
    <row r="108" spans="2:38" ht="15.75" customHeight="1" x14ac:dyDescent="0.2">
      <c r="B108" s="41"/>
      <c r="C108" s="41"/>
      <c r="D108" s="63"/>
      <c r="E108" s="63"/>
      <c r="F108" s="41"/>
      <c r="G108" s="61"/>
      <c r="V108"/>
      <c r="W108"/>
      <c r="X108"/>
      <c r="Y108"/>
      <c r="Z108"/>
      <c r="AA108"/>
      <c r="AB108"/>
      <c r="AJ108"/>
      <c r="AL108"/>
    </row>
    <row r="109" spans="2:38" ht="15.75" customHeight="1" x14ac:dyDescent="0.2">
      <c r="B109" s="41"/>
      <c r="C109" s="41"/>
      <c r="D109" s="63"/>
      <c r="E109" s="63"/>
      <c r="F109" s="41"/>
      <c r="G109" s="61"/>
      <c r="V109"/>
      <c r="W109"/>
      <c r="X109"/>
      <c r="Y109"/>
      <c r="Z109"/>
      <c r="AA109"/>
      <c r="AB109"/>
      <c r="AJ109"/>
      <c r="AL109"/>
    </row>
    <row r="110" spans="2:38" ht="15.75" customHeight="1" x14ac:dyDescent="0.2">
      <c r="B110" s="41"/>
      <c r="C110" s="41"/>
      <c r="D110" s="63"/>
      <c r="E110" s="63"/>
      <c r="F110" s="41"/>
      <c r="G110" s="61"/>
      <c r="V110"/>
      <c r="W110"/>
      <c r="X110"/>
      <c r="Y110"/>
      <c r="Z110"/>
      <c r="AA110"/>
      <c r="AB110"/>
      <c r="AJ110"/>
      <c r="AL110"/>
    </row>
    <row r="111" spans="2:38" ht="15.75" customHeight="1" x14ac:dyDescent="0.2">
      <c r="B111" s="41"/>
      <c r="C111" s="41"/>
      <c r="D111" s="63"/>
      <c r="E111" s="63"/>
      <c r="F111" s="41"/>
      <c r="G111" s="61"/>
      <c r="V111"/>
      <c r="W111"/>
      <c r="X111"/>
      <c r="Y111"/>
      <c r="Z111"/>
      <c r="AA111"/>
      <c r="AB111"/>
      <c r="AJ111"/>
      <c r="AL111"/>
    </row>
    <row r="112" spans="2:38" ht="15.75" customHeight="1" x14ac:dyDescent="0.2">
      <c r="B112" s="41"/>
      <c r="C112" s="41"/>
      <c r="D112" s="63"/>
      <c r="E112" s="63"/>
      <c r="F112" s="41"/>
      <c r="G112" s="61"/>
      <c r="V112"/>
      <c r="W112"/>
      <c r="X112"/>
      <c r="Y112"/>
      <c r="Z112"/>
      <c r="AA112"/>
      <c r="AB112"/>
      <c r="AJ112"/>
      <c r="AL112"/>
    </row>
    <row r="113" spans="2:38" ht="15.75" customHeight="1" x14ac:dyDescent="0.2">
      <c r="B113" s="41"/>
      <c r="C113" s="41"/>
      <c r="D113" s="63"/>
      <c r="E113" s="63"/>
      <c r="F113" s="41"/>
      <c r="G113" s="61"/>
      <c r="V113"/>
      <c r="W113"/>
      <c r="X113"/>
      <c r="Y113"/>
      <c r="Z113"/>
      <c r="AA113"/>
      <c r="AB113"/>
      <c r="AJ113"/>
      <c r="AL113"/>
    </row>
    <row r="114" spans="2:38" ht="15.75" customHeight="1" x14ac:dyDescent="0.2">
      <c r="B114" s="41"/>
      <c r="C114" s="41"/>
      <c r="D114" s="63"/>
      <c r="E114" s="63"/>
      <c r="F114" s="41"/>
      <c r="G114" s="61"/>
      <c r="V114"/>
      <c r="W114"/>
      <c r="X114"/>
      <c r="Y114"/>
      <c r="Z114"/>
      <c r="AA114"/>
      <c r="AB114"/>
      <c r="AJ114"/>
      <c r="AL114"/>
    </row>
    <row r="115" spans="2:38" ht="15.75" customHeight="1" x14ac:dyDescent="0.2">
      <c r="B115" s="41"/>
      <c r="C115" s="41"/>
      <c r="D115" s="63"/>
      <c r="E115" s="63"/>
      <c r="F115" s="41"/>
      <c r="G115" s="61"/>
      <c r="V115"/>
      <c r="W115"/>
      <c r="X115"/>
      <c r="Y115"/>
      <c r="Z115"/>
      <c r="AA115"/>
      <c r="AB115"/>
      <c r="AJ115"/>
      <c r="AL115"/>
    </row>
    <row r="116" spans="2:38" ht="15.75" customHeight="1" x14ac:dyDescent="0.2">
      <c r="B116" s="41"/>
      <c r="C116" s="41"/>
      <c r="D116" s="63"/>
      <c r="E116" s="63"/>
      <c r="F116" s="41"/>
      <c r="G116" s="61"/>
      <c r="V116"/>
      <c r="W116"/>
      <c r="X116"/>
      <c r="Y116"/>
      <c r="Z116"/>
      <c r="AA116"/>
      <c r="AB116"/>
      <c r="AJ116"/>
      <c r="AL116"/>
    </row>
    <row r="117" spans="2:38" ht="15.75" customHeight="1" x14ac:dyDescent="0.2">
      <c r="B117" s="41"/>
      <c r="C117" s="41"/>
      <c r="D117" s="63"/>
      <c r="E117" s="63"/>
      <c r="F117" s="41"/>
      <c r="G117" s="61"/>
      <c r="V117"/>
      <c r="W117"/>
      <c r="X117"/>
      <c r="Y117"/>
      <c r="Z117"/>
      <c r="AA117"/>
      <c r="AB117"/>
      <c r="AJ117"/>
      <c r="AL117"/>
    </row>
    <row r="118" spans="2:38" ht="15.75" customHeight="1" x14ac:dyDescent="0.2">
      <c r="B118" s="41"/>
      <c r="C118" s="41"/>
      <c r="D118" s="63"/>
      <c r="E118" s="63"/>
      <c r="F118" s="41"/>
      <c r="G118" s="61"/>
      <c r="V118"/>
      <c r="W118"/>
      <c r="X118"/>
      <c r="Y118"/>
      <c r="Z118"/>
      <c r="AA118"/>
      <c r="AB118"/>
      <c r="AJ118"/>
      <c r="AL118"/>
    </row>
    <row r="119" spans="2:38" ht="15.75" customHeight="1" x14ac:dyDescent="0.2">
      <c r="B119" s="41"/>
      <c r="C119" s="41"/>
      <c r="D119" s="63"/>
      <c r="E119" s="63"/>
      <c r="F119" s="41"/>
      <c r="G119" s="61"/>
      <c r="V119"/>
      <c r="W119"/>
      <c r="X119"/>
      <c r="Y119"/>
      <c r="Z119"/>
      <c r="AA119"/>
      <c r="AB119"/>
      <c r="AJ119"/>
      <c r="AL119"/>
    </row>
    <row r="120" spans="2:38" ht="15.75" customHeight="1" x14ac:dyDescent="0.2">
      <c r="B120" s="41"/>
      <c r="C120" s="41"/>
      <c r="D120" s="63"/>
      <c r="E120" s="63"/>
      <c r="F120" s="41"/>
      <c r="G120" s="61"/>
      <c r="V120"/>
      <c r="W120"/>
      <c r="X120"/>
      <c r="Y120"/>
      <c r="Z120"/>
      <c r="AA120"/>
      <c r="AB120"/>
      <c r="AJ120"/>
      <c r="AL120"/>
    </row>
    <row r="121" spans="2:38" ht="15.75" customHeight="1" x14ac:dyDescent="0.2">
      <c r="B121" s="41"/>
      <c r="C121" s="41"/>
      <c r="D121" s="63"/>
      <c r="E121" s="63"/>
      <c r="F121" s="41"/>
      <c r="G121" s="61"/>
      <c r="V121"/>
      <c r="W121"/>
      <c r="X121"/>
      <c r="Y121"/>
      <c r="Z121"/>
      <c r="AA121"/>
      <c r="AB121"/>
      <c r="AJ121"/>
      <c r="AL121"/>
    </row>
    <row r="122" spans="2:38" ht="15.75" customHeight="1" x14ac:dyDescent="0.2">
      <c r="B122" s="41"/>
      <c r="C122" s="41"/>
      <c r="D122" s="63"/>
      <c r="E122" s="63"/>
      <c r="F122" s="41"/>
      <c r="G122" s="61"/>
      <c r="V122"/>
      <c r="W122"/>
      <c r="X122"/>
      <c r="Y122"/>
      <c r="Z122"/>
      <c r="AA122"/>
      <c r="AB122"/>
      <c r="AJ122"/>
      <c r="AL122"/>
    </row>
    <row r="123" spans="2:38" ht="15.75" customHeight="1" x14ac:dyDescent="0.2">
      <c r="B123" s="41"/>
      <c r="C123" s="41"/>
      <c r="D123" s="63"/>
      <c r="E123" s="63"/>
      <c r="F123" s="41"/>
      <c r="G123" s="61"/>
      <c r="V123"/>
      <c r="W123"/>
      <c r="X123"/>
      <c r="Y123"/>
      <c r="Z123"/>
      <c r="AA123"/>
      <c r="AB123"/>
      <c r="AJ123"/>
      <c r="AL123"/>
    </row>
    <row r="124" spans="2:38" ht="15.75" customHeight="1" x14ac:dyDescent="0.2">
      <c r="B124" s="41"/>
      <c r="C124" s="41"/>
      <c r="D124" s="63"/>
      <c r="E124" s="63"/>
      <c r="F124" s="41"/>
      <c r="G124" s="61"/>
      <c r="V124"/>
      <c r="W124"/>
      <c r="X124"/>
      <c r="Y124"/>
      <c r="Z124"/>
      <c r="AA124"/>
      <c r="AB124"/>
      <c r="AJ124"/>
      <c r="AL124"/>
    </row>
    <row r="125" spans="2:38" ht="15.75" customHeight="1" x14ac:dyDescent="0.2">
      <c r="B125" s="41"/>
      <c r="C125" s="41"/>
      <c r="D125" s="63"/>
      <c r="E125" s="63"/>
      <c r="F125" s="41"/>
      <c r="G125" s="61"/>
      <c r="V125"/>
      <c r="W125"/>
      <c r="X125"/>
      <c r="Y125"/>
      <c r="Z125"/>
      <c r="AA125"/>
      <c r="AB125"/>
      <c r="AJ125"/>
      <c r="AL125"/>
    </row>
    <row r="126" spans="2:38" ht="15.75" customHeight="1" x14ac:dyDescent="0.2">
      <c r="B126" s="41"/>
      <c r="C126" s="41"/>
      <c r="D126" s="63"/>
      <c r="E126" s="63"/>
      <c r="F126" s="41"/>
      <c r="G126" s="61"/>
      <c r="V126"/>
      <c r="W126"/>
      <c r="X126"/>
      <c r="Y126"/>
      <c r="Z126"/>
      <c r="AA126"/>
      <c r="AB126"/>
      <c r="AJ126"/>
      <c r="AL126"/>
    </row>
    <row r="127" spans="2:38" ht="15.75" customHeight="1" x14ac:dyDescent="0.2">
      <c r="B127" s="41"/>
      <c r="C127" s="41"/>
      <c r="D127" s="63"/>
      <c r="E127" s="63"/>
      <c r="F127" s="41"/>
      <c r="G127" s="61"/>
      <c r="V127"/>
      <c r="W127"/>
      <c r="X127"/>
      <c r="Y127"/>
      <c r="Z127"/>
      <c r="AA127"/>
      <c r="AB127"/>
      <c r="AJ127"/>
      <c r="AL127"/>
    </row>
    <row r="128" spans="2:38" ht="15.75" customHeight="1" x14ac:dyDescent="0.2">
      <c r="B128" s="41"/>
      <c r="C128" s="41"/>
      <c r="D128" s="63"/>
      <c r="E128" s="63"/>
      <c r="F128" s="41"/>
      <c r="G128" s="61"/>
      <c r="V128"/>
      <c r="W128"/>
      <c r="X128"/>
      <c r="Y128"/>
      <c r="Z128"/>
      <c r="AA128"/>
      <c r="AB128"/>
      <c r="AJ128"/>
      <c r="AL128"/>
    </row>
    <row r="129" spans="2:38" ht="15.75" customHeight="1" x14ac:dyDescent="0.2">
      <c r="B129" s="41"/>
      <c r="C129" s="41"/>
      <c r="D129" s="63"/>
      <c r="E129" s="63"/>
      <c r="F129" s="41"/>
      <c r="G129" s="61"/>
      <c r="V129"/>
      <c r="W129"/>
      <c r="X129"/>
      <c r="Y129"/>
      <c r="Z129"/>
      <c r="AA129"/>
      <c r="AB129"/>
      <c r="AJ129"/>
      <c r="AL129"/>
    </row>
    <row r="130" spans="2:38" ht="15.75" customHeight="1" x14ac:dyDescent="0.2">
      <c r="B130" s="41"/>
      <c r="C130" s="41"/>
      <c r="D130" s="63"/>
      <c r="E130" s="63"/>
      <c r="F130" s="41"/>
      <c r="G130" s="61"/>
      <c r="V130"/>
      <c r="W130"/>
      <c r="X130"/>
      <c r="Y130"/>
      <c r="Z130"/>
      <c r="AA130"/>
      <c r="AB130"/>
      <c r="AJ130"/>
      <c r="AL130"/>
    </row>
    <row r="131" spans="2:38" ht="15.75" customHeight="1" x14ac:dyDescent="0.2">
      <c r="B131" s="41"/>
      <c r="C131" s="41"/>
      <c r="D131" s="63"/>
      <c r="E131" s="63"/>
      <c r="F131" s="41"/>
      <c r="G131" s="61"/>
      <c r="V131"/>
      <c r="W131"/>
      <c r="X131"/>
      <c r="Y131"/>
      <c r="Z131"/>
      <c r="AA131"/>
      <c r="AB131"/>
      <c r="AJ131"/>
      <c r="AL131"/>
    </row>
    <row r="132" spans="2:38" ht="15.75" customHeight="1" x14ac:dyDescent="0.2">
      <c r="B132" s="41"/>
      <c r="C132" s="41"/>
      <c r="D132" s="63"/>
      <c r="E132" s="63"/>
      <c r="F132" s="41"/>
      <c r="G132" s="61"/>
      <c r="V132"/>
      <c r="W132"/>
      <c r="X132"/>
      <c r="Y132"/>
      <c r="Z132"/>
      <c r="AA132"/>
      <c r="AB132"/>
      <c r="AJ132"/>
      <c r="AL132"/>
    </row>
    <row r="133" spans="2:38" ht="15.75" customHeight="1" x14ac:dyDescent="0.2">
      <c r="B133" s="41"/>
      <c r="C133" s="41"/>
      <c r="D133" s="63"/>
      <c r="E133" s="63"/>
      <c r="F133" s="41"/>
      <c r="G133" s="61"/>
      <c r="V133"/>
      <c r="W133"/>
      <c r="X133"/>
      <c r="Y133"/>
      <c r="Z133"/>
      <c r="AA133"/>
      <c r="AB133"/>
      <c r="AJ133"/>
      <c r="AL133"/>
    </row>
    <row r="134" spans="2:38" ht="15.75" customHeight="1" x14ac:dyDescent="0.2">
      <c r="B134" s="41"/>
      <c r="C134" s="41"/>
      <c r="D134" s="63"/>
      <c r="E134" s="63"/>
      <c r="F134" s="41"/>
      <c r="G134" s="61"/>
      <c r="V134"/>
      <c r="W134"/>
      <c r="X134"/>
      <c r="Y134"/>
      <c r="Z134"/>
      <c r="AA134"/>
      <c r="AB134"/>
      <c r="AJ134"/>
      <c r="AL134"/>
    </row>
    <row r="135" spans="2:38" ht="15.75" customHeight="1" x14ac:dyDescent="0.2">
      <c r="V135"/>
      <c r="W135"/>
      <c r="X135"/>
      <c r="Y135"/>
      <c r="Z135"/>
      <c r="AA135"/>
      <c r="AB135"/>
      <c r="AJ135"/>
      <c r="AL135"/>
    </row>
    <row r="136" spans="2:38" ht="15.75" customHeight="1" x14ac:dyDescent="0.2">
      <c r="V136"/>
      <c r="W136"/>
      <c r="X136"/>
      <c r="Y136"/>
      <c r="Z136"/>
      <c r="AA136"/>
      <c r="AB136"/>
      <c r="AJ136"/>
      <c r="AL136"/>
    </row>
    <row r="137" spans="2:38" ht="15.75" customHeight="1" x14ac:dyDescent="0.2">
      <c r="V137"/>
      <c r="W137"/>
      <c r="X137"/>
      <c r="Y137"/>
      <c r="Z137"/>
      <c r="AA137"/>
      <c r="AB137"/>
      <c r="AJ137"/>
      <c r="AL137"/>
    </row>
    <row r="138" spans="2:38" ht="15.75" customHeight="1" x14ac:dyDescent="0.2">
      <c r="V138"/>
      <c r="W138"/>
      <c r="X138"/>
      <c r="Y138"/>
      <c r="Z138"/>
      <c r="AA138"/>
      <c r="AB138"/>
      <c r="AJ138"/>
      <c r="AL138"/>
    </row>
    <row r="139" spans="2:38" ht="15.75" customHeight="1" x14ac:dyDescent="0.2">
      <c r="V139"/>
      <c r="W139"/>
      <c r="X139"/>
      <c r="Y139"/>
      <c r="Z139"/>
      <c r="AA139"/>
      <c r="AB139"/>
      <c r="AJ139"/>
      <c r="AL139"/>
    </row>
    <row r="140" spans="2:38" ht="15.75" customHeight="1" x14ac:dyDescent="0.2">
      <c r="V140"/>
      <c r="W140"/>
      <c r="X140"/>
      <c r="Y140"/>
      <c r="Z140"/>
      <c r="AA140"/>
      <c r="AB140"/>
      <c r="AJ140"/>
      <c r="AL140"/>
    </row>
    <row r="141" spans="2:38" ht="15.75" customHeight="1" x14ac:dyDescent="0.2">
      <c r="V141"/>
      <c r="W141"/>
      <c r="X141"/>
      <c r="Y141"/>
      <c r="Z141"/>
      <c r="AA141"/>
      <c r="AB141"/>
      <c r="AJ141"/>
      <c r="AL141"/>
    </row>
    <row r="142" spans="2:38" ht="15.75" customHeight="1" x14ac:dyDescent="0.2">
      <c r="V142"/>
      <c r="W142"/>
      <c r="X142"/>
      <c r="Y142"/>
      <c r="Z142"/>
      <c r="AA142"/>
      <c r="AB142"/>
      <c r="AJ142"/>
      <c r="AL142"/>
    </row>
    <row r="143" spans="2:38" ht="15.75" customHeight="1" x14ac:dyDescent="0.2">
      <c r="V143"/>
      <c r="W143"/>
      <c r="X143"/>
      <c r="Y143"/>
      <c r="Z143"/>
      <c r="AA143"/>
      <c r="AB143"/>
      <c r="AJ143"/>
      <c r="AL143"/>
    </row>
    <row r="144" spans="2:38" ht="15.75" customHeight="1" x14ac:dyDescent="0.2">
      <c r="V144"/>
      <c r="W144"/>
      <c r="X144"/>
      <c r="Y144"/>
      <c r="Z144"/>
      <c r="AA144"/>
      <c r="AB144"/>
      <c r="AJ144"/>
      <c r="AL144"/>
    </row>
    <row r="145" spans="4:38" ht="15.75" customHeight="1" x14ac:dyDescent="0.2">
      <c r="V145"/>
      <c r="W145"/>
      <c r="X145"/>
      <c r="Y145"/>
      <c r="Z145"/>
      <c r="AA145"/>
      <c r="AB145"/>
      <c r="AJ145"/>
      <c r="AL145"/>
    </row>
    <row r="146" spans="4:38" ht="15.75" customHeight="1" x14ac:dyDescent="0.2">
      <c r="V146"/>
      <c r="W146"/>
      <c r="X146"/>
      <c r="Y146"/>
      <c r="Z146"/>
      <c r="AA146"/>
      <c r="AB146"/>
      <c r="AJ146"/>
      <c r="AL146"/>
    </row>
    <row r="147" spans="4:38" ht="15.75" customHeight="1" x14ac:dyDescent="0.2">
      <c r="V147"/>
      <c r="W147"/>
      <c r="X147"/>
      <c r="Y147"/>
      <c r="Z147"/>
      <c r="AA147"/>
      <c r="AB147"/>
      <c r="AJ147"/>
      <c r="AL147"/>
    </row>
    <row r="148" spans="4:38" ht="15.75" customHeight="1" x14ac:dyDescent="0.2">
      <c r="V148"/>
      <c r="W148"/>
      <c r="X148"/>
      <c r="Y148"/>
      <c r="Z148"/>
      <c r="AA148"/>
      <c r="AB148"/>
      <c r="AJ148"/>
      <c r="AL148"/>
    </row>
    <row r="149" spans="4:38" ht="15.75" customHeight="1" x14ac:dyDescent="0.2">
      <c r="D149"/>
      <c r="E149"/>
      <c r="V149"/>
      <c r="W149"/>
      <c r="X149"/>
      <c r="Y149"/>
      <c r="Z149"/>
      <c r="AA149"/>
      <c r="AB149"/>
      <c r="AJ149"/>
      <c r="AL149"/>
    </row>
    <row r="150" spans="4:38" ht="15.75" customHeight="1" x14ac:dyDescent="0.2">
      <c r="D150"/>
      <c r="E150"/>
      <c r="V150"/>
      <c r="W150"/>
      <c r="X150"/>
      <c r="Y150"/>
      <c r="Z150"/>
      <c r="AA150"/>
      <c r="AB150"/>
      <c r="AJ150"/>
      <c r="AL150"/>
    </row>
    <row r="151" spans="4:38" ht="15.75" customHeight="1" x14ac:dyDescent="0.2">
      <c r="D151"/>
      <c r="E151"/>
      <c r="V151"/>
      <c r="W151"/>
      <c r="X151"/>
      <c r="Y151"/>
      <c r="Z151"/>
      <c r="AA151"/>
      <c r="AB151"/>
      <c r="AJ151"/>
      <c r="AL151"/>
    </row>
    <row r="152" spans="4:38" ht="15.75" customHeight="1" x14ac:dyDescent="0.2">
      <c r="D152"/>
      <c r="E152"/>
      <c r="V152"/>
      <c r="W152"/>
      <c r="X152"/>
      <c r="Y152"/>
      <c r="Z152"/>
      <c r="AA152"/>
      <c r="AB152"/>
      <c r="AJ152"/>
      <c r="AL152"/>
    </row>
    <row r="153" spans="4:38" ht="15.75" customHeight="1" x14ac:dyDescent="0.2">
      <c r="D153"/>
      <c r="E153"/>
      <c r="V153"/>
      <c r="W153"/>
      <c r="X153"/>
      <c r="Y153"/>
      <c r="Z153"/>
      <c r="AA153"/>
      <c r="AB153"/>
      <c r="AJ153"/>
      <c r="AL153"/>
    </row>
    <row r="154" spans="4:38" ht="15.75" customHeight="1" x14ac:dyDescent="0.2">
      <c r="D154"/>
      <c r="E154"/>
      <c r="V154"/>
      <c r="W154"/>
      <c r="X154"/>
      <c r="Y154"/>
      <c r="Z154"/>
      <c r="AA154"/>
      <c r="AB154"/>
      <c r="AJ154"/>
      <c r="AL154"/>
    </row>
    <row r="155" spans="4:38" ht="15.75" customHeight="1" x14ac:dyDescent="0.2">
      <c r="D155"/>
      <c r="E155"/>
      <c r="V155"/>
      <c r="W155"/>
      <c r="X155"/>
      <c r="Y155"/>
      <c r="Z155"/>
      <c r="AA155"/>
      <c r="AB155"/>
      <c r="AJ155"/>
      <c r="AL155"/>
    </row>
    <row r="156" spans="4:38" ht="15.75" customHeight="1" x14ac:dyDescent="0.2">
      <c r="D156"/>
      <c r="E156"/>
      <c r="V156"/>
      <c r="W156"/>
      <c r="X156"/>
      <c r="Y156"/>
      <c r="Z156"/>
      <c r="AA156"/>
      <c r="AB156"/>
      <c r="AJ156"/>
      <c r="AL156"/>
    </row>
    <row r="157" spans="4:38" ht="15.75" customHeight="1" x14ac:dyDescent="0.2">
      <c r="D157"/>
      <c r="E157"/>
      <c r="V157"/>
      <c r="W157"/>
      <c r="X157"/>
      <c r="Y157"/>
      <c r="Z157"/>
      <c r="AA157"/>
      <c r="AB157"/>
      <c r="AJ157"/>
      <c r="AL157"/>
    </row>
    <row r="158" spans="4:38" ht="15.75" customHeight="1" x14ac:dyDescent="0.2">
      <c r="D158"/>
      <c r="E158"/>
      <c r="V158"/>
      <c r="W158"/>
      <c r="X158"/>
      <c r="Y158"/>
      <c r="Z158"/>
      <c r="AA158"/>
      <c r="AB158"/>
      <c r="AJ158"/>
      <c r="AL158"/>
    </row>
    <row r="159" spans="4:38" ht="15.75" customHeight="1" x14ac:dyDescent="0.2">
      <c r="D159"/>
      <c r="E159"/>
      <c r="V159"/>
      <c r="W159"/>
      <c r="X159"/>
      <c r="Y159"/>
      <c r="Z159"/>
      <c r="AA159"/>
      <c r="AB159"/>
      <c r="AJ159"/>
      <c r="AL159"/>
    </row>
    <row r="160" spans="4:38" ht="15.75" customHeight="1" x14ac:dyDescent="0.2">
      <c r="D160"/>
      <c r="E160"/>
      <c r="V160"/>
      <c r="W160"/>
      <c r="X160"/>
      <c r="Y160"/>
      <c r="Z160"/>
      <c r="AA160"/>
      <c r="AB160"/>
      <c r="AJ160"/>
      <c r="AL160"/>
    </row>
    <row r="161" spans="6:19" customFormat="1" ht="15.75" customHeight="1" x14ac:dyDescent="0.2">
      <c r="F161" s="38"/>
      <c r="R161" s="7"/>
      <c r="S161" s="50"/>
    </row>
    <row r="162" spans="6:19" customFormat="1" ht="15.75" customHeight="1" x14ac:dyDescent="0.2">
      <c r="F162" s="38"/>
      <c r="R162" s="7"/>
      <c r="S162" s="50"/>
    </row>
    <row r="163" spans="6:19" customFormat="1" ht="15.75" customHeight="1" x14ac:dyDescent="0.2">
      <c r="F163" s="38"/>
      <c r="R163" s="7"/>
      <c r="S163" s="50"/>
    </row>
    <row r="164" spans="6:19" customFormat="1" ht="15.75" customHeight="1" x14ac:dyDescent="0.2">
      <c r="F164" s="38"/>
      <c r="R164" s="7"/>
      <c r="S164" s="50"/>
    </row>
    <row r="165" spans="6:19" customFormat="1" ht="15.75" customHeight="1" x14ac:dyDescent="0.2">
      <c r="F165" s="38"/>
      <c r="R165" s="7"/>
      <c r="S165" s="50"/>
    </row>
    <row r="166" spans="6:19" customFormat="1" ht="15.75" customHeight="1" x14ac:dyDescent="0.2">
      <c r="F166" s="38"/>
      <c r="R166" s="7"/>
      <c r="S166" s="50"/>
    </row>
    <row r="167" spans="6:19" customFormat="1" ht="15.75" customHeight="1" x14ac:dyDescent="0.2">
      <c r="F167" s="38"/>
      <c r="R167" s="7"/>
      <c r="S167" s="50"/>
    </row>
    <row r="168" spans="6:19" customFormat="1" ht="15.75" customHeight="1" x14ac:dyDescent="0.2">
      <c r="F168" s="38"/>
      <c r="R168" s="7"/>
      <c r="S168" s="50"/>
    </row>
    <row r="169" spans="6:19" customFormat="1" ht="15.75" customHeight="1" x14ac:dyDescent="0.2">
      <c r="F169" s="38"/>
      <c r="R169" s="7"/>
      <c r="S169" s="50"/>
    </row>
    <row r="170" spans="6:19" customFormat="1" ht="15.75" customHeight="1" x14ac:dyDescent="0.2">
      <c r="F170" s="38"/>
      <c r="R170" s="7"/>
      <c r="S170" s="50"/>
    </row>
    <row r="171" spans="6:19" customFormat="1" ht="15.75" customHeight="1" x14ac:dyDescent="0.2">
      <c r="F171" s="38"/>
      <c r="R171" s="7"/>
      <c r="S171" s="50"/>
    </row>
    <row r="172" spans="6:19" customFormat="1" ht="15.75" customHeight="1" x14ac:dyDescent="0.2">
      <c r="F172" s="38"/>
      <c r="R172" s="7"/>
      <c r="S172" s="50"/>
    </row>
    <row r="173" spans="6:19" customFormat="1" ht="15.75" customHeight="1" x14ac:dyDescent="0.2">
      <c r="F173" s="38"/>
      <c r="R173" s="7"/>
      <c r="S173" s="50"/>
    </row>
    <row r="174" spans="6:19" customFormat="1" ht="15.75" customHeight="1" x14ac:dyDescent="0.2">
      <c r="F174" s="38"/>
      <c r="R174" s="7"/>
      <c r="S174" s="50"/>
    </row>
    <row r="175" spans="6:19" customFormat="1" ht="15.75" customHeight="1" x14ac:dyDescent="0.2">
      <c r="F175" s="38"/>
      <c r="R175" s="7"/>
      <c r="S175" s="50"/>
    </row>
    <row r="176" spans="6:19" customFormat="1" ht="15.75" customHeight="1" x14ac:dyDescent="0.2">
      <c r="F176" s="38"/>
      <c r="R176" s="7"/>
      <c r="S176" s="50"/>
    </row>
    <row r="177" spans="6:19" customFormat="1" ht="15.75" customHeight="1" x14ac:dyDescent="0.2">
      <c r="F177" s="38"/>
      <c r="R177" s="7"/>
      <c r="S177" s="50"/>
    </row>
    <row r="178" spans="6:19" customFormat="1" ht="15.75" customHeight="1" x14ac:dyDescent="0.2">
      <c r="F178" s="38"/>
      <c r="R178" s="7"/>
      <c r="S178" s="50"/>
    </row>
    <row r="179" spans="6:19" customFormat="1" ht="15.75" customHeight="1" x14ac:dyDescent="0.2">
      <c r="F179" s="38"/>
      <c r="R179" s="7"/>
      <c r="S179" s="50"/>
    </row>
    <row r="180" spans="6:19" customFormat="1" ht="15.75" customHeight="1" x14ac:dyDescent="0.2">
      <c r="F180" s="38"/>
      <c r="R180" s="7"/>
      <c r="S180" s="50"/>
    </row>
    <row r="181" spans="6:19" customFormat="1" ht="15.75" customHeight="1" x14ac:dyDescent="0.2">
      <c r="F181" s="38"/>
      <c r="R181" s="7"/>
      <c r="S181" s="50"/>
    </row>
    <row r="182" spans="6:19" customFormat="1" ht="15.75" customHeight="1" x14ac:dyDescent="0.2">
      <c r="F182" s="38"/>
      <c r="R182" s="7"/>
      <c r="S182" s="50"/>
    </row>
    <row r="183" spans="6:19" customFormat="1" ht="15.75" customHeight="1" x14ac:dyDescent="0.2">
      <c r="F183" s="38"/>
      <c r="R183" s="7"/>
      <c r="S183" s="50"/>
    </row>
    <row r="184" spans="6:19" customFormat="1" ht="15.75" customHeight="1" x14ac:dyDescent="0.2">
      <c r="F184" s="38"/>
      <c r="R184" s="7"/>
      <c r="S184" s="50"/>
    </row>
    <row r="185" spans="6:19" customFormat="1" ht="15.75" customHeight="1" x14ac:dyDescent="0.2">
      <c r="F185" s="38"/>
      <c r="R185" s="7"/>
      <c r="S185" s="50"/>
    </row>
    <row r="186" spans="6:19" customFormat="1" ht="15.75" customHeight="1" x14ac:dyDescent="0.2">
      <c r="F186" s="38"/>
      <c r="R186" s="7"/>
      <c r="S186" s="50"/>
    </row>
    <row r="187" spans="6:19" customFormat="1" ht="15.75" customHeight="1" x14ac:dyDescent="0.2">
      <c r="F187" s="38"/>
      <c r="R187" s="7"/>
      <c r="S187" s="50"/>
    </row>
    <row r="188" spans="6:19" customFormat="1" ht="15.75" customHeight="1" x14ac:dyDescent="0.2">
      <c r="F188" s="38"/>
      <c r="R188" s="7"/>
      <c r="S188" s="50"/>
    </row>
    <row r="189" spans="6:19" customFormat="1" ht="15.75" customHeight="1" x14ac:dyDescent="0.2">
      <c r="F189" s="38"/>
      <c r="R189" s="7"/>
      <c r="S189" s="50"/>
    </row>
    <row r="190" spans="6:19" customFormat="1" ht="15.75" customHeight="1" x14ac:dyDescent="0.2">
      <c r="F190" s="38"/>
      <c r="R190" s="7"/>
      <c r="S190" s="50"/>
    </row>
    <row r="191" spans="6:19" customFormat="1" ht="15.75" customHeight="1" x14ac:dyDescent="0.2">
      <c r="F191" s="38"/>
      <c r="R191" s="7"/>
      <c r="S191" s="50"/>
    </row>
    <row r="192" spans="6:19" customFormat="1" ht="15.75" customHeight="1" x14ac:dyDescent="0.2">
      <c r="F192" s="38"/>
      <c r="R192" s="7"/>
      <c r="S192" s="50"/>
    </row>
    <row r="193" spans="6:19" customFormat="1" ht="15.75" customHeight="1" x14ac:dyDescent="0.2">
      <c r="F193" s="38"/>
      <c r="R193" s="7"/>
      <c r="S193" s="50"/>
    </row>
    <row r="194" spans="6:19" customFormat="1" ht="15.75" customHeight="1" x14ac:dyDescent="0.2">
      <c r="F194" s="38"/>
      <c r="R194" s="7"/>
      <c r="S194" s="50"/>
    </row>
    <row r="195" spans="6:19" customFormat="1" ht="15.75" customHeight="1" x14ac:dyDescent="0.2">
      <c r="F195" s="38"/>
      <c r="R195" s="7"/>
      <c r="S195" s="50"/>
    </row>
    <row r="196" spans="6:19" customFormat="1" ht="15.75" customHeight="1" x14ac:dyDescent="0.2">
      <c r="F196" s="38"/>
      <c r="R196" s="7"/>
      <c r="S196" s="50"/>
    </row>
    <row r="197" spans="6:19" customFormat="1" ht="15.75" customHeight="1" x14ac:dyDescent="0.2">
      <c r="F197" s="38"/>
      <c r="R197" s="7"/>
      <c r="S197" s="50"/>
    </row>
    <row r="198" spans="6:19" customFormat="1" ht="15.75" customHeight="1" x14ac:dyDescent="0.2">
      <c r="F198" s="38"/>
      <c r="R198" s="7"/>
      <c r="S198" s="50"/>
    </row>
    <row r="199" spans="6:19" customFormat="1" ht="15.75" customHeight="1" x14ac:dyDescent="0.2">
      <c r="F199" s="38"/>
      <c r="R199" s="7"/>
      <c r="S199" s="50"/>
    </row>
    <row r="200" spans="6:19" customFormat="1" ht="15.75" customHeight="1" x14ac:dyDescent="0.2">
      <c r="F200" s="38"/>
      <c r="R200" s="7"/>
      <c r="S200" s="50"/>
    </row>
    <row r="201" spans="6:19" customFormat="1" ht="15.75" customHeight="1" x14ac:dyDescent="0.2">
      <c r="F201" s="38"/>
      <c r="R201" s="7"/>
      <c r="S201" s="50"/>
    </row>
    <row r="202" spans="6:19" customFormat="1" ht="15.75" customHeight="1" x14ac:dyDescent="0.2">
      <c r="F202" s="38"/>
      <c r="R202" s="7"/>
      <c r="S202" s="50"/>
    </row>
    <row r="203" spans="6:19" customFormat="1" ht="15.75" customHeight="1" x14ac:dyDescent="0.2">
      <c r="F203" s="38"/>
      <c r="R203" s="7"/>
      <c r="S203" s="50"/>
    </row>
    <row r="204" spans="6:19" customFormat="1" ht="15.75" customHeight="1" x14ac:dyDescent="0.2">
      <c r="F204" s="38"/>
      <c r="R204" s="7"/>
      <c r="S204" s="50"/>
    </row>
    <row r="205" spans="6:19" customFormat="1" ht="15.75" customHeight="1" x14ac:dyDescent="0.2">
      <c r="F205" s="38"/>
      <c r="R205" s="7"/>
      <c r="S205" s="50"/>
    </row>
    <row r="206" spans="6:19" customFormat="1" ht="15.75" customHeight="1" x14ac:dyDescent="0.2">
      <c r="F206" s="38"/>
      <c r="R206" s="7"/>
      <c r="S206" s="50"/>
    </row>
    <row r="207" spans="6:19" customFormat="1" ht="15.75" customHeight="1" x14ac:dyDescent="0.2">
      <c r="F207" s="38"/>
      <c r="R207" s="7"/>
      <c r="S207" s="50"/>
    </row>
    <row r="208" spans="6:19" customFormat="1" ht="15.75" customHeight="1" x14ac:dyDescent="0.2">
      <c r="F208" s="38"/>
      <c r="R208" s="7"/>
      <c r="S208" s="50"/>
    </row>
    <row r="209" spans="6:19" customFormat="1" ht="15.75" customHeight="1" x14ac:dyDescent="0.2">
      <c r="F209" s="38"/>
      <c r="R209" s="7"/>
      <c r="S209" s="50"/>
    </row>
    <row r="210" spans="6:19" customFormat="1" ht="15.75" customHeight="1" x14ac:dyDescent="0.2">
      <c r="F210" s="38"/>
      <c r="R210" s="7"/>
      <c r="S210" s="50"/>
    </row>
    <row r="211" spans="6:19" customFormat="1" ht="15.75" customHeight="1" x14ac:dyDescent="0.2">
      <c r="F211" s="38"/>
      <c r="R211" s="7"/>
      <c r="S211" s="50"/>
    </row>
    <row r="212" spans="6:19" customFormat="1" ht="15.75" customHeight="1" x14ac:dyDescent="0.2">
      <c r="F212" s="38"/>
      <c r="R212" s="7"/>
      <c r="S212" s="50"/>
    </row>
    <row r="213" spans="6:19" customFormat="1" ht="15.75" customHeight="1" x14ac:dyDescent="0.2">
      <c r="F213" s="38"/>
      <c r="R213" s="7"/>
      <c r="S213" s="50"/>
    </row>
    <row r="214" spans="6:19" customFormat="1" ht="15.75" customHeight="1" x14ac:dyDescent="0.2">
      <c r="F214" s="38"/>
      <c r="R214" s="7"/>
      <c r="S214" s="50"/>
    </row>
    <row r="215" spans="6:19" customFormat="1" ht="15.75" customHeight="1" x14ac:dyDescent="0.2">
      <c r="F215" s="38"/>
      <c r="R215" s="7"/>
      <c r="S215" s="50"/>
    </row>
    <row r="216" spans="6:19" customFormat="1" ht="15.75" customHeight="1" x14ac:dyDescent="0.2">
      <c r="F216" s="38"/>
      <c r="R216" s="7"/>
      <c r="S216" s="50"/>
    </row>
    <row r="217" spans="6:19" customFormat="1" ht="15.75" customHeight="1" x14ac:dyDescent="0.2">
      <c r="F217" s="38"/>
      <c r="R217" s="7"/>
      <c r="S217" s="50"/>
    </row>
    <row r="218" spans="6:19" customFormat="1" ht="15.75" customHeight="1" x14ac:dyDescent="0.2">
      <c r="F218" s="38"/>
      <c r="R218" s="7"/>
      <c r="S218" s="50"/>
    </row>
    <row r="219" spans="6:19" customFormat="1" ht="15.75" customHeight="1" x14ac:dyDescent="0.2">
      <c r="F219" s="38"/>
      <c r="R219" s="7"/>
      <c r="S219" s="50"/>
    </row>
    <row r="220" spans="6:19" customFormat="1" ht="15.75" customHeight="1" x14ac:dyDescent="0.2">
      <c r="F220" s="38"/>
      <c r="R220" s="7"/>
      <c r="S220" s="50"/>
    </row>
    <row r="221" spans="6:19" customFormat="1" ht="15.75" customHeight="1" x14ac:dyDescent="0.2">
      <c r="F221" s="38"/>
      <c r="R221" s="7"/>
      <c r="S221" s="50"/>
    </row>
    <row r="222" spans="6:19" customFormat="1" ht="15.75" customHeight="1" x14ac:dyDescent="0.2">
      <c r="F222" s="38"/>
      <c r="R222" s="7"/>
      <c r="S222" s="50"/>
    </row>
    <row r="223" spans="6:19" customFormat="1" ht="15.75" customHeight="1" x14ac:dyDescent="0.2">
      <c r="F223" s="38"/>
      <c r="R223" s="7"/>
      <c r="S223" s="50"/>
    </row>
    <row r="224" spans="6:19" customFormat="1" ht="15.75" customHeight="1" x14ac:dyDescent="0.2">
      <c r="F224" s="38"/>
      <c r="R224" s="7"/>
      <c r="S224" s="50"/>
    </row>
    <row r="225" spans="6:19" customFormat="1" ht="15.75" customHeight="1" x14ac:dyDescent="0.2">
      <c r="F225" s="38"/>
      <c r="R225" s="7"/>
      <c r="S225" s="50"/>
    </row>
    <row r="226" spans="6:19" customFormat="1" ht="15.75" customHeight="1" x14ac:dyDescent="0.2">
      <c r="F226" s="38"/>
      <c r="R226" s="7"/>
      <c r="S226" s="50"/>
    </row>
    <row r="227" spans="6:19" customFormat="1" ht="15.75" customHeight="1" x14ac:dyDescent="0.2">
      <c r="F227" s="38"/>
      <c r="R227" s="7"/>
      <c r="S227" s="50"/>
    </row>
    <row r="228" spans="6:19" customFormat="1" ht="15.75" customHeight="1" x14ac:dyDescent="0.2">
      <c r="F228" s="38"/>
      <c r="R228" s="7"/>
      <c r="S228" s="50"/>
    </row>
    <row r="229" spans="6:19" customFormat="1" ht="15.75" customHeight="1" x14ac:dyDescent="0.2">
      <c r="F229" s="38"/>
      <c r="R229" s="7"/>
      <c r="S229" s="50"/>
    </row>
    <row r="230" spans="6:19" customFormat="1" ht="15.75" customHeight="1" x14ac:dyDescent="0.2">
      <c r="F230" s="38"/>
      <c r="R230" s="7"/>
      <c r="S230" s="50"/>
    </row>
    <row r="231" spans="6:19" customFormat="1" ht="15.75" customHeight="1" x14ac:dyDescent="0.2">
      <c r="F231" s="38"/>
      <c r="R231" s="7"/>
      <c r="S231" s="50"/>
    </row>
    <row r="232" spans="6:19" customFormat="1" ht="15.75" customHeight="1" x14ac:dyDescent="0.2">
      <c r="F232" s="38"/>
      <c r="R232" s="7"/>
      <c r="S232" s="50"/>
    </row>
    <row r="233" spans="6:19" customFormat="1" ht="15.75" customHeight="1" x14ac:dyDescent="0.2">
      <c r="F233" s="38"/>
      <c r="R233" s="7"/>
      <c r="S233" s="50"/>
    </row>
    <row r="234" spans="6:19" customFormat="1" ht="15.75" customHeight="1" x14ac:dyDescent="0.2">
      <c r="F234" s="38"/>
      <c r="R234" s="7"/>
      <c r="S234" s="50"/>
    </row>
    <row r="235" spans="6:19" customFormat="1" ht="15.75" customHeight="1" x14ac:dyDescent="0.2">
      <c r="F235" s="38"/>
      <c r="R235" s="7"/>
      <c r="S235" s="50"/>
    </row>
    <row r="236" spans="6:19" customFormat="1" ht="15.75" customHeight="1" x14ac:dyDescent="0.2">
      <c r="F236" s="38"/>
      <c r="R236" s="7"/>
      <c r="S236" s="50"/>
    </row>
    <row r="237" spans="6:19" customFormat="1" ht="15.75" customHeight="1" x14ac:dyDescent="0.2">
      <c r="F237" s="38"/>
      <c r="R237" s="7"/>
      <c r="S237" s="50"/>
    </row>
    <row r="238" spans="6:19" customFormat="1" ht="15.75" customHeight="1" x14ac:dyDescent="0.2">
      <c r="F238" s="38"/>
      <c r="R238" s="7"/>
      <c r="S238" s="50"/>
    </row>
    <row r="239" spans="6:19" customFormat="1" ht="15.75" customHeight="1" x14ac:dyDescent="0.2">
      <c r="F239" s="38"/>
      <c r="R239" s="7"/>
      <c r="S239" s="50"/>
    </row>
    <row r="240" spans="6:19" customFormat="1" ht="15.75" customHeight="1" x14ac:dyDescent="0.2">
      <c r="F240" s="38"/>
      <c r="R240" s="7"/>
      <c r="S240" s="50"/>
    </row>
    <row r="241" spans="6:19" customFormat="1" ht="15.75" customHeight="1" x14ac:dyDescent="0.2">
      <c r="F241" s="38"/>
      <c r="R241" s="7"/>
      <c r="S241" s="50"/>
    </row>
    <row r="242" spans="6:19" customFormat="1" ht="15.75" customHeight="1" x14ac:dyDescent="0.2">
      <c r="F242" s="38"/>
      <c r="R242" s="7"/>
      <c r="S242" s="50"/>
    </row>
    <row r="243" spans="6:19" customFormat="1" ht="15.75" customHeight="1" x14ac:dyDescent="0.2">
      <c r="F243" s="38"/>
      <c r="R243" s="7"/>
      <c r="S243" s="50"/>
    </row>
    <row r="244" spans="6:19" customFormat="1" ht="15.75" customHeight="1" x14ac:dyDescent="0.2">
      <c r="F244" s="38"/>
      <c r="R244" s="7"/>
      <c r="S244" s="50"/>
    </row>
    <row r="245" spans="6:19" customFormat="1" ht="15.75" customHeight="1" x14ac:dyDescent="0.2">
      <c r="F245" s="38"/>
      <c r="R245" s="7"/>
      <c r="S245" s="50"/>
    </row>
    <row r="246" spans="6:19" customFormat="1" ht="15.75" customHeight="1" x14ac:dyDescent="0.2">
      <c r="F246" s="38"/>
      <c r="R246" s="7"/>
      <c r="S246" s="50"/>
    </row>
    <row r="247" spans="6:19" customFormat="1" ht="15.75" customHeight="1" x14ac:dyDescent="0.2">
      <c r="F247" s="38"/>
      <c r="R247" s="7"/>
      <c r="S247" s="50"/>
    </row>
    <row r="248" spans="6:19" customFormat="1" ht="15.75" customHeight="1" x14ac:dyDescent="0.2">
      <c r="F248" s="38"/>
      <c r="R248" s="7"/>
      <c r="S248" s="50"/>
    </row>
    <row r="249" spans="6:19" customFormat="1" ht="15.75" customHeight="1" x14ac:dyDescent="0.2">
      <c r="F249" s="38"/>
      <c r="R249" s="7"/>
      <c r="S249" s="50"/>
    </row>
    <row r="250" spans="6:19" customFormat="1" ht="15.75" customHeight="1" x14ac:dyDescent="0.2">
      <c r="F250" s="38"/>
      <c r="R250" s="7"/>
      <c r="S250" s="50"/>
    </row>
    <row r="251" spans="6:19" customFormat="1" ht="15.75" customHeight="1" x14ac:dyDescent="0.2">
      <c r="F251" s="38"/>
      <c r="R251" s="7"/>
      <c r="S251" s="50"/>
    </row>
    <row r="252" spans="6:19" customFormat="1" ht="15.75" customHeight="1" x14ac:dyDescent="0.2">
      <c r="F252" s="38"/>
      <c r="R252" s="7"/>
      <c r="S252" s="50"/>
    </row>
    <row r="253" spans="6:19" customFormat="1" ht="15.75" customHeight="1" x14ac:dyDescent="0.2">
      <c r="F253" s="38"/>
      <c r="R253" s="7"/>
      <c r="S253" s="50"/>
    </row>
    <row r="254" spans="6:19" customFormat="1" ht="15.75" customHeight="1" x14ac:dyDescent="0.2">
      <c r="F254" s="38"/>
      <c r="R254" s="7"/>
      <c r="S254" s="50"/>
    </row>
    <row r="255" spans="6:19" customFormat="1" ht="15.75" customHeight="1" x14ac:dyDescent="0.2">
      <c r="F255" s="38"/>
      <c r="R255" s="7"/>
      <c r="S255" s="50"/>
    </row>
    <row r="256" spans="6:19" customFormat="1" ht="15.75" customHeight="1" x14ac:dyDescent="0.2">
      <c r="F256" s="38"/>
      <c r="R256" s="7"/>
      <c r="S256" s="50"/>
    </row>
    <row r="257" spans="6:28" customFormat="1" ht="15.75" customHeight="1" x14ac:dyDescent="0.2">
      <c r="F257" s="38"/>
      <c r="R257" s="7"/>
      <c r="S257" s="50"/>
    </row>
    <row r="258" spans="6:28" customFormat="1" ht="15.75" customHeight="1" x14ac:dyDescent="0.2">
      <c r="F258" s="38"/>
      <c r="R258" s="7"/>
      <c r="S258" s="50"/>
    </row>
    <row r="259" spans="6:28" customFormat="1" ht="15.75" customHeight="1" x14ac:dyDescent="0.2">
      <c r="F259" s="38"/>
      <c r="R259" s="7"/>
      <c r="S259" s="50"/>
    </row>
    <row r="260" spans="6:28" customFormat="1" ht="15.75" customHeight="1" x14ac:dyDescent="0.2">
      <c r="F260" s="38"/>
      <c r="R260" s="7"/>
      <c r="S260" s="50"/>
    </row>
    <row r="261" spans="6:28" customFormat="1" ht="15.75" customHeight="1" x14ac:dyDescent="0.2">
      <c r="F261" s="38"/>
      <c r="R261" s="7"/>
      <c r="S261" s="50"/>
    </row>
    <row r="262" spans="6:28" customFormat="1" ht="15.75" customHeight="1" x14ac:dyDescent="0.2">
      <c r="F262" s="38"/>
      <c r="R262" s="7"/>
      <c r="S262" s="50"/>
    </row>
    <row r="263" spans="6:28" customFormat="1" ht="15.75" customHeight="1" x14ac:dyDescent="0.2">
      <c r="F263" s="38"/>
      <c r="R263" s="7"/>
      <c r="S263" s="50"/>
    </row>
    <row r="264" spans="6:28" customFormat="1" ht="15.75" customHeight="1" x14ac:dyDescent="0.2">
      <c r="F264" s="38"/>
      <c r="R264" s="7"/>
      <c r="S264" s="50"/>
    </row>
    <row r="265" spans="6:28" customFormat="1" ht="15.75" customHeight="1" x14ac:dyDescent="0.2">
      <c r="F265" s="38"/>
      <c r="R265" s="7"/>
      <c r="S265" s="50"/>
    </row>
    <row r="266" spans="6:28" customFormat="1" ht="15.75" customHeight="1" x14ac:dyDescent="0.2">
      <c r="F266" s="38"/>
      <c r="R266" s="7"/>
      <c r="S266" s="50"/>
    </row>
    <row r="267" spans="6:28" customFormat="1" ht="15.75" customHeight="1" x14ac:dyDescent="0.2">
      <c r="F267" s="38"/>
      <c r="R267" s="7"/>
      <c r="S267" s="50"/>
    </row>
    <row r="268" spans="6:28" customFormat="1" ht="15.75" customHeight="1" x14ac:dyDescent="0.2">
      <c r="F268" s="38"/>
      <c r="R268" s="7"/>
      <c r="S268" s="50"/>
    </row>
    <row r="269" spans="6:28" customFormat="1" ht="15.75" customHeight="1" x14ac:dyDescent="0.2">
      <c r="F269" s="38"/>
      <c r="R269" s="7"/>
      <c r="S269" s="50"/>
    </row>
    <row r="270" spans="6:28" customFormat="1" ht="15.75" customHeight="1" x14ac:dyDescent="0.2">
      <c r="F270" s="38"/>
      <c r="R270" s="7"/>
      <c r="S270" s="50"/>
    </row>
    <row r="271" spans="6:28" customFormat="1" ht="15.75" customHeight="1" x14ac:dyDescent="0.2">
      <c r="F271" s="38"/>
      <c r="R271" s="7"/>
      <c r="S271" s="50"/>
    </row>
    <row r="272" spans="6:28" customFormat="1" ht="15.75" customHeight="1" x14ac:dyDescent="0.2">
      <c r="F272" s="38"/>
      <c r="R272" s="7"/>
      <c r="S272" s="50"/>
      <c r="V272" s="45"/>
      <c r="W272" s="45"/>
      <c r="X272" s="45"/>
      <c r="Y272" s="45"/>
      <c r="Z272" s="45"/>
      <c r="AA272" s="45"/>
      <c r="AB272" s="45"/>
    </row>
    <row r="273" spans="6:28" customFormat="1" ht="15.75" customHeight="1" x14ac:dyDescent="0.2">
      <c r="F273" s="38"/>
      <c r="R273" s="7"/>
      <c r="S273" s="50"/>
      <c r="V273" s="45"/>
      <c r="W273" s="45"/>
      <c r="X273" s="45"/>
      <c r="Y273" s="45"/>
      <c r="Z273" s="45"/>
      <c r="AA273" s="45"/>
      <c r="AB273" s="45"/>
    </row>
    <row r="274" spans="6:28" customFormat="1" ht="15.75" customHeight="1" x14ac:dyDescent="0.2">
      <c r="F274" s="38"/>
      <c r="R274" s="7"/>
      <c r="S274" s="50"/>
      <c r="V274" s="45"/>
      <c r="W274" s="45"/>
      <c r="X274" s="45"/>
      <c r="Y274" s="45"/>
      <c r="Z274" s="45"/>
      <c r="AA274" s="45"/>
      <c r="AB274" s="45"/>
    </row>
    <row r="275" spans="6:28" customFormat="1" ht="15.75" customHeight="1" x14ac:dyDescent="0.2">
      <c r="F275" s="38"/>
      <c r="R275" s="7"/>
      <c r="S275" s="50"/>
      <c r="V275" s="45"/>
      <c r="W275" s="45"/>
      <c r="X275" s="45"/>
      <c r="Y275" s="45"/>
      <c r="Z275" s="45"/>
      <c r="AA275" s="45"/>
      <c r="AB275" s="45"/>
    </row>
    <row r="276" spans="6:28" customFormat="1" ht="15.75" customHeight="1" x14ac:dyDescent="0.2">
      <c r="F276" s="38"/>
      <c r="R276" s="7"/>
      <c r="S276" s="50"/>
      <c r="V276" s="45"/>
      <c r="W276" s="45"/>
      <c r="X276" s="45"/>
      <c r="Y276" s="45"/>
      <c r="Z276" s="45"/>
      <c r="AA276" s="45"/>
      <c r="AB276" s="45"/>
    </row>
    <row r="277" spans="6:28" customFormat="1" ht="15.75" customHeight="1" x14ac:dyDescent="0.2">
      <c r="F277" s="38"/>
      <c r="R277" s="7"/>
      <c r="S277" s="50"/>
    </row>
    <row r="278" spans="6:28" customFormat="1" ht="15.75" customHeight="1" x14ac:dyDescent="0.2">
      <c r="F278" s="38"/>
      <c r="R278" s="7"/>
      <c r="S278" s="50"/>
    </row>
    <row r="279" spans="6:28" customFormat="1" ht="15.75" customHeight="1" x14ac:dyDescent="0.2">
      <c r="F279" s="38"/>
      <c r="R279" s="7"/>
      <c r="S279" s="50"/>
    </row>
    <row r="280" spans="6:28" customFormat="1" ht="15.75" customHeight="1" x14ac:dyDescent="0.2">
      <c r="F280" s="38"/>
      <c r="R280" s="7"/>
      <c r="S280" s="50"/>
    </row>
    <row r="281" spans="6:28" customFormat="1" ht="15.75" customHeight="1" x14ac:dyDescent="0.2">
      <c r="F281" s="38"/>
      <c r="R281" s="7"/>
      <c r="S281" s="50"/>
    </row>
    <row r="282" spans="6:28" customFormat="1" ht="15.75" customHeight="1" x14ac:dyDescent="0.2">
      <c r="F282" s="38"/>
      <c r="R282" s="7"/>
      <c r="S282" s="50"/>
    </row>
    <row r="283" spans="6:28" customFormat="1" ht="15.75" customHeight="1" x14ac:dyDescent="0.2">
      <c r="F283" s="38"/>
      <c r="R283" s="7"/>
      <c r="S283" s="50"/>
    </row>
    <row r="284" spans="6:28" customFormat="1" ht="15.75" customHeight="1" x14ac:dyDescent="0.2">
      <c r="F284" s="38"/>
      <c r="R284" s="7"/>
      <c r="S284" s="50"/>
    </row>
    <row r="285" spans="6:28" customFormat="1" ht="15.75" customHeight="1" x14ac:dyDescent="0.2">
      <c r="F285" s="38"/>
      <c r="R285" s="7"/>
      <c r="S285" s="50"/>
    </row>
    <row r="286" spans="6:28" customFormat="1" ht="15.75" customHeight="1" x14ac:dyDescent="0.2">
      <c r="F286" s="38"/>
      <c r="R286" s="7"/>
      <c r="S286" s="50"/>
    </row>
    <row r="287" spans="6:28" customFormat="1" ht="15.75" customHeight="1" x14ac:dyDescent="0.2">
      <c r="F287" s="38"/>
      <c r="R287" s="7"/>
      <c r="S287" s="50"/>
    </row>
    <row r="288" spans="6:28" customFormat="1" ht="15.75" customHeight="1" x14ac:dyDescent="0.2">
      <c r="F288" s="38"/>
      <c r="R288" s="7"/>
      <c r="S288" s="50"/>
    </row>
    <row r="289" spans="6:19" customFormat="1" ht="15.75" customHeight="1" x14ac:dyDescent="0.2">
      <c r="F289" s="38"/>
      <c r="R289" s="7"/>
      <c r="S289" s="50"/>
    </row>
    <row r="290" spans="6:19" customFormat="1" ht="15.75" customHeight="1" x14ac:dyDescent="0.2">
      <c r="F290" s="38"/>
      <c r="R290" s="7"/>
      <c r="S290" s="50"/>
    </row>
    <row r="291" spans="6:19" customFormat="1" ht="15.75" customHeight="1" x14ac:dyDescent="0.2">
      <c r="F291" s="38"/>
      <c r="R291" s="7"/>
      <c r="S291" s="50"/>
    </row>
    <row r="292" spans="6:19" customFormat="1" ht="15.75" customHeight="1" x14ac:dyDescent="0.2">
      <c r="F292" s="38"/>
      <c r="R292" s="7"/>
      <c r="S292" s="50"/>
    </row>
    <row r="293" spans="6:19" customFormat="1" ht="15.75" customHeight="1" x14ac:dyDescent="0.2">
      <c r="F293" s="38"/>
      <c r="R293" s="7"/>
      <c r="S293" s="50"/>
    </row>
    <row r="294" spans="6:19" customFormat="1" ht="15.75" customHeight="1" x14ac:dyDescent="0.2">
      <c r="F294" s="38"/>
      <c r="R294" s="7"/>
      <c r="S294" s="50"/>
    </row>
    <row r="305" spans="18:18" customFormat="1" ht="15.75" customHeight="1" x14ac:dyDescent="0.2">
      <c r="R305" s="7"/>
    </row>
    <row r="306" spans="18:18" customFormat="1" ht="15.75" customHeight="1" x14ac:dyDescent="0.2">
      <c r="R306" s="7"/>
    </row>
    <row r="307" spans="18:18" customFormat="1" ht="15.75" customHeight="1" x14ac:dyDescent="0.2">
      <c r="R307" s="7"/>
    </row>
    <row r="308" spans="18:18" customFormat="1" ht="15.75" customHeight="1" x14ac:dyDescent="0.2">
      <c r="R308" s="7"/>
    </row>
    <row r="309" spans="18:18" customFormat="1" ht="15.75" customHeight="1" x14ac:dyDescent="0.2">
      <c r="R309" s="7"/>
    </row>
    <row r="310" spans="18:18" customFormat="1" ht="15.75" customHeight="1" x14ac:dyDescent="0.2">
      <c r="R310" s="7"/>
    </row>
    <row r="311" spans="18:18" customFormat="1" ht="15.75" customHeight="1" x14ac:dyDescent="0.2">
      <c r="R311" s="7"/>
    </row>
    <row r="312" spans="18:18" customFormat="1" ht="15.75" customHeight="1" x14ac:dyDescent="0.2">
      <c r="R312" s="7"/>
    </row>
    <row r="313" spans="18:18" customFormat="1" ht="15.75" customHeight="1" x14ac:dyDescent="0.2">
      <c r="R313" s="7"/>
    </row>
    <row r="314" spans="18:18" customFormat="1" ht="15.75" customHeight="1" x14ac:dyDescent="0.2">
      <c r="R314" s="7"/>
    </row>
  </sheetData>
  <sortState xmlns:xlrd2="http://schemas.microsoft.com/office/spreadsheetml/2017/richdata2" ref="A4:ES81">
    <sortCondition ref="D4:D81"/>
  </sortState>
  <mergeCells count="8">
    <mergeCell ref="AF2:AL2"/>
    <mergeCell ref="A75:D75"/>
    <mergeCell ref="A76:D76"/>
    <mergeCell ref="A77:D77"/>
    <mergeCell ref="A2:D3"/>
    <mergeCell ref="F2:F3"/>
    <mergeCell ref="G2:R2"/>
    <mergeCell ref="T2:AC2"/>
  </mergeCells>
  <phoneticPr fontId="11" type="noConversion"/>
  <pageMargins left="0.75" right="0.75" top="1" bottom="1" header="0.5" footer="0.5"/>
  <pageSetup paperSize="9" scale="2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K203"/>
  <sheetViews>
    <sheetView zoomScaleNormal="100" workbookViewId="0">
      <pane ySplit="3270" topLeftCell="A12" activePane="bottomLeft"/>
      <selection sqref="A1:C1048576"/>
      <selection pane="bottomLeft" activeCell="A33" sqref="A33:D33"/>
    </sheetView>
  </sheetViews>
  <sheetFormatPr defaultRowHeight="12.75" x14ac:dyDescent="0.2"/>
  <cols>
    <col min="2" max="2" width="9.140625" customWidth="1"/>
    <col min="4" max="4" width="40" style="49" customWidth="1"/>
    <col min="5" max="5" width="6.42578125" style="49" hidden="1" customWidth="1"/>
    <col min="6" max="6" width="9.42578125" style="38" customWidth="1"/>
    <col min="7" max="7" width="16.140625" bestFit="1" customWidth="1"/>
    <col min="8" max="8" width="13.140625" bestFit="1" customWidth="1"/>
    <col min="9" max="9" width="14.8554687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customWidth="1"/>
    <col min="19" max="19" width="4.140625" style="50" customWidth="1"/>
    <col min="20" max="20" width="16.5703125" customWidth="1"/>
    <col min="21" max="21" width="14.85546875" customWidth="1"/>
    <col min="22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customWidth="1"/>
    <col min="37" max="37" width="16.140625" customWidth="1"/>
    <col min="38" max="38" width="17.85546875" customWidth="1"/>
    <col min="39" max="39" width="15.5703125" customWidth="1"/>
  </cols>
  <sheetData>
    <row r="1" spans="1:141" s="45" customFormat="1" ht="19.5" customHeight="1" x14ac:dyDescent="0.2">
      <c r="D1" s="62"/>
      <c r="E1" s="62"/>
      <c r="F1" s="71"/>
      <c r="S1" s="50"/>
    </row>
    <row r="2" spans="1:141" s="32" customFormat="1" ht="19.5" customHeight="1" x14ac:dyDescent="0.2">
      <c r="A2" s="207"/>
      <c r="B2" s="207"/>
      <c r="C2" s="207"/>
      <c r="D2" s="20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1" s="4" customFormat="1" ht="20.25" customHeight="1" x14ac:dyDescent="0.2">
      <c r="A3" s="214" t="s">
        <v>336</v>
      </c>
      <c r="B3" s="215"/>
      <c r="C3" s="215"/>
      <c r="D3" s="215"/>
      <c r="F3" s="223" t="s">
        <v>297</v>
      </c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3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58"/>
      <c r="AE3" s="2"/>
      <c r="AF3" s="204" t="s">
        <v>245</v>
      </c>
      <c r="AG3" s="205"/>
      <c r="AH3" s="205"/>
      <c r="AI3" s="205"/>
      <c r="AJ3" s="205"/>
      <c r="AK3" s="205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ht="91.5" customHeight="1" x14ac:dyDescent="0.2">
      <c r="A4" s="216"/>
      <c r="B4" s="217"/>
      <c r="C4" s="217"/>
      <c r="D4" s="217"/>
      <c r="E4" s="128" t="str">
        <f t="shared" ref="E4:E35" si="0">IF(F4="Y",1," ")</f>
        <v xml:space="preserve"> </v>
      </c>
      <c r="F4" s="224"/>
      <c r="G4" s="17" t="s">
        <v>222</v>
      </c>
      <c r="H4" s="15" t="s">
        <v>223</v>
      </c>
      <c r="I4" s="15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56" t="s">
        <v>236</v>
      </c>
      <c r="AD4" s="57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7" t="s">
        <v>244</v>
      </c>
      <c r="AK4" s="33" t="s">
        <v>242</v>
      </c>
      <c r="AL4" s="57" t="s">
        <v>243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</row>
    <row r="5" spans="1:141" ht="17.25" customHeight="1" x14ac:dyDescent="0.2">
      <c r="A5" s="3">
        <v>1</v>
      </c>
      <c r="B5" s="41" t="s">
        <v>284</v>
      </c>
      <c r="C5" s="41">
        <v>9365</v>
      </c>
      <c r="D5" s="63" t="s">
        <v>66</v>
      </c>
      <c r="E5" s="128">
        <f t="shared" si="0"/>
        <v>1</v>
      </c>
      <c r="F5" s="64" t="s">
        <v>345</v>
      </c>
      <c r="G5" s="72">
        <v>202258</v>
      </c>
      <c r="H5" s="64">
        <v>17672</v>
      </c>
      <c r="I5" s="64">
        <v>6487</v>
      </c>
      <c r="J5" s="64">
        <v>4198</v>
      </c>
      <c r="K5" s="64">
        <v>7000</v>
      </c>
      <c r="L5" s="64"/>
      <c r="M5" s="64"/>
      <c r="N5" s="64">
        <v>11061</v>
      </c>
      <c r="O5" s="64">
        <v>4800</v>
      </c>
      <c r="P5" s="64">
        <v>3289</v>
      </c>
      <c r="Q5" s="64">
        <v>383</v>
      </c>
      <c r="R5" s="65">
        <f t="shared" ref="R5:R32" si="1">SUM(G5:Q5)</f>
        <v>257148</v>
      </c>
      <c r="S5" s="9"/>
      <c r="T5" s="64">
        <v>86496</v>
      </c>
      <c r="U5" s="64">
        <v>15796</v>
      </c>
      <c r="V5" s="64">
        <v>19167</v>
      </c>
      <c r="W5" s="64">
        <v>22497</v>
      </c>
      <c r="X5" s="64">
        <v>55255</v>
      </c>
      <c r="Y5" s="64">
        <v>10171</v>
      </c>
      <c r="Z5" s="64">
        <v>56786</v>
      </c>
      <c r="AA5" s="64">
        <v>4526</v>
      </c>
      <c r="AB5" s="64">
        <v>1957</v>
      </c>
      <c r="AC5" s="83">
        <f t="shared" ref="AC5:AC31" si="2">SUM(T5:AB5)</f>
        <v>272651</v>
      </c>
      <c r="AD5" s="51">
        <f t="shared" ref="AD5:AD31" si="3">+R5-AC5</f>
        <v>-15503</v>
      </c>
      <c r="AE5" s="39"/>
      <c r="AF5" s="64">
        <v>3048183</v>
      </c>
      <c r="AG5" s="64">
        <v>20158</v>
      </c>
      <c r="AH5" s="64">
        <v>213718</v>
      </c>
      <c r="AI5" s="64">
        <v>1762</v>
      </c>
      <c r="AJ5" s="51">
        <f t="shared" ref="AJ5:AJ32" si="4">SUM(AF5:AI5)</f>
        <v>3283821</v>
      </c>
      <c r="AK5" s="64">
        <v>80504</v>
      </c>
      <c r="AL5" s="51">
        <f t="shared" ref="AL5:AL32" si="5">+AJ5-AK5</f>
        <v>3203317</v>
      </c>
      <c r="AM5" s="39"/>
    </row>
    <row r="6" spans="1:141" ht="17.25" customHeight="1" x14ac:dyDescent="0.2">
      <c r="A6" s="3">
        <f>+A5+1</f>
        <v>2</v>
      </c>
      <c r="B6" s="41" t="s">
        <v>284</v>
      </c>
      <c r="C6" s="41">
        <v>9367</v>
      </c>
      <c r="D6" s="63" t="s">
        <v>67</v>
      </c>
      <c r="E6" s="128">
        <f t="shared" si="0"/>
        <v>1</v>
      </c>
      <c r="F6" s="64" t="s">
        <v>345</v>
      </c>
      <c r="G6" s="72">
        <v>39484</v>
      </c>
      <c r="H6" s="64">
        <v>0</v>
      </c>
      <c r="I6" s="64">
        <v>5225</v>
      </c>
      <c r="J6" s="64">
        <v>0</v>
      </c>
      <c r="K6" s="64"/>
      <c r="L6" s="64"/>
      <c r="M6" s="64"/>
      <c r="N6" s="64">
        <v>24467</v>
      </c>
      <c r="O6" s="64">
        <v>547</v>
      </c>
      <c r="P6" s="64"/>
      <c r="Q6" s="64">
        <v>0</v>
      </c>
      <c r="R6" s="65">
        <f t="shared" si="1"/>
        <v>69723</v>
      </c>
      <c r="S6" s="9"/>
      <c r="T6" s="64">
        <v>30251</v>
      </c>
      <c r="U6" s="64">
        <v>10140</v>
      </c>
      <c r="V6" s="64"/>
      <c r="W6" s="64">
        <v>2426</v>
      </c>
      <c r="X6" s="64">
        <v>16466</v>
      </c>
      <c r="Y6" s="64">
        <v>9344</v>
      </c>
      <c r="Z6" s="64">
        <v>0</v>
      </c>
      <c r="AA6" s="64">
        <v>0</v>
      </c>
      <c r="AB6" s="64">
        <v>314</v>
      </c>
      <c r="AC6" s="83">
        <f t="shared" si="2"/>
        <v>68941</v>
      </c>
      <c r="AD6" s="51">
        <f t="shared" si="3"/>
        <v>782</v>
      </c>
      <c r="AE6" s="39"/>
      <c r="AF6" s="64">
        <v>549000</v>
      </c>
      <c r="AG6" s="64">
        <v>0</v>
      </c>
      <c r="AH6" s="64">
        <v>47230</v>
      </c>
      <c r="AI6" s="64">
        <v>0</v>
      </c>
      <c r="AJ6" s="51">
        <f t="shared" si="4"/>
        <v>596230</v>
      </c>
      <c r="AK6" s="64">
        <v>32075</v>
      </c>
      <c r="AL6" s="51">
        <f t="shared" si="5"/>
        <v>564155</v>
      </c>
      <c r="AM6" s="39"/>
    </row>
    <row r="7" spans="1:141" ht="17.25" customHeight="1" x14ac:dyDescent="0.2">
      <c r="A7" s="3">
        <f t="shared" ref="A7:A31" si="6">+A6+1</f>
        <v>3</v>
      </c>
      <c r="B7" s="41" t="s">
        <v>284</v>
      </c>
      <c r="C7" s="41">
        <v>9368</v>
      </c>
      <c r="D7" s="63" t="s">
        <v>68</v>
      </c>
      <c r="E7" s="128">
        <f t="shared" si="0"/>
        <v>1</v>
      </c>
      <c r="F7" s="64" t="s">
        <v>345</v>
      </c>
      <c r="G7" s="72">
        <v>33695</v>
      </c>
      <c r="H7" s="64">
        <v>431</v>
      </c>
      <c r="I7" s="64"/>
      <c r="J7" s="64">
        <v>0</v>
      </c>
      <c r="K7" s="64">
        <v>0</v>
      </c>
      <c r="L7" s="64"/>
      <c r="M7" s="64"/>
      <c r="N7" s="64">
        <v>26780</v>
      </c>
      <c r="O7" s="64">
        <v>10486</v>
      </c>
      <c r="P7" s="64">
        <v>29288</v>
      </c>
      <c r="Q7" s="64"/>
      <c r="R7" s="65">
        <f t="shared" si="1"/>
        <v>100680</v>
      </c>
      <c r="S7" s="9"/>
      <c r="T7" s="64">
        <v>64322</v>
      </c>
      <c r="U7" s="64"/>
      <c r="V7" s="64">
        <v>13155</v>
      </c>
      <c r="W7" s="64">
        <v>17855</v>
      </c>
      <c r="X7" s="64">
        <v>17529</v>
      </c>
      <c r="Y7" s="64">
        <v>16042</v>
      </c>
      <c r="Z7" s="64"/>
      <c r="AA7" s="64">
        <v>0</v>
      </c>
      <c r="AB7" s="64">
        <v>0</v>
      </c>
      <c r="AC7" s="83">
        <f t="shared" si="2"/>
        <v>128903</v>
      </c>
      <c r="AD7" s="51">
        <f t="shared" si="3"/>
        <v>-28223</v>
      </c>
      <c r="AE7" s="39"/>
      <c r="AF7" s="64">
        <v>1580000</v>
      </c>
      <c r="AG7" s="64">
        <v>0</v>
      </c>
      <c r="AH7" s="64">
        <v>191509</v>
      </c>
      <c r="AI7" s="64">
        <v>1546</v>
      </c>
      <c r="AJ7" s="51">
        <f t="shared" si="4"/>
        <v>1773055</v>
      </c>
      <c r="AK7" s="64">
        <v>1145</v>
      </c>
      <c r="AL7" s="51">
        <f t="shared" si="5"/>
        <v>1771910</v>
      </c>
      <c r="AM7" s="39"/>
    </row>
    <row r="8" spans="1:141" ht="17.25" customHeight="1" x14ac:dyDescent="0.2">
      <c r="A8" s="3">
        <f t="shared" si="6"/>
        <v>4</v>
      </c>
      <c r="B8" s="41" t="s">
        <v>284</v>
      </c>
      <c r="C8" s="41">
        <v>9376</v>
      </c>
      <c r="D8" s="63" t="s">
        <v>69</v>
      </c>
      <c r="E8" s="128" t="str">
        <f t="shared" si="0"/>
        <v xml:space="preserve"> </v>
      </c>
      <c r="F8" s="64" t="s">
        <v>294</v>
      </c>
      <c r="G8" s="72">
        <v>33702</v>
      </c>
      <c r="H8" s="64">
        <v>190</v>
      </c>
      <c r="I8" s="64">
        <v>0</v>
      </c>
      <c r="J8" s="64">
        <v>0</v>
      </c>
      <c r="K8" s="64">
        <v>0</v>
      </c>
      <c r="L8" s="64"/>
      <c r="M8" s="64"/>
      <c r="N8" s="64">
        <v>9899</v>
      </c>
      <c r="O8" s="64">
        <v>3553</v>
      </c>
      <c r="P8" s="64">
        <v>2134</v>
      </c>
      <c r="Q8" s="64">
        <v>184</v>
      </c>
      <c r="R8" s="65">
        <f t="shared" si="1"/>
        <v>49662</v>
      </c>
      <c r="S8" s="9"/>
      <c r="T8" s="64">
        <v>0</v>
      </c>
      <c r="U8" s="64">
        <v>0</v>
      </c>
      <c r="V8" s="64">
        <v>3363</v>
      </c>
      <c r="W8" s="64">
        <v>43079</v>
      </c>
      <c r="X8" s="64">
        <v>16534</v>
      </c>
      <c r="Y8" s="64">
        <v>8995</v>
      </c>
      <c r="Z8" s="64">
        <v>430</v>
      </c>
      <c r="AA8" s="64"/>
      <c r="AB8" s="64"/>
      <c r="AC8" s="83">
        <f t="shared" si="2"/>
        <v>72401</v>
      </c>
      <c r="AD8" s="51">
        <f t="shared" si="3"/>
        <v>-22739</v>
      </c>
      <c r="AE8" s="39"/>
      <c r="AF8" s="64">
        <v>1246340</v>
      </c>
      <c r="AG8" s="64">
        <v>106670</v>
      </c>
      <c r="AH8" s="64"/>
      <c r="AI8" s="64">
        <v>0</v>
      </c>
      <c r="AJ8" s="51">
        <f t="shared" si="4"/>
        <v>1353010</v>
      </c>
      <c r="AK8" s="64"/>
      <c r="AL8" s="51">
        <f t="shared" si="5"/>
        <v>1353010</v>
      </c>
      <c r="AM8" s="39"/>
    </row>
    <row r="9" spans="1:141" ht="17.25" customHeight="1" x14ac:dyDescent="0.2">
      <c r="A9" s="3">
        <f t="shared" si="6"/>
        <v>5</v>
      </c>
      <c r="B9" s="41" t="s">
        <v>284</v>
      </c>
      <c r="C9" s="41">
        <v>9369</v>
      </c>
      <c r="D9" s="63" t="s">
        <v>70</v>
      </c>
      <c r="E9" s="128">
        <f t="shared" si="0"/>
        <v>1</v>
      </c>
      <c r="F9" s="64" t="s">
        <v>345</v>
      </c>
      <c r="G9" s="72">
        <v>242407</v>
      </c>
      <c r="H9" s="64">
        <v>1826</v>
      </c>
      <c r="I9" s="64"/>
      <c r="J9" s="64">
        <v>52385</v>
      </c>
      <c r="K9" s="64"/>
      <c r="L9" s="64"/>
      <c r="M9" s="64"/>
      <c r="N9" s="64">
        <v>79858</v>
      </c>
      <c r="O9" s="64">
        <v>1417</v>
      </c>
      <c r="P9" s="64">
        <v>3080</v>
      </c>
      <c r="Q9" s="64">
        <v>18770</v>
      </c>
      <c r="R9" s="65">
        <f t="shared" si="1"/>
        <v>399743</v>
      </c>
      <c r="S9" s="9"/>
      <c r="T9" s="64">
        <v>109355</v>
      </c>
      <c r="U9" s="64">
        <v>39860</v>
      </c>
      <c r="V9" s="64">
        <v>81644</v>
      </c>
      <c r="W9" s="64">
        <v>31821</v>
      </c>
      <c r="X9" s="64">
        <v>35983</v>
      </c>
      <c r="Y9" s="64">
        <v>16586</v>
      </c>
      <c r="Z9" s="64">
        <v>1826</v>
      </c>
      <c r="AA9" s="64"/>
      <c r="AB9" s="64">
        <v>0</v>
      </c>
      <c r="AC9" s="83">
        <f t="shared" si="2"/>
        <v>317075</v>
      </c>
      <c r="AD9" s="51">
        <f t="shared" si="3"/>
        <v>82668</v>
      </c>
      <c r="AE9" s="39"/>
      <c r="AF9" s="64">
        <v>4262700</v>
      </c>
      <c r="AG9" s="64">
        <v>1296361</v>
      </c>
      <c r="AH9" s="64">
        <v>1691833</v>
      </c>
      <c r="AI9" s="64">
        <v>21778</v>
      </c>
      <c r="AJ9" s="51">
        <f t="shared" si="4"/>
        <v>7272672</v>
      </c>
      <c r="AK9" s="64">
        <v>181791</v>
      </c>
      <c r="AL9" s="51">
        <f t="shared" si="5"/>
        <v>7090881</v>
      </c>
      <c r="AM9" s="39"/>
    </row>
    <row r="10" spans="1:141" ht="17.25" customHeight="1" x14ac:dyDescent="0.2">
      <c r="A10" s="3">
        <f t="shared" si="6"/>
        <v>6</v>
      </c>
      <c r="B10" s="41" t="s">
        <v>284</v>
      </c>
      <c r="C10" s="41">
        <v>9393</v>
      </c>
      <c r="D10" s="63" t="s">
        <v>71</v>
      </c>
      <c r="E10" s="128" t="str">
        <f t="shared" si="0"/>
        <v xml:space="preserve"> </v>
      </c>
      <c r="F10" s="64" t="s">
        <v>294</v>
      </c>
      <c r="G10" s="72">
        <v>27934</v>
      </c>
      <c r="H10" s="64">
        <v>35</v>
      </c>
      <c r="I10" s="64">
        <v>0</v>
      </c>
      <c r="J10" s="64"/>
      <c r="K10" s="64">
        <v>0</v>
      </c>
      <c r="L10" s="64">
        <v>0</v>
      </c>
      <c r="M10" s="64"/>
      <c r="N10" s="64">
        <v>9043</v>
      </c>
      <c r="O10" s="64">
        <v>3594</v>
      </c>
      <c r="P10" s="64">
        <v>1807</v>
      </c>
      <c r="Q10" s="64">
        <v>7068</v>
      </c>
      <c r="R10" s="65">
        <f t="shared" si="1"/>
        <v>49481</v>
      </c>
      <c r="S10" s="9"/>
      <c r="T10" s="64"/>
      <c r="U10" s="64">
        <v>0</v>
      </c>
      <c r="V10" s="64"/>
      <c r="W10" s="64"/>
      <c r="X10" s="64">
        <v>11507</v>
      </c>
      <c r="Y10" s="64">
        <v>19671</v>
      </c>
      <c r="Z10" s="64">
        <v>1100</v>
      </c>
      <c r="AA10" s="64"/>
      <c r="AB10" s="64">
        <v>11722</v>
      </c>
      <c r="AC10" s="83">
        <f t="shared" si="2"/>
        <v>44000</v>
      </c>
      <c r="AD10" s="51">
        <f t="shared" si="3"/>
        <v>5481</v>
      </c>
      <c r="AE10" s="39"/>
      <c r="AF10" s="64">
        <v>1045000</v>
      </c>
      <c r="AG10" s="64">
        <v>217600</v>
      </c>
      <c r="AH10" s="64">
        <v>11007726</v>
      </c>
      <c r="AI10" s="64">
        <v>0</v>
      </c>
      <c r="AJ10" s="51">
        <f t="shared" si="4"/>
        <v>12270326</v>
      </c>
      <c r="AK10" s="64">
        <v>0</v>
      </c>
      <c r="AL10" s="51">
        <f t="shared" si="5"/>
        <v>12270326</v>
      </c>
      <c r="AM10" s="39"/>
    </row>
    <row r="11" spans="1:141" ht="17.25" customHeight="1" x14ac:dyDescent="0.2">
      <c r="A11" s="3">
        <f t="shared" si="6"/>
        <v>7</v>
      </c>
      <c r="B11" s="41" t="s">
        <v>284</v>
      </c>
      <c r="C11" s="41">
        <v>255</v>
      </c>
      <c r="D11" s="63" t="s">
        <v>82</v>
      </c>
      <c r="E11" s="128">
        <f t="shared" si="0"/>
        <v>1</v>
      </c>
      <c r="F11" s="64" t="s">
        <v>345</v>
      </c>
      <c r="G11" s="72">
        <v>168820</v>
      </c>
      <c r="H11" s="64"/>
      <c r="I11" s="64">
        <v>1706</v>
      </c>
      <c r="J11" s="64">
        <v>0</v>
      </c>
      <c r="K11" s="64">
        <v>6000</v>
      </c>
      <c r="L11" s="64">
        <v>0</v>
      </c>
      <c r="M11" s="64"/>
      <c r="N11" s="64">
        <v>8632</v>
      </c>
      <c r="O11" s="64">
        <v>1706</v>
      </c>
      <c r="P11" s="64"/>
      <c r="Q11" s="64">
        <v>7740</v>
      </c>
      <c r="R11" s="65">
        <f t="shared" si="1"/>
        <v>194604</v>
      </c>
      <c r="S11" s="9"/>
      <c r="T11" s="64">
        <v>71923</v>
      </c>
      <c r="U11" s="64">
        <v>27060</v>
      </c>
      <c r="V11" s="64">
        <v>32286</v>
      </c>
      <c r="W11" s="64"/>
      <c r="X11" s="64">
        <v>21309</v>
      </c>
      <c r="Y11" s="64">
        <v>17696</v>
      </c>
      <c r="Z11" s="64">
        <v>2850</v>
      </c>
      <c r="AA11" s="64">
        <v>10097</v>
      </c>
      <c r="AB11" s="64"/>
      <c r="AC11" s="83">
        <f t="shared" si="2"/>
        <v>183221</v>
      </c>
      <c r="AD11" s="51">
        <f t="shared" si="3"/>
        <v>11383</v>
      </c>
      <c r="AE11" s="39"/>
      <c r="AF11" s="64">
        <v>1645991</v>
      </c>
      <c r="AG11" s="64">
        <v>13579</v>
      </c>
      <c r="AH11" s="64">
        <v>24104</v>
      </c>
      <c r="AI11" s="64">
        <v>658</v>
      </c>
      <c r="AJ11" s="51">
        <f t="shared" si="4"/>
        <v>1684332</v>
      </c>
      <c r="AK11" s="64">
        <v>38344</v>
      </c>
      <c r="AL11" s="51">
        <f t="shared" si="5"/>
        <v>1645988</v>
      </c>
      <c r="AM11" s="39"/>
    </row>
    <row r="12" spans="1:141" ht="17.25" customHeight="1" x14ac:dyDescent="0.2">
      <c r="A12" s="3">
        <f t="shared" si="6"/>
        <v>8</v>
      </c>
      <c r="B12" s="41" t="s">
        <v>284</v>
      </c>
      <c r="C12" s="41">
        <v>9397</v>
      </c>
      <c r="D12" s="63" t="s">
        <v>80</v>
      </c>
      <c r="E12" s="128">
        <f t="shared" si="0"/>
        <v>1</v>
      </c>
      <c r="F12" s="64" t="s">
        <v>345</v>
      </c>
      <c r="G12" s="72">
        <v>23047</v>
      </c>
      <c r="H12" s="64"/>
      <c r="I12" s="64">
        <v>0</v>
      </c>
      <c r="J12" s="64">
        <v>0</v>
      </c>
      <c r="K12" s="64">
        <v>0</v>
      </c>
      <c r="L12" s="64">
        <v>0</v>
      </c>
      <c r="M12" s="64"/>
      <c r="N12" s="64">
        <v>14757</v>
      </c>
      <c r="O12" s="64">
        <v>1937</v>
      </c>
      <c r="P12" s="64">
        <v>1597</v>
      </c>
      <c r="Q12" s="64">
        <v>7596</v>
      </c>
      <c r="R12" s="65">
        <f t="shared" si="1"/>
        <v>48934</v>
      </c>
      <c r="S12" s="9"/>
      <c r="T12" s="64">
        <v>3100</v>
      </c>
      <c r="U12" s="64"/>
      <c r="V12" s="64">
        <v>11911</v>
      </c>
      <c r="W12" s="64">
        <v>701</v>
      </c>
      <c r="X12" s="64">
        <v>14728</v>
      </c>
      <c r="Y12" s="64">
        <v>2163</v>
      </c>
      <c r="Z12" s="64">
        <v>330</v>
      </c>
      <c r="AA12" s="64"/>
      <c r="AB12" s="64"/>
      <c r="AC12" s="83">
        <f t="shared" si="2"/>
        <v>32933</v>
      </c>
      <c r="AD12" s="51">
        <f t="shared" si="3"/>
        <v>16001</v>
      </c>
      <c r="AE12" s="39"/>
      <c r="AF12" s="64">
        <v>492000</v>
      </c>
      <c r="AG12" s="64">
        <v>0</v>
      </c>
      <c r="AH12" s="64">
        <v>107231</v>
      </c>
      <c r="AI12" s="64">
        <v>0</v>
      </c>
      <c r="AJ12" s="51">
        <f t="shared" si="4"/>
        <v>599231</v>
      </c>
      <c r="AK12" s="64">
        <v>210</v>
      </c>
      <c r="AL12" s="51">
        <f t="shared" si="5"/>
        <v>599021</v>
      </c>
      <c r="AM12" s="39"/>
    </row>
    <row r="13" spans="1:141" ht="17.25" customHeight="1" x14ac:dyDescent="0.2">
      <c r="A13" s="3">
        <f t="shared" si="6"/>
        <v>9</v>
      </c>
      <c r="B13" s="41" t="s">
        <v>284</v>
      </c>
      <c r="C13" s="41">
        <v>9373</v>
      </c>
      <c r="D13" s="63" t="s">
        <v>72</v>
      </c>
      <c r="E13" s="128">
        <f t="shared" si="0"/>
        <v>1</v>
      </c>
      <c r="F13" s="64" t="s">
        <v>345</v>
      </c>
      <c r="G13" s="72">
        <v>11080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/>
      <c r="N13" s="64">
        <v>13750</v>
      </c>
      <c r="O13" s="64">
        <v>809</v>
      </c>
      <c r="P13" s="64">
        <v>0</v>
      </c>
      <c r="Q13" s="64">
        <v>0</v>
      </c>
      <c r="R13" s="65">
        <f t="shared" si="1"/>
        <v>25639</v>
      </c>
      <c r="S13" s="9"/>
      <c r="T13" s="64">
        <v>701</v>
      </c>
      <c r="U13" s="64">
        <v>0</v>
      </c>
      <c r="V13" s="64">
        <v>5265</v>
      </c>
      <c r="W13" s="64"/>
      <c r="X13" s="64">
        <v>30247</v>
      </c>
      <c r="Y13" s="64">
        <v>3912</v>
      </c>
      <c r="Z13" s="64">
        <v>227</v>
      </c>
      <c r="AA13" s="64">
        <v>0</v>
      </c>
      <c r="AB13" s="64"/>
      <c r="AC13" s="83">
        <f t="shared" si="2"/>
        <v>40352</v>
      </c>
      <c r="AD13" s="51">
        <f t="shared" si="3"/>
        <v>-14713</v>
      </c>
      <c r="AE13" s="39"/>
      <c r="AF13" s="64">
        <v>555000</v>
      </c>
      <c r="AG13" s="64">
        <v>20000</v>
      </c>
      <c r="AH13" s="64">
        <v>54282</v>
      </c>
      <c r="AI13" s="64">
        <v>205</v>
      </c>
      <c r="AJ13" s="51">
        <f t="shared" si="4"/>
        <v>629487</v>
      </c>
      <c r="AK13" s="64"/>
      <c r="AL13" s="51">
        <f t="shared" si="5"/>
        <v>629487</v>
      </c>
      <c r="AM13" s="39"/>
    </row>
    <row r="14" spans="1:141" ht="17.25" customHeight="1" x14ac:dyDescent="0.2">
      <c r="A14" s="3">
        <f t="shared" si="6"/>
        <v>10</v>
      </c>
      <c r="B14" s="41" t="s">
        <v>284</v>
      </c>
      <c r="C14" s="41">
        <v>9375</v>
      </c>
      <c r="D14" s="63" t="s">
        <v>65</v>
      </c>
      <c r="E14" s="128">
        <f t="shared" si="0"/>
        <v>1</v>
      </c>
      <c r="F14" s="64" t="s">
        <v>345</v>
      </c>
      <c r="G14" s="72">
        <v>180925</v>
      </c>
      <c r="H14" s="64">
        <v>40883</v>
      </c>
      <c r="I14" s="64"/>
      <c r="J14" s="64">
        <v>0</v>
      </c>
      <c r="K14" s="64">
        <v>0</v>
      </c>
      <c r="L14" s="64"/>
      <c r="M14" s="64"/>
      <c r="N14" s="64">
        <v>19946</v>
      </c>
      <c r="O14" s="64">
        <v>7913</v>
      </c>
      <c r="P14" s="64">
        <v>22088</v>
      </c>
      <c r="Q14" s="64">
        <v>9</v>
      </c>
      <c r="R14" s="65">
        <f t="shared" si="1"/>
        <v>271764</v>
      </c>
      <c r="S14" s="9"/>
      <c r="T14" s="64">
        <v>67576</v>
      </c>
      <c r="U14" s="64">
        <v>17983</v>
      </c>
      <c r="V14" s="64"/>
      <c r="W14" s="64">
        <v>8705</v>
      </c>
      <c r="X14" s="64">
        <v>53288</v>
      </c>
      <c r="Y14" s="64">
        <v>25298</v>
      </c>
      <c r="Z14" s="64">
        <v>10723</v>
      </c>
      <c r="AA14" s="64">
        <v>2635</v>
      </c>
      <c r="AB14" s="64">
        <v>10053</v>
      </c>
      <c r="AC14" s="83">
        <f t="shared" si="2"/>
        <v>196261</v>
      </c>
      <c r="AD14" s="51">
        <f t="shared" si="3"/>
        <v>75503</v>
      </c>
      <c r="AE14" s="39"/>
      <c r="AF14" s="64"/>
      <c r="AG14" s="64">
        <v>1687341</v>
      </c>
      <c r="AH14" s="64">
        <v>295705</v>
      </c>
      <c r="AI14" s="64">
        <v>5571</v>
      </c>
      <c r="AJ14" s="51">
        <f t="shared" si="4"/>
        <v>1988617</v>
      </c>
      <c r="AK14" s="64">
        <v>4537</v>
      </c>
      <c r="AL14" s="51">
        <f t="shared" si="5"/>
        <v>1984080</v>
      </c>
      <c r="AM14" s="39"/>
    </row>
    <row r="15" spans="1:141" ht="17.25" customHeight="1" x14ac:dyDescent="0.2">
      <c r="A15" s="3">
        <f t="shared" si="6"/>
        <v>11</v>
      </c>
      <c r="B15" s="41" t="s">
        <v>284</v>
      </c>
      <c r="C15" s="41">
        <v>9377</v>
      </c>
      <c r="D15" s="63" t="s">
        <v>250</v>
      </c>
      <c r="E15" s="128">
        <f t="shared" si="0"/>
        <v>1</v>
      </c>
      <c r="F15" s="64" t="s">
        <v>345</v>
      </c>
      <c r="G15" s="72">
        <v>93806</v>
      </c>
      <c r="H15" s="64">
        <v>0</v>
      </c>
      <c r="I15" s="64">
        <v>13566</v>
      </c>
      <c r="J15" s="64"/>
      <c r="K15" s="64">
        <v>0</v>
      </c>
      <c r="L15" s="64">
        <v>1000</v>
      </c>
      <c r="M15" s="64"/>
      <c r="N15" s="64">
        <v>5988</v>
      </c>
      <c r="O15" s="64">
        <v>1760</v>
      </c>
      <c r="P15" s="64">
        <v>15690</v>
      </c>
      <c r="Q15" s="64">
        <v>356</v>
      </c>
      <c r="R15" s="65">
        <f t="shared" si="1"/>
        <v>132166</v>
      </c>
      <c r="S15" s="9"/>
      <c r="T15" s="64">
        <v>71023</v>
      </c>
      <c r="U15" s="64">
        <v>453</v>
      </c>
      <c r="V15" s="64">
        <v>0</v>
      </c>
      <c r="W15" s="64">
        <v>14309</v>
      </c>
      <c r="X15" s="64">
        <v>51027</v>
      </c>
      <c r="Y15" s="64">
        <v>15546</v>
      </c>
      <c r="Z15" s="64">
        <v>6597</v>
      </c>
      <c r="AA15" s="64">
        <v>2000</v>
      </c>
      <c r="AB15" s="64"/>
      <c r="AC15" s="83">
        <f t="shared" si="2"/>
        <v>160955</v>
      </c>
      <c r="AD15" s="51">
        <f t="shared" si="3"/>
        <v>-28789</v>
      </c>
      <c r="AE15" s="39"/>
      <c r="AF15" s="64">
        <v>1805000</v>
      </c>
      <c r="AG15" s="64">
        <v>0</v>
      </c>
      <c r="AH15" s="64">
        <v>101265</v>
      </c>
      <c r="AI15" s="64">
        <v>4117</v>
      </c>
      <c r="AJ15" s="51">
        <f t="shared" si="4"/>
        <v>1910382</v>
      </c>
      <c r="AK15" s="64">
        <v>11268</v>
      </c>
      <c r="AL15" s="51">
        <f t="shared" si="5"/>
        <v>1899114</v>
      </c>
      <c r="AM15" s="39"/>
    </row>
    <row r="16" spans="1:141" ht="17.25" customHeight="1" x14ac:dyDescent="0.2">
      <c r="A16" s="3">
        <f t="shared" si="6"/>
        <v>12</v>
      </c>
      <c r="B16" s="41" t="s">
        <v>284</v>
      </c>
      <c r="C16" s="41">
        <v>9398</v>
      </c>
      <c r="D16" s="63" t="s">
        <v>83</v>
      </c>
      <c r="E16" s="128">
        <f t="shared" si="0"/>
        <v>1</v>
      </c>
      <c r="F16" s="64" t="s">
        <v>345</v>
      </c>
      <c r="G16" s="72">
        <v>482226</v>
      </c>
      <c r="H16" s="64"/>
      <c r="I16" s="64">
        <v>11674</v>
      </c>
      <c r="J16" s="64">
        <v>0</v>
      </c>
      <c r="K16" s="64"/>
      <c r="L16" s="64">
        <v>20641</v>
      </c>
      <c r="M16" s="64"/>
      <c r="N16" s="64">
        <v>47730</v>
      </c>
      <c r="O16" s="64">
        <v>16431</v>
      </c>
      <c r="P16" s="64">
        <v>91112</v>
      </c>
      <c r="Q16" s="64">
        <v>4969</v>
      </c>
      <c r="R16" s="65">
        <f t="shared" si="1"/>
        <v>674783</v>
      </c>
      <c r="S16" s="9"/>
      <c r="T16" s="64">
        <v>138699</v>
      </c>
      <c r="U16" s="64">
        <v>50980</v>
      </c>
      <c r="V16" s="64">
        <v>10828</v>
      </c>
      <c r="W16" s="64">
        <v>95226</v>
      </c>
      <c r="X16" s="64">
        <v>117444</v>
      </c>
      <c r="Y16" s="64">
        <v>79377</v>
      </c>
      <c r="Z16" s="64">
        <v>39671</v>
      </c>
      <c r="AA16" s="64">
        <v>6940</v>
      </c>
      <c r="AB16" s="64"/>
      <c r="AC16" s="83">
        <f t="shared" si="2"/>
        <v>539165</v>
      </c>
      <c r="AD16" s="51">
        <f t="shared" si="3"/>
        <v>135618</v>
      </c>
      <c r="AE16" s="39"/>
      <c r="AF16" s="64">
        <v>5870000</v>
      </c>
      <c r="AG16" s="64">
        <v>45822</v>
      </c>
      <c r="AH16" s="64">
        <v>677925</v>
      </c>
      <c r="AI16" s="64">
        <v>40139</v>
      </c>
      <c r="AJ16" s="51">
        <f t="shared" si="4"/>
        <v>6633886</v>
      </c>
      <c r="AK16" s="64">
        <v>482567</v>
      </c>
      <c r="AL16" s="51">
        <f t="shared" si="5"/>
        <v>6151319</v>
      </c>
      <c r="AM16" s="39"/>
    </row>
    <row r="17" spans="1:39" ht="17.25" customHeight="1" x14ac:dyDescent="0.2">
      <c r="A17" s="3">
        <f t="shared" si="6"/>
        <v>13</v>
      </c>
      <c r="B17" s="41" t="s">
        <v>284</v>
      </c>
      <c r="C17" s="41">
        <v>14308</v>
      </c>
      <c r="D17" s="63" t="s">
        <v>251</v>
      </c>
      <c r="E17" s="128">
        <f t="shared" si="0"/>
        <v>1</v>
      </c>
      <c r="F17" s="64" t="s">
        <v>345</v>
      </c>
      <c r="G17" s="72">
        <v>47926</v>
      </c>
      <c r="H17" s="64">
        <v>0</v>
      </c>
      <c r="I17" s="64">
        <v>3551</v>
      </c>
      <c r="J17" s="64">
        <v>0</v>
      </c>
      <c r="K17" s="64">
        <v>9275</v>
      </c>
      <c r="L17" s="64">
        <v>0</v>
      </c>
      <c r="M17" s="64"/>
      <c r="N17" s="64">
        <v>13320</v>
      </c>
      <c r="O17" s="64">
        <v>9721</v>
      </c>
      <c r="P17" s="64">
        <v>163</v>
      </c>
      <c r="Q17" s="64"/>
      <c r="R17" s="65">
        <f t="shared" si="1"/>
        <v>83956</v>
      </c>
      <c r="S17" s="9"/>
      <c r="T17" s="64"/>
      <c r="U17" s="64"/>
      <c r="V17" s="64">
        <v>29016</v>
      </c>
      <c r="W17" s="64"/>
      <c r="X17" s="64">
        <v>18620</v>
      </c>
      <c r="Y17" s="64">
        <v>14539</v>
      </c>
      <c r="Z17" s="64">
        <v>5380</v>
      </c>
      <c r="AA17" s="64">
        <v>4460</v>
      </c>
      <c r="AB17" s="64"/>
      <c r="AC17" s="83">
        <f t="shared" si="2"/>
        <v>72015</v>
      </c>
      <c r="AD17" s="51">
        <f t="shared" si="3"/>
        <v>11941</v>
      </c>
      <c r="AE17" s="39"/>
      <c r="AF17" s="64">
        <v>1160000</v>
      </c>
      <c r="AG17" s="64">
        <v>10678</v>
      </c>
      <c r="AH17" s="64">
        <v>291015</v>
      </c>
      <c r="AI17" s="64">
        <v>1808</v>
      </c>
      <c r="AJ17" s="51">
        <f t="shared" si="4"/>
        <v>1463501</v>
      </c>
      <c r="AK17" s="64">
        <v>5074</v>
      </c>
      <c r="AL17" s="51">
        <f t="shared" si="5"/>
        <v>1458427</v>
      </c>
      <c r="AM17" s="39"/>
    </row>
    <row r="18" spans="1:39" ht="17.25" customHeight="1" x14ac:dyDescent="0.2">
      <c r="A18" s="3">
        <f t="shared" si="6"/>
        <v>14</v>
      </c>
      <c r="B18" s="41" t="s">
        <v>284</v>
      </c>
      <c r="C18" s="41">
        <v>9379</v>
      </c>
      <c r="D18" s="63" t="s">
        <v>73</v>
      </c>
      <c r="E18" s="128">
        <f t="shared" si="0"/>
        <v>1</v>
      </c>
      <c r="F18" s="64" t="s">
        <v>345</v>
      </c>
      <c r="G18" s="72">
        <v>31765</v>
      </c>
      <c r="H18" s="64"/>
      <c r="I18" s="64">
        <v>803</v>
      </c>
      <c r="J18" s="64"/>
      <c r="K18" s="64"/>
      <c r="L18" s="64">
        <v>10000</v>
      </c>
      <c r="M18" s="64"/>
      <c r="N18" s="64">
        <v>18100</v>
      </c>
      <c r="O18" s="64">
        <v>5408</v>
      </c>
      <c r="P18" s="64">
        <v>11343</v>
      </c>
      <c r="Q18" s="64"/>
      <c r="R18" s="65">
        <f t="shared" si="1"/>
        <v>77419</v>
      </c>
      <c r="S18" s="9"/>
      <c r="T18" s="64">
        <v>13619</v>
      </c>
      <c r="U18" s="64"/>
      <c r="V18" s="64">
        <v>8229</v>
      </c>
      <c r="W18" s="64">
        <v>500</v>
      </c>
      <c r="X18" s="64">
        <v>24727</v>
      </c>
      <c r="Y18" s="64">
        <v>10495</v>
      </c>
      <c r="Z18" s="64">
        <v>3169</v>
      </c>
      <c r="AA18" s="64">
        <v>1200</v>
      </c>
      <c r="AB18" s="64">
        <v>0</v>
      </c>
      <c r="AC18" s="83">
        <f t="shared" si="2"/>
        <v>61939</v>
      </c>
      <c r="AD18" s="51">
        <f t="shared" si="3"/>
        <v>15480</v>
      </c>
      <c r="AE18" s="39"/>
      <c r="AF18" s="64">
        <v>3036647</v>
      </c>
      <c r="AG18" s="64">
        <v>53203</v>
      </c>
      <c r="AH18" s="64">
        <v>279951</v>
      </c>
      <c r="AI18" s="64">
        <v>6702</v>
      </c>
      <c r="AJ18" s="51">
        <f t="shared" si="4"/>
        <v>3376503</v>
      </c>
      <c r="AK18" s="64">
        <v>8489</v>
      </c>
      <c r="AL18" s="51">
        <f t="shared" si="5"/>
        <v>3368014</v>
      </c>
      <c r="AM18" s="39"/>
    </row>
    <row r="19" spans="1:39" ht="17.25" customHeight="1" x14ac:dyDescent="0.2">
      <c r="A19" s="3">
        <f t="shared" si="6"/>
        <v>15</v>
      </c>
      <c r="B19" s="41" t="s">
        <v>284</v>
      </c>
      <c r="C19" s="41">
        <v>9382</v>
      </c>
      <c r="D19" s="63" t="s">
        <v>74</v>
      </c>
      <c r="E19" s="128" t="str">
        <f t="shared" si="0"/>
        <v xml:space="preserve"> </v>
      </c>
      <c r="F19" s="64" t="s">
        <v>294</v>
      </c>
      <c r="G19" s="72">
        <v>45662</v>
      </c>
      <c r="H19" s="64">
        <v>0</v>
      </c>
      <c r="I19" s="64">
        <v>0</v>
      </c>
      <c r="J19" s="64">
        <v>0</v>
      </c>
      <c r="K19" s="64"/>
      <c r="L19" s="64">
        <v>0</v>
      </c>
      <c r="M19" s="64"/>
      <c r="N19" s="64"/>
      <c r="O19" s="64">
        <v>53</v>
      </c>
      <c r="P19" s="64">
        <v>12194</v>
      </c>
      <c r="Q19" s="64">
        <v>1463</v>
      </c>
      <c r="R19" s="65">
        <f t="shared" si="1"/>
        <v>59372</v>
      </c>
      <c r="S19" s="9"/>
      <c r="T19" s="64"/>
      <c r="U19" s="64"/>
      <c r="V19" s="64">
        <v>1002</v>
      </c>
      <c r="W19" s="64">
        <v>1350</v>
      </c>
      <c r="X19" s="64">
        <v>2107</v>
      </c>
      <c r="Y19" s="64">
        <v>19434</v>
      </c>
      <c r="Z19" s="64">
        <v>1128</v>
      </c>
      <c r="AA19" s="64"/>
      <c r="AB19" s="64">
        <v>6294</v>
      </c>
      <c r="AC19" s="83">
        <f t="shared" si="2"/>
        <v>31315</v>
      </c>
      <c r="AD19" s="51">
        <f t="shared" si="3"/>
        <v>28057</v>
      </c>
      <c r="AE19" s="39"/>
      <c r="AF19" s="64">
        <v>1280000</v>
      </c>
      <c r="AG19" s="64">
        <v>14943</v>
      </c>
      <c r="AH19" s="64">
        <v>30609</v>
      </c>
      <c r="AI19" s="64">
        <v>752</v>
      </c>
      <c r="AJ19" s="51">
        <f t="shared" si="4"/>
        <v>1326304</v>
      </c>
      <c r="AK19" s="64">
        <v>2018</v>
      </c>
      <c r="AL19" s="51">
        <f t="shared" si="5"/>
        <v>1324286</v>
      </c>
      <c r="AM19" s="39"/>
    </row>
    <row r="20" spans="1:39" ht="17.25" customHeight="1" x14ac:dyDescent="0.2">
      <c r="A20" s="3">
        <f t="shared" si="6"/>
        <v>16</v>
      </c>
      <c r="B20" s="41" t="s">
        <v>284</v>
      </c>
      <c r="C20" s="41">
        <v>18602</v>
      </c>
      <c r="D20" s="63" t="s">
        <v>280</v>
      </c>
      <c r="E20" s="128" t="str">
        <f t="shared" si="0"/>
        <v xml:space="preserve"> </v>
      </c>
      <c r="F20" s="64" t="s">
        <v>294</v>
      </c>
      <c r="G20" s="72">
        <v>334757</v>
      </c>
      <c r="H20" s="64"/>
      <c r="I20" s="64"/>
      <c r="J20" s="64">
        <v>669573</v>
      </c>
      <c r="K20" s="64">
        <v>91500</v>
      </c>
      <c r="L20" s="64"/>
      <c r="M20" s="64"/>
      <c r="N20" s="64">
        <v>182733</v>
      </c>
      <c r="O20" s="64">
        <v>33435</v>
      </c>
      <c r="P20" s="64">
        <v>42555</v>
      </c>
      <c r="Q20" s="64"/>
      <c r="R20" s="65">
        <f t="shared" si="1"/>
        <v>1354553</v>
      </c>
      <c r="S20" s="9"/>
      <c r="T20" s="64">
        <v>75000</v>
      </c>
      <c r="U20" s="64"/>
      <c r="V20" s="64">
        <v>81691</v>
      </c>
      <c r="W20" s="64">
        <v>174592</v>
      </c>
      <c r="X20" s="64">
        <v>416862</v>
      </c>
      <c r="Y20" s="64">
        <v>72217</v>
      </c>
      <c r="Z20" s="64"/>
      <c r="AA20" s="64"/>
      <c r="AB20" s="64">
        <v>2019</v>
      </c>
      <c r="AC20" s="83">
        <f t="shared" si="2"/>
        <v>822381</v>
      </c>
      <c r="AD20" s="51">
        <f t="shared" si="3"/>
        <v>532172</v>
      </c>
      <c r="AE20" s="39"/>
      <c r="AF20" s="64">
        <v>5999823</v>
      </c>
      <c r="AG20" s="64"/>
      <c r="AH20" s="64">
        <v>1451611</v>
      </c>
      <c r="AI20" s="64">
        <v>80675</v>
      </c>
      <c r="AJ20" s="51">
        <f t="shared" si="4"/>
        <v>7532109</v>
      </c>
      <c r="AK20" s="64">
        <v>370000</v>
      </c>
      <c r="AL20" s="51">
        <f t="shared" si="5"/>
        <v>7162109</v>
      </c>
      <c r="AM20" s="39"/>
    </row>
    <row r="21" spans="1:39" ht="17.25" customHeight="1" x14ac:dyDescent="0.2">
      <c r="A21" s="3">
        <f t="shared" si="6"/>
        <v>17</v>
      </c>
      <c r="B21" s="41" t="s">
        <v>284</v>
      </c>
      <c r="C21" s="41">
        <v>15036</v>
      </c>
      <c r="D21" s="63" t="s">
        <v>346</v>
      </c>
      <c r="E21" s="128">
        <f t="shared" si="0"/>
        <v>1</v>
      </c>
      <c r="F21" s="64" t="s">
        <v>345</v>
      </c>
      <c r="G21" s="72">
        <v>249400</v>
      </c>
      <c r="H21" s="64">
        <v>7130</v>
      </c>
      <c r="I21" s="64"/>
      <c r="J21" s="64"/>
      <c r="K21" s="64"/>
      <c r="L21" s="64">
        <v>0</v>
      </c>
      <c r="M21" s="64"/>
      <c r="N21" s="64">
        <v>86924</v>
      </c>
      <c r="O21" s="64">
        <v>717</v>
      </c>
      <c r="P21" s="64"/>
      <c r="Q21" s="64"/>
      <c r="R21" s="65">
        <f t="shared" si="1"/>
        <v>344171</v>
      </c>
      <c r="S21" s="9"/>
      <c r="T21" s="64">
        <v>64668</v>
      </c>
      <c r="U21" s="64">
        <v>26000</v>
      </c>
      <c r="V21" s="64">
        <v>14398</v>
      </c>
      <c r="W21" s="64">
        <v>49760</v>
      </c>
      <c r="X21" s="64">
        <v>50815</v>
      </c>
      <c r="Y21" s="64">
        <v>45738</v>
      </c>
      <c r="Z21" s="64">
        <v>5142</v>
      </c>
      <c r="AA21" s="64">
        <v>1100</v>
      </c>
      <c r="AB21" s="64">
        <v>6385</v>
      </c>
      <c r="AC21" s="83">
        <f t="shared" si="2"/>
        <v>264006</v>
      </c>
      <c r="AD21" s="51">
        <f t="shared" si="3"/>
        <v>80165</v>
      </c>
      <c r="AE21" s="39"/>
      <c r="AF21" s="64">
        <v>5916540</v>
      </c>
      <c r="AG21" s="64">
        <v>28160</v>
      </c>
      <c r="AH21" s="64">
        <v>43754</v>
      </c>
      <c r="AI21" s="64">
        <v>1888</v>
      </c>
      <c r="AJ21" s="51">
        <f t="shared" si="4"/>
        <v>5990342</v>
      </c>
      <c r="AK21" s="64">
        <v>461315</v>
      </c>
      <c r="AL21" s="51">
        <f t="shared" si="5"/>
        <v>5529027</v>
      </c>
      <c r="AM21" s="39"/>
    </row>
    <row r="22" spans="1:39" ht="17.25" customHeight="1" x14ac:dyDescent="0.2">
      <c r="A22" s="3">
        <f t="shared" si="6"/>
        <v>18</v>
      </c>
      <c r="B22" s="41" t="s">
        <v>284</v>
      </c>
      <c r="C22" s="41">
        <v>9409</v>
      </c>
      <c r="D22" s="63" t="s">
        <v>252</v>
      </c>
      <c r="E22" s="128">
        <f t="shared" si="0"/>
        <v>1</v>
      </c>
      <c r="F22" s="64" t="s">
        <v>345</v>
      </c>
      <c r="G22" s="72">
        <v>89442</v>
      </c>
      <c r="H22" s="64">
        <v>60673</v>
      </c>
      <c r="I22" s="64">
        <v>0</v>
      </c>
      <c r="J22" s="64">
        <v>0</v>
      </c>
      <c r="K22" s="64">
        <v>0</v>
      </c>
      <c r="L22" s="64">
        <v>60245</v>
      </c>
      <c r="M22" s="64"/>
      <c r="N22" s="64">
        <v>12885</v>
      </c>
      <c r="O22" s="64">
        <v>11396</v>
      </c>
      <c r="P22" s="64"/>
      <c r="Q22" s="64"/>
      <c r="R22" s="65">
        <f t="shared" si="1"/>
        <v>234641</v>
      </c>
      <c r="S22" s="9"/>
      <c r="T22" s="64">
        <v>77172</v>
      </c>
      <c r="U22" s="64">
        <v>15600</v>
      </c>
      <c r="V22" s="64">
        <v>15341</v>
      </c>
      <c r="W22" s="64">
        <v>18605</v>
      </c>
      <c r="X22" s="64">
        <v>33131</v>
      </c>
      <c r="Y22" s="64">
        <v>11671</v>
      </c>
      <c r="Z22" s="64">
        <v>11189</v>
      </c>
      <c r="AA22" s="64"/>
      <c r="AB22" s="64">
        <v>5214</v>
      </c>
      <c r="AC22" s="83">
        <f t="shared" si="2"/>
        <v>187923</v>
      </c>
      <c r="AD22" s="51">
        <f t="shared" si="3"/>
        <v>46718</v>
      </c>
      <c r="AE22" s="39"/>
      <c r="AF22" s="64">
        <v>2690000</v>
      </c>
      <c r="AG22" s="64">
        <v>17143</v>
      </c>
      <c r="AH22" s="64">
        <v>346170</v>
      </c>
      <c r="AI22" s="64">
        <v>6731</v>
      </c>
      <c r="AJ22" s="51">
        <f t="shared" si="4"/>
        <v>3060044</v>
      </c>
      <c r="AK22" s="64">
        <v>40908</v>
      </c>
      <c r="AL22" s="51">
        <f t="shared" si="5"/>
        <v>3019136</v>
      </c>
      <c r="AM22" s="39"/>
    </row>
    <row r="23" spans="1:39" ht="17.25" customHeight="1" x14ac:dyDescent="0.2">
      <c r="A23" s="3">
        <f t="shared" si="6"/>
        <v>19</v>
      </c>
      <c r="B23" s="41" t="s">
        <v>284</v>
      </c>
      <c r="C23" s="41">
        <v>9410</v>
      </c>
      <c r="D23" s="63" t="s">
        <v>253</v>
      </c>
      <c r="E23" s="128">
        <f t="shared" si="0"/>
        <v>1</v>
      </c>
      <c r="F23" s="64" t="s">
        <v>345</v>
      </c>
      <c r="G23" s="72">
        <v>113717</v>
      </c>
      <c r="H23" s="64">
        <v>27716</v>
      </c>
      <c r="I23" s="64">
        <v>2960</v>
      </c>
      <c r="J23" s="64">
        <v>0</v>
      </c>
      <c r="K23" s="64">
        <v>7917</v>
      </c>
      <c r="L23" s="64"/>
      <c r="M23" s="64"/>
      <c r="N23" s="64">
        <v>51324</v>
      </c>
      <c r="O23" s="64">
        <v>230</v>
      </c>
      <c r="P23" s="64">
        <v>1488</v>
      </c>
      <c r="Q23" s="64"/>
      <c r="R23" s="65">
        <f t="shared" si="1"/>
        <v>205352</v>
      </c>
      <c r="S23" s="6"/>
      <c r="T23" s="64">
        <v>67665</v>
      </c>
      <c r="U23" s="64">
        <v>20732</v>
      </c>
      <c r="V23" s="64"/>
      <c r="W23" s="64">
        <v>17188</v>
      </c>
      <c r="X23" s="64">
        <v>69366</v>
      </c>
      <c r="Y23" s="64">
        <v>15269</v>
      </c>
      <c r="Z23" s="64">
        <v>6050</v>
      </c>
      <c r="AA23" s="64">
        <v>1812</v>
      </c>
      <c r="AB23" s="64"/>
      <c r="AC23" s="83">
        <f t="shared" si="2"/>
        <v>198082</v>
      </c>
      <c r="AD23" s="51">
        <f t="shared" si="3"/>
        <v>7270</v>
      </c>
      <c r="AE23" s="39"/>
      <c r="AF23" s="64">
        <v>2012005</v>
      </c>
      <c r="AG23" s="64">
        <v>203768</v>
      </c>
      <c r="AH23" s="64">
        <v>27782</v>
      </c>
      <c r="AI23" s="64"/>
      <c r="AJ23" s="51">
        <f t="shared" si="4"/>
        <v>2243555</v>
      </c>
      <c r="AK23" s="64">
        <v>12734</v>
      </c>
      <c r="AL23" s="51">
        <f t="shared" si="5"/>
        <v>2230821</v>
      </c>
      <c r="AM23" s="39"/>
    </row>
    <row r="24" spans="1:39" ht="17.25" customHeight="1" x14ac:dyDescent="0.2">
      <c r="A24" s="3">
        <f t="shared" si="6"/>
        <v>20</v>
      </c>
      <c r="B24" s="41" t="s">
        <v>284</v>
      </c>
      <c r="C24" s="41">
        <v>9412</v>
      </c>
      <c r="D24" s="63" t="s">
        <v>85</v>
      </c>
      <c r="E24" s="128">
        <f t="shared" si="0"/>
        <v>1</v>
      </c>
      <c r="F24" s="64" t="s">
        <v>345</v>
      </c>
      <c r="G24" s="72">
        <v>574006</v>
      </c>
      <c r="H24" s="64">
        <v>3150</v>
      </c>
      <c r="I24" s="64"/>
      <c r="J24" s="64"/>
      <c r="K24" s="64">
        <v>18517</v>
      </c>
      <c r="L24" s="64">
        <v>4221</v>
      </c>
      <c r="M24" s="64">
        <v>3620000</v>
      </c>
      <c r="N24" s="64">
        <v>40542</v>
      </c>
      <c r="O24" s="64">
        <v>793</v>
      </c>
      <c r="P24" s="64"/>
      <c r="Q24" s="64">
        <v>16771</v>
      </c>
      <c r="R24" s="65">
        <f t="shared" si="1"/>
        <v>4278000</v>
      </c>
      <c r="S24" s="9"/>
      <c r="T24" s="64">
        <v>82546</v>
      </c>
      <c r="U24" s="64">
        <v>46090</v>
      </c>
      <c r="V24" s="64">
        <v>4167</v>
      </c>
      <c r="W24" s="64">
        <v>144563</v>
      </c>
      <c r="X24" s="64">
        <v>56263</v>
      </c>
      <c r="Y24" s="64">
        <v>71159</v>
      </c>
      <c r="Z24" s="64">
        <v>82614</v>
      </c>
      <c r="AA24" s="64">
        <v>38579</v>
      </c>
      <c r="AB24" s="64">
        <v>22473</v>
      </c>
      <c r="AC24" s="83">
        <f t="shared" si="2"/>
        <v>548454</v>
      </c>
      <c r="AD24" s="51">
        <f t="shared" si="3"/>
        <v>3729546</v>
      </c>
      <c r="AE24" s="39"/>
      <c r="AF24" s="64">
        <v>13070000</v>
      </c>
      <c r="AG24" s="64">
        <v>158269</v>
      </c>
      <c r="AH24" s="64">
        <v>46693</v>
      </c>
      <c r="AI24" s="64">
        <v>16308</v>
      </c>
      <c r="AJ24" s="51">
        <f t="shared" si="4"/>
        <v>13291270</v>
      </c>
      <c r="AK24" s="64">
        <v>174993</v>
      </c>
      <c r="AL24" s="51">
        <f t="shared" si="5"/>
        <v>13116277</v>
      </c>
      <c r="AM24" s="39"/>
    </row>
    <row r="25" spans="1:39" ht="17.25" customHeight="1" x14ac:dyDescent="0.2">
      <c r="A25" s="3">
        <f t="shared" si="6"/>
        <v>21</v>
      </c>
      <c r="B25" s="41" t="s">
        <v>284</v>
      </c>
      <c r="C25" s="41">
        <v>9386</v>
      </c>
      <c r="D25" s="63" t="s">
        <v>78</v>
      </c>
      <c r="E25" s="128">
        <f t="shared" si="0"/>
        <v>1</v>
      </c>
      <c r="F25" s="64" t="s">
        <v>345</v>
      </c>
      <c r="G25" s="72">
        <v>116825</v>
      </c>
      <c r="H25" s="64">
        <v>710</v>
      </c>
      <c r="I25" s="64">
        <v>10600</v>
      </c>
      <c r="J25" s="64">
        <v>158207</v>
      </c>
      <c r="K25" s="64">
        <v>3790</v>
      </c>
      <c r="L25" s="64">
        <v>0</v>
      </c>
      <c r="M25" s="64"/>
      <c r="N25" s="64">
        <v>33561</v>
      </c>
      <c r="O25" s="64">
        <v>13629</v>
      </c>
      <c r="P25" s="64">
        <v>631</v>
      </c>
      <c r="Q25" s="64">
        <v>296</v>
      </c>
      <c r="R25" s="65">
        <f t="shared" si="1"/>
        <v>338249</v>
      </c>
      <c r="S25" s="9"/>
      <c r="T25" s="64">
        <v>70243</v>
      </c>
      <c r="U25" s="64">
        <v>19552</v>
      </c>
      <c r="V25" s="64">
        <v>11887</v>
      </c>
      <c r="W25" s="64">
        <v>36777</v>
      </c>
      <c r="X25" s="64">
        <v>26234</v>
      </c>
      <c r="Y25" s="64">
        <v>18506</v>
      </c>
      <c r="Z25" s="64">
        <v>8127</v>
      </c>
      <c r="AA25" s="64">
        <v>90</v>
      </c>
      <c r="AB25" s="64">
        <v>39330</v>
      </c>
      <c r="AC25" s="83">
        <f t="shared" si="2"/>
        <v>230746</v>
      </c>
      <c r="AD25" s="51">
        <f t="shared" si="3"/>
        <v>107503</v>
      </c>
      <c r="AE25" s="39"/>
      <c r="AF25" s="64">
        <v>1590000</v>
      </c>
      <c r="AG25" s="64">
        <v>44742</v>
      </c>
      <c r="AH25" s="64">
        <v>466363</v>
      </c>
      <c r="AI25" s="64">
        <v>3619</v>
      </c>
      <c r="AJ25" s="51">
        <f t="shared" si="4"/>
        <v>2104724</v>
      </c>
      <c r="AK25" s="64"/>
      <c r="AL25" s="51">
        <f t="shared" si="5"/>
        <v>2104724</v>
      </c>
      <c r="AM25" s="39"/>
    </row>
    <row r="26" spans="1:39" ht="17.25" customHeight="1" x14ac:dyDescent="0.2">
      <c r="A26" s="3">
        <f t="shared" si="6"/>
        <v>22</v>
      </c>
      <c r="B26" s="41" t="s">
        <v>284</v>
      </c>
      <c r="C26" s="41">
        <v>9387</v>
      </c>
      <c r="D26" s="63" t="s">
        <v>75</v>
      </c>
      <c r="E26" s="128">
        <f t="shared" si="0"/>
        <v>1</v>
      </c>
      <c r="F26" s="64" t="s">
        <v>345</v>
      </c>
      <c r="G26" s="72">
        <v>4963</v>
      </c>
      <c r="H26" s="64"/>
      <c r="I26" s="64">
        <v>0</v>
      </c>
      <c r="J26" s="64">
        <v>0</v>
      </c>
      <c r="K26" s="64"/>
      <c r="L26" s="64">
        <v>0</v>
      </c>
      <c r="M26" s="64"/>
      <c r="N26" s="64">
        <v>8790</v>
      </c>
      <c r="O26" s="64">
        <v>3540</v>
      </c>
      <c r="P26" s="64"/>
      <c r="Q26" s="64"/>
      <c r="R26" s="65">
        <f t="shared" si="1"/>
        <v>17293</v>
      </c>
      <c r="S26" s="28"/>
      <c r="T26" s="64"/>
      <c r="U26" s="64"/>
      <c r="V26" s="64">
        <v>100</v>
      </c>
      <c r="W26" s="64">
        <v>1767</v>
      </c>
      <c r="X26" s="64">
        <v>40702</v>
      </c>
      <c r="Y26" s="64">
        <v>2061</v>
      </c>
      <c r="Z26" s="64">
        <v>600</v>
      </c>
      <c r="AA26" s="64"/>
      <c r="AB26" s="64">
        <v>385</v>
      </c>
      <c r="AC26" s="83">
        <f t="shared" si="2"/>
        <v>45615</v>
      </c>
      <c r="AD26" s="51">
        <f t="shared" si="3"/>
        <v>-28322</v>
      </c>
      <c r="AE26" s="39"/>
      <c r="AF26" s="64">
        <v>704899</v>
      </c>
      <c r="AG26" s="64"/>
      <c r="AH26" s="64">
        <v>43035</v>
      </c>
      <c r="AI26" s="64"/>
      <c r="AJ26" s="51">
        <f t="shared" si="4"/>
        <v>747934</v>
      </c>
      <c r="AK26" s="64">
        <v>446</v>
      </c>
      <c r="AL26" s="51">
        <f t="shared" si="5"/>
        <v>747488</v>
      </c>
      <c r="AM26" s="39"/>
    </row>
    <row r="27" spans="1:39" ht="17.25" customHeight="1" x14ac:dyDescent="0.2">
      <c r="A27" s="3">
        <f t="shared" si="6"/>
        <v>23</v>
      </c>
      <c r="B27" s="41" t="s">
        <v>284</v>
      </c>
      <c r="C27" s="41">
        <v>9413</v>
      </c>
      <c r="D27" s="63" t="s">
        <v>86</v>
      </c>
      <c r="E27" s="128">
        <f t="shared" si="0"/>
        <v>1</v>
      </c>
      <c r="F27" s="64" t="s">
        <v>345</v>
      </c>
      <c r="G27" s="72">
        <v>57186</v>
      </c>
      <c r="H27" s="64"/>
      <c r="I27" s="64"/>
      <c r="J27" s="64">
        <v>0</v>
      </c>
      <c r="K27" s="64"/>
      <c r="L27" s="64"/>
      <c r="M27" s="64"/>
      <c r="N27" s="64">
        <v>49443</v>
      </c>
      <c r="O27" s="64">
        <v>8879</v>
      </c>
      <c r="P27" s="64">
        <v>596</v>
      </c>
      <c r="Q27" s="64"/>
      <c r="R27" s="65">
        <f t="shared" si="1"/>
        <v>116104</v>
      </c>
      <c r="S27" s="9"/>
      <c r="T27" s="64">
        <v>29786</v>
      </c>
      <c r="U27" s="64">
        <v>4920</v>
      </c>
      <c r="V27" s="64">
        <v>2008</v>
      </c>
      <c r="W27" s="64">
        <v>10504</v>
      </c>
      <c r="X27" s="64">
        <v>23189</v>
      </c>
      <c r="Y27" s="64">
        <v>17232</v>
      </c>
      <c r="Z27" s="64">
        <v>6301</v>
      </c>
      <c r="AA27" s="64">
        <v>9600</v>
      </c>
      <c r="AB27" s="64">
        <v>1411</v>
      </c>
      <c r="AC27" s="83">
        <f t="shared" si="2"/>
        <v>104951</v>
      </c>
      <c r="AD27" s="51">
        <f t="shared" si="3"/>
        <v>11153</v>
      </c>
      <c r="AE27" s="39"/>
      <c r="AF27" s="64">
        <v>1862000</v>
      </c>
      <c r="AG27" s="64">
        <v>146991</v>
      </c>
      <c r="AH27" s="64">
        <v>287241</v>
      </c>
      <c r="AI27" s="64">
        <v>880</v>
      </c>
      <c r="AJ27" s="51">
        <f t="shared" si="4"/>
        <v>2297112</v>
      </c>
      <c r="AK27" s="64">
        <v>2283</v>
      </c>
      <c r="AL27" s="51">
        <f t="shared" si="5"/>
        <v>2294829</v>
      </c>
      <c r="AM27" s="39"/>
    </row>
    <row r="28" spans="1:39" ht="17.25" customHeight="1" x14ac:dyDescent="0.2">
      <c r="A28" s="3">
        <f t="shared" si="6"/>
        <v>24</v>
      </c>
      <c r="B28" s="41" t="s">
        <v>284</v>
      </c>
      <c r="C28" s="41">
        <v>9390</v>
      </c>
      <c r="D28" s="63" t="s">
        <v>79</v>
      </c>
      <c r="E28" s="128" t="str">
        <f t="shared" si="0"/>
        <v xml:space="preserve"> </v>
      </c>
      <c r="F28" s="64" t="s">
        <v>294</v>
      </c>
      <c r="G28" s="72">
        <v>27770</v>
      </c>
      <c r="H28" s="64"/>
      <c r="I28" s="64"/>
      <c r="J28" s="64">
        <v>0</v>
      </c>
      <c r="K28" s="64">
        <v>0</v>
      </c>
      <c r="L28" s="64">
        <v>1060</v>
      </c>
      <c r="M28" s="64"/>
      <c r="N28" s="64">
        <v>19984</v>
      </c>
      <c r="O28" s="64">
        <v>620</v>
      </c>
      <c r="P28" s="64"/>
      <c r="Q28" s="64">
        <v>297</v>
      </c>
      <c r="R28" s="65">
        <f t="shared" si="1"/>
        <v>49731</v>
      </c>
      <c r="S28" s="9"/>
      <c r="T28" s="64"/>
      <c r="U28" s="64"/>
      <c r="V28" s="64">
        <v>6495</v>
      </c>
      <c r="W28" s="64"/>
      <c r="X28" s="64">
        <v>26003</v>
      </c>
      <c r="Y28" s="64">
        <v>13004</v>
      </c>
      <c r="Z28" s="64">
        <v>8959</v>
      </c>
      <c r="AA28" s="64">
        <v>6350</v>
      </c>
      <c r="AB28" s="64"/>
      <c r="AC28" s="83">
        <f t="shared" si="2"/>
        <v>60811</v>
      </c>
      <c r="AD28" s="51">
        <f t="shared" si="3"/>
        <v>-11080</v>
      </c>
      <c r="AE28" s="39"/>
      <c r="AF28" s="64">
        <v>1253910</v>
      </c>
      <c r="AG28" s="64">
        <v>127447</v>
      </c>
      <c r="AH28" s="64">
        <v>20486</v>
      </c>
      <c r="AI28" s="64">
        <v>621</v>
      </c>
      <c r="AJ28" s="51">
        <f t="shared" si="4"/>
        <v>1402464</v>
      </c>
      <c r="AK28" s="64"/>
      <c r="AL28" s="51">
        <f t="shared" si="5"/>
        <v>1402464</v>
      </c>
      <c r="AM28" s="39"/>
    </row>
    <row r="29" spans="1:39" ht="17.25" customHeight="1" x14ac:dyDescent="0.2">
      <c r="A29" s="3">
        <f t="shared" si="6"/>
        <v>25</v>
      </c>
      <c r="B29" s="41" t="s">
        <v>284</v>
      </c>
      <c r="C29" s="41">
        <v>9391</v>
      </c>
      <c r="D29" s="63" t="s">
        <v>76</v>
      </c>
      <c r="E29" s="128">
        <f t="shared" si="0"/>
        <v>1</v>
      </c>
      <c r="F29" s="64" t="s">
        <v>345</v>
      </c>
      <c r="G29" s="72">
        <v>35879</v>
      </c>
      <c r="H29" s="64">
        <v>0</v>
      </c>
      <c r="I29" s="64"/>
      <c r="J29" s="64">
        <v>0</v>
      </c>
      <c r="K29" s="64">
        <v>0</v>
      </c>
      <c r="L29" s="64"/>
      <c r="M29" s="64"/>
      <c r="N29" s="64">
        <v>22798</v>
      </c>
      <c r="O29" s="64">
        <v>352</v>
      </c>
      <c r="P29" s="64">
        <v>310</v>
      </c>
      <c r="Q29" s="64">
        <v>1065</v>
      </c>
      <c r="R29" s="65">
        <f t="shared" si="1"/>
        <v>60404</v>
      </c>
      <c r="S29" s="6"/>
      <c r="T29" s="64">
        <v>0</v>
      </c>
      <c r="U29" s="64">
        <v>0</v>
      </c>
      <c r="V29" s="64">
        <v>8434</v>
      </c>
      <c r="W29" s="64"/>
      <c r="X29" s="64">
        <v>17217</v>
      </c>
      <c r="Y29" s="64">
        <v>8326</v>
      </c>
      <c r="Z29" s="64">
        <v>13158</v>
      </c>
      <c r="AA29" s="64">
        <v>8400</v>
      </c>
      <c r="AB29" s="64"/>
      <c r="AC29" s="83">
        <f t="shared" si="2"/>
        <v>55535</v>
      </c>
      <c r="AD29" s="51">
        <f t="shared" si="3"/>
        <v>4869</v>
      </c>
      <c r="AE29" s="39"/>
      <c r="AF29" s="64">
        <v>1253910</v>
      </c>
      <c r="AG29" s="64">
        <v>1381357</v>
      </c>
      <c r="AH29" s="64">
        <v>22016</v>
      </c>
      <c r="AI29" s="64">
        <v>122</v>
      </c>
      <c r="AJ29" s="51">
        <f t="shared" si="4"/>
        <v>2657405</v>
      </c>
      <c r="AK29" s="64"/>
      <c r="AL29" s="51">
        <f t="shared" si="5"/>
        <v>2657405</v>
      </c>
      <c r="AM29" s="39"/>
    </row>
    <row r="30" spans="1:39" ht="17.25" customHeight="1" x14ac:dyDescent="0.2">
      <c r="A30" s="3">
        <f t="shared" si="6"/>
        <v>26</v>
      </c>
      <c r="B30" s="41" t="s">
        <v>284</v>
      </c>
      <c r="C30" s="41">
        <v>9392</v>
      </c>
      <c r="D30" s="63" t="s">
        <v>77</v>
      </c>
      <c r="E30" s="128">
        <f t="shared" si="0"/>
        <v>1</v>
      </c>
      <c r="F30" s="64" t="s">
        <v>345</v>
      </c>
      <c r="G30" s="72">
        <v>102445</v>
      </c>
      <c r="H30" s="64">
        <v>3585</v>
      </c>
      <c r="I30" s="64"/>
      <c r="J30" s="64">
        <v>0</v>
      </c>
      <c r="K30" s="64">
        <v>9302</v>
      </c>
      <c r="L30" s="64">
        <v>0</v>
      </c>
      <c r="M30" s="64"/>
      <c r="N30" s="64">
        <v>11946</v>
      </c>
      <c r="O30" s="64">
        <v>61</v>
      </c>
      <c r="P30" s="64">
        <v>174</v>
      </c>
      <c r="Q30" s="64"/>
      <c r="R30" s="65">
        <f t="shared" si="1"/>
        <v>127513</v>
      </c>
      <c r="S30" s="6"/>
      <c r="T30" s="64"/>
      <c r="U30" s="64"/>
      <c r="V30" s="64">
        <v>13025</v>
      </c>
      <c r="W30" s="64"/>
      <c r="X30" s="64">
        <v>49904</v>
      </c>
      <c r="Y30" s="64">
        <v>13737</v>
      </c>
      <c r="Z30" s="64">
        <v>2402</v>
      </c>
      <c r="AA30" s="64"/>
      <c r="AB30" s="64"/>
      <c r="AC30" s="83">
        <f t="shared" si="2"/>
        <v>79068</v>
      </c>
      <c r="AD30" s="51">
        <f t="shared" si="3"/>
        <v>48445</v>
      </c>
      <c r="AE30" s="39"/>
      <c r="AF30" s="64">
        <v>2167000</v>
      </c>
      <c r="AG30" s="64"/>
      <c r="AH30" s="64">
        <v>191490</v>
      </c>
      <c r="AI30" s="64">
        <v>0</v>
      </c>
      <c r="AJ30" s="51">
        <f t="shared" si="4"/>
        <v>2358490</v>
      </c>
      <c r="AK30" s="64">
        <v>0</v>
      </c>
      <c r="AL30" s="51">
        <f t="shared" si="5"/>
        <v>2358490</v>
      </c>
      <c r="AM30" s="39"/>
    </row>
    <row r="31" spans="1:39" ht="17.25" customHeight="1" x14ac:dyDescent="0.2">
      <c r="A31" s="3">
        <f t="shared" si="6"/>
        <v>27</v>
      </c>
      <c r="B31" s="41" t="s">
        <v>284</v>
      </c>
      <c r="C31" s="41">
        <v>9415</v>
      </c>
      <c r="D31" s="63" t="s">
        <v>81</v>
      </c>
      <c r="E31" s="128" t="str">
        <f t="shared" si="0"/>
        <v xml:space="preserve"> </v>
      </c>
      <c r="F31" s="64" t="s">
        <v>294</v>
      </c>
      <c r="G31" s="72">
        <v>183490</v>
      </c>
      <c r="H31" s="64"/>
      <c r="I31" s="64">
        <v>0</v>
      </c>
      <c r="J31" s="64"/>
      <c r="K31" s="64">
        <v>67472</v>
      </c>
      <c r="L31" s="64"/>
      <c r="M31" s="64"/>
      <c r="N31" s="64">
        <v>45108</v>
      </c>
      <c r="O31" s="64"/>
      <c r="P31" s="64">
        <v>39174</v>
      </c>
      <c r="Q31" s="64"/>
      <c r="R31" s="65">
        <f t="shared" si="1"/>
        <v>335244</v>
      </c>
      <c r="S31" s="6"/>
      <c r="T31" s="64">
        <v>81221</v>
      </c>
      <c r="U31" s="64">
        <v>20800</v>
      </c>
      <c r="V31" s="64">
        <v>5471</v>
      </c>
      <c r="W31" s="64">
        <v>43945</v>
      </c>
      <c r="X31" s="64">
        <v>84527</v>
      </c>
      <c r="Y31" s="64">
        <v>29091</v>
      </c>
      <c r="Z31" s="64">
        <v>4632</v>
      </c>
      <c r="AA31" s="64">
        <v>1000</v>
      </c>
      <c r="AB31" s="64">
        <v>18244</v>
      </c>
      <c r="AC31" s="83">
        <f t="shared" si="2"/>
        <v>288931</v>
      </c>
      <c r="AD31" s="51">
        <f t="shared" si="3"/>
        <v>46313</v>
      </c>
      <c r="AE31" s="39"/>
      <c r="AF31" s="64">
        <v>5115652</v>
      </c>
      <c r="AG31" s="64">
        <v>53773</v>
      </c>
      <c r="AH31" s="64">
        <v>114133</v>
      </c>
      <c r="AI31" s="64"/>
      <c r="AJ31" s="51">
        <f t="shared" si="4"/>
        <v>5283558</v>
      </c>
      <c r="AK31" s="64">
        <v>25159</v>
      </c>
      <c r="AL31" s="51">
        <f t="shared" si="5"/>
        <v>5258399</v>
      </c>
      <c r="AM31" s="39"/>
    </row>
    <row r="32" spans="1:39" ht="17.25" customHeight="1" x14ac:dyDescent="0.2">
      <c r="A32" s="3">
        <v>28</v>
      </c>
      <c r="B32" s="41"/>
      <c r="C32" s="119">
        <v>19732</v>
      </c>
      <c r="D32" s="128" t="s">
        <v>347</v>
      </c>
      <c r="E32" s="128">
        <f t="shared" si="0"/>
        <v>1</v>
      </c>
      <c r="F32" s="64" t="s">
        <v>345</v>
      </c>
      <c r="G32" s="68">
        <v>41800</v>
      </c>
      <c r="H32" s="68"/>
      <c r="I32" s="68"/>
      <c r="J32" s="68"/>
      <c r="K32" s="68">
        <v>7000</v>
      </c>
      <c r="L32" s="68"/>
      <c r="M32" s="68"/>
      <c r="N32" s="68">
        <v>9499</v>
      </c>
      <c r="O32" s="68">
        <v>329</v>
      </c>
      <c r="P32" s="68">
        <v>21559</v>
      </c>
      <c r="Q32" s="68">
        <v>592</v>
      </c>
      <c r="R32" s="65">
        <f t="shared" si="1"/>
        <v>80779</v>
      </c>
      <c r="S32" s="6"/>
      <c r="T32" s="64"/>
      <c r="U32" s="64"/>
      <c r="V32" s="64">
        <v>12336</v>
      </c>
      <c r="W32" s="64">
        <v>24186</v>
      </c>
      <c r="X32" s="64">
        <v>19287</v>
      </c>
      <c r="Y32" s="64">
        <v>14443</v>
      </c>
      <c r="Z32" s="64">
        <v>1300</v>
      </c>
      <c r="AA32" s="64"/>
      <c r="AB32" s="64">
        <v>1093</v>
      </c>
      <c r="AC32" s="83">
        <f t="shared" ref="AC32" si="7">SUM(T32:AB32)</f>
        <v>72645</v>
      </c>
      <c r="AD32" s="51">
        <f t="shared" ref="AD32" si="8">+R32-AC32</f>
        <v>8134</v>
      </c>
      <c r="AE32" s="39"/>
      <c r="AF32" s="64"/>
      <c r="AG32" s="64">
        <v>54225</v>
      </c>
      <c r="AH32" s="64">
        <v>49451</v>
      </c>
      <c r="AI32" s="64"/>
      <c r="AJ32" s="51">
        <f t="shared" si="4"/>
        <v>103676</v>
      </c>
      <c r="AK32" s="64">
        <v>344</v>
      </c>
      <c r="AL32" s="51">
        <f t="shared" si="5"/>
        <v>103332</v>
      </c>
      <c r="AM32" s="39"/>
    </row>
    <row r="33" spans="1:41" s="7" customFormat="1" ht="17.25" customHeight="1" x14ac:dyDescent="0.2">
      <c r="A33" s="225" t="s">
        <v>332</v>
      </c>
      <c r="B33" s="225"/>
      <c r="C33" s="225"/>
      <c r="D33" s="225"/>
      <c r="E33" s="128" t="str">
        <f t="shared" si="0"/>
        <v xml:space="preserve"> </v>
      </c>
      <c r="F33" s="117"/>
      <c r="G33" s="98">
        <f>SUM(G5:G32)</f>
        <v>3596417</v>
      </c>
      <c r="H33" s="98">
        <f t="shared" ref="H33:Q33" si="9">SUM(H5:H32)</f>
        <v>164001</v>
      </c>
      <c r="I33" s="98">
        <f t="shared" si="9"/>
        <v>56572</v>
      </c>
      <c r="J33" s="98">
        <f t="shared" si="9"/>
        <v>884363</v>
      </c>
      <c r="K33" s="98">
        <f t="shared" si="9"/>
        <v>227773</v>
      </c>
      <c r="L33" s="98">
        <f t="shared" si="9"/>
        <v>97167</v>
      </c>
      <c r="M33" s="98">
        <f t="shared" si="9"/>
        <v>3620000</v>
      </c>
      <c r="N33" s="98">
        <f t="shared" si="9"/>
        <v>878868</v>
      </c>
      <c r="O33" s="98">
        <f t="shared" si="9"/>
        <v>144116</v>
      </c>
      <c r="P33" s="98">
        <f t="shared" si="9"/>
        <v>300272</v>
      </c>
      <c r="Q33" s="98">
        <f t="shared" si="9"/>
        <v>67559</v>
      </c>
      <c r="R33" s="146">
        <f>SUM(R5:R32)</f>
        <v>10037108</v>
      </c>
      <c r="S33" s="31"/>
      <c r="T33" s="30">
        <f>SUM(T5:T32)</f>
        <v>1205366</v>
      </c>
      <c r="U33" s="30">
        <f t="shared" ref="U33:AB33" si="10">SUM(U5:U32)</f>
        <v>315966</v>
      </c>
      <c r="V33" s="30">
        <f t="shared" si="10"/>
        <v>391219</v>
      </c>
      <c r="W33" s="30">
        <f t="shared" si="10"/>
        <v>760356</v>
      </c>
      <c r="X33" s="30">
        <f t="shared" si="10"/>
        <v>1400271</v>
      </c>
      <c r="Y33" s="30">
        <f t="shared" si="10"/>
        <v>601723</v>
      </c>
      <c r="Z33" s="30">
        <f t="shared" si="10"/>
        <v>280691</v>
      </c>
      <c r="AA33" s="30">
        <f t="shared" si="10"/>
        <v>98789</v>
      </c>
      <c r="AB33" s="30">
        <f t="shared" si="10"/>
        <v>126894</v>
      </c>
      <c r="AC33" s="83">
        <f>SUM(AC5:AC32)</f>
        <v>5181275</v>
      </c>
      <c r="AD33" s="83">
        <f>SUM(AD5:AD32)</f>
        <v>4855833</v>
      </c>
      <c r="AE33" s="35"/>
      <c r="AF33" s="30">
        <f>SUM(AF5:AF32)</f>
        <v>71211600</v>
      </c>
      <c r="AG33" s="30">
        <f t="shared" ref="AG33:AI33" si="11">SUM(AG5:AG32)</f>
        <v>5702230</v>
      </c>
      <c r="AH33" s="30">
        <f t="shared" si="11"/>
        <v>18124328</v>
      </c>
      <c r="AI33" s="30">
        <f t="shared" si="11"/>
        <v>195882</v>
      </c>
      <c r="AJ33" s="144">
        <f>SUM(AJ5:AJ32)</f>
        <v>95234040</v>
      </c>
      <c r="AK33" s="30">
        <f>SUM(AK5:AK32)</f>
        <v>1936204</v>
      </c>
      <c r="AL33" s="144">
        <f>SUM(AL5:AL32)</f>
        <v>93297836</v>
      </c>
      <c r="AM33" s="77"/>
    </row>
    <row r="34" spans="1:41" s="7" customFormat="1" ht="17.25" customHeight="1" x14ac:dyDescent="0.2">
      <c r="A34" s="219" t="s">
        <v>324</v>
      </c>
      <c r="B34" s="220"/>
      <c r="C34" s="220"/>
      <c r="D34" s="220"/>
      <c r="E34" s="128" t="str">
        <f t="shared" si="0"/>
        <v xml:space="preserve"> </v>
      </c>
      <c r="F34" s="117"/>
      <c r="G34" s="116">
        <v>3207612</v>
      </c>
      <c r="H34" s="96">
        <v>107060</v>
      </c>
      <c r="I34" s="96">
        <v>73479</v>
      </c>
      <c r="J34" s="96">
        <v>1344511</v>
      </c>
      <c r="K34" s="96">
        <v>295691</v>
      </c>
      <c r="L34" s="96">
        <v>265422</v>
      </c>
      <c r="M34" s="96"/>
      <c r="N34" s="96">
        <v>811265</v>
      </c>
      <c r="O34" s="96">
        <v>161223</v>
      </c>
      <c r="P34" s="96">
        <v>254514</v>
      </c>
      <c r="Q34" s="96">
        <v>133577</v>
      </c>
      <c r="R34" s="83">
        <v>6654354</v>
      </c>
      <c r="S34" s="92"/>
      <c r="T34" s="96">
        <v>1316717</v>
      </c>
      <c r="U34" s="96">
        <v>267479</v>
      </c>
      <c r="V34" s="96">
        <v>327026</v>
      </c>
      <c r="W34" s="96">
        <v>832498</v>
      </c>
      <c r="X34" s="96">
        <v>1218162</v>
      </c>
      <c r="Y34" s="96">
        <v>560956</v>
      </c>
      <c r="Z34" s="96">
        <v>219648</v>
      </c>
      <c r="AA34" s="96">
        <v>107835</v>
      </c>
      <c r="AB34" s="96">
        <v>146320</v>
      </c>
      <c r="AC34" s="83">
        <v>4996641</v>
      </c>
      <c r="AD34" s="51">
        <v>1657713</v>
      </c>
      <c r="AE34" s="97"/>
      <c r="AF34" s="96">
        <v>59143955</v>
      </c>
      <c r="AG34" s="96">
        <v>6672316</v>
      </c>
      <c r="AH34" s="96">
        <v>17773626</v>
      </c>
      <c r="AI34" s="96">
        <v>148715</v>
      </c>
      <c r="AJ34" s="83">
        <v>83738612</v>
      </c>
      <c r="AK34" s="96">
        <v>1319770</v>
      </c>
      <c r="AL34" s="83">
        <v>82418842</v>
      </c>
      <c r="AM34" s="77"/>
      <c r="AN34" s="97"/>
      <c r="AO34" s="97"/>
    </row>
    <row r="35" spans="1:41" s="7" customFormat="1" ht="17.25" customHeight="1" x14ac:dyDescent="0.2">
      <c r="A35" s="221" t="s">
        <v>333</v>
      </c>
      <c r="B35" s="222"/>
      <c r="C35" s="222"/>
      <c r="D35" s="222"/>
      <c r="E35" s="128" t="str">
        <f t="shared" si="0"/>
        <v xml:space="preserve"> </v>
      </c>
      <c r="F35" s="118"/>
      <c r="G35" s="66">
        <f t="shared" ref="G35:AK35" si="12">+G33/G34</f>
        <v>1.1212132265373742</v>
      </c>
      <c r="H35" s="40">
        <f t="shared" si="12"/>
        <v>1.5318606388940781</v>
      </c>
      <c r="I35" s="40">
        <f t="shared" si="12"/>
        <v>0.7699070482722955</v>
      </c>
      <c r="J35" s="40">
        <f t="shared" si="12"/>
        <v>0.65775809941309515</v>
      </c>
      <c r="K35" s="40">
        <f t="shared" si="12"/>
        <v>0.77030751696872746</v>
      </c>
      <c r="L35" s="40">
        <f t="shared" si="12"/>
        <v>0.36608495151117842</v>
      </c>
      <c r="M35" s="40"/>
      <c r="N35" s="40">
        <f t="shared" si="12"/>
        <v>1.083330354446451</v>
      </c>
      <c r="O35" s="40">
        <f t="shared" si="12"/>
        <v>0.89389231065046548</v>
      </c>
      <c r="P35" s="40">
        <f t="shared" si="12"/>
        <v>1.1797857878152085</v>
      </c>
      <c r="Q35" s="40">
        <f t="shared" si="12"/>
        <v>0.50576820859878568</v>
      </c>
      <c r="R35" s="52">
        <f t="shared" si="12"/>
        <v>1.5083519752631134</v>
      </c>
      <c r="S35" s="79"/>
      <c r="T35" s="40">
        <f t="shared" si="12"/>
        <v>0.91543285307321165</v>
      </c>
      <c r="U35" s="40">
        <f t="shared" si="12"/>
        <v>1.1812740439436367</v>
      </c>
      <c r="V35" s="40">
        <v>0</v>
      </c>
      <c r="W35" s="40">
        <f t="shared" si="12"/>
        <v>0.91334273475732075</v>
      </c>
      <c r="X35" s="40">
        <f t="shared" si="12"/>
        <v>1.1494948947676911</v>
      </c>
      <c r="Y35" s="40">
        <f t="shared" si="12"/>
        <v>1.0726741491311262</v>
      </c>
      <c r="Z35" s="40">
        <f t="shared" si="12"/>
        <v>1.2779128423659674</v>
      </c>
      <c r="AA35" s="40">
        <v>0</v>
      </c>
      <c r="AB35" s="40">
        <f t="shared" si="12"/>
        <v>0.86723619464188084</v>
      </c>
      <c r="AC35" s="145">
        <f>+AC33/AC34</f>
        <v>1.036951624101071</v>
      </c>
      <c r="AD35" s="145">
        <f>+AD33/AD34*-1</f>
        <v>-2.9292362429443455</v>
      </c>
      <c r="AE35" s="37"/>
      <c r="AF35" s="40">
        <f t="shared" si="12"/>
        <v>1.2040385192366658</v>
      </c>
      <c r="AG35" s="66">
        <f t="shared" si="12"/>
        <v>0.85461030322904374</v>
      </c>
      <c r="AH35" s="40">
        <f t="shared" si="12"/>
        <v>1.0197315955674999</v>
      </c>
      <c r="AI35" s="40">
        <f t="shared" si="12"/>
        <v>1.3171637023837541</v>
      </c>
      <c r="AJ35" s="52">
        <f>+AJ33/AJ34</f>
        <v>1.1372775082538984</v>
      </c>
      <c r="AK35" s="40">
        <f t="shared" si="12"/>
        <v>1.4670768391462148</v>
      </c>
      <c r="AL35" s="52">
        <f>+AL33/AL34</f>
        <v>1.131996443240491</v>
      </c>
      <c r="AM35" s="77"/>
    </row>
    <row r="36" spans="1:41" x14ac:dyDescent="0.2">
      <c r="V36"/>
      <c r="W36"/>
      <c r="X36"/>
      <c r="Y36"/>
      <c r="Z36"/>
      <c r="AA36"/>
      <c r="AB36"/>
    </row>
    <row r="37" spans="1:41" x14ac:dyDescent="0.2">
      <c r="D37" s="147" t="s">
        <v>335</v>
      </c>
      <c r="E37" s="147"/>
      <c r="F37" s="35">
        <f>SUM(E5:E32)</f>
        <v>22</v>
      </c>
      <c r="V37"/>
      <c r="W37"/>
      <c r="X37"/>
      <c r="Y37"/>
      <c r="Z37"/>
      <c r="AA37"/>
      <c r="AB37"/>
    </row>
    <row r="38" spans="1:41" x14ac:dyDescent="0.2">
      <c r="D38" s="147" t="s">
        <v>309</v>
      </c>
      <c r="E38" s="147"/>
      <c r="F38" s="148">
        <f>+F37/A31</f>
        <v>0.81481481481481477</v>
      </c>
      <c r="V38"/>
      <c r="W38"/>
      <c r="X38"/>
      <c r="Y38"/>
      <c r="Z38"/>
      <c r="AA38"/>
      <c r="AB38"/>
    </row>
    <row r="39" spans="1:41" x14ac:dyDescent="0.2">
      <c r="D39"/>
      <c r="E39"/>
      <c r="V39"/>
      <c r="W39"/>
      <c r="X39"/>
      <c r="Y39"/>
      <c r="Z39"/>
      <c r="AA39"/>
      <c r="AB39"/>
    </row>
    <row r="40" spans="1:41" x14ac:dyDescent="0.2">
      <c r="D40"/>
      <c r="E40"/>
      <c r="V40"/>
      <c r="W40"/>
      <c r="X40"/>
      <c r="Y40"/>
      <c r="Z40"/>
      <c r="AA40"/>
      <c r="AB40"/>
    </row>
    <row r="41" spans="1:41" x14ac:dyDescent="0.2">
      <c r="D41"/>
      <c r="E41"/>
      <c r="V41"/>
      <c r="W41"/>
      <c r="X41"/>
      <c r="Y41"/>
      <c r="Z41"/>
      <c r="AA41"/>
      <c r="AB41"/>
    </row>
    <row r="42" spans="1:41" x14ac:dyDescent="0.2">
      <c r="D42"/>
      <c r="E42"/>
      <c r="V42"/>
      <c r="W42"/>
      <c r="X42"/>
      <c r="Y42"/>
      <c r="Z42"/>
      <c r="AA42"/>
      <c r="AB42"/>
    </row>
    <row r="43" spans="1:41" x14ac:dyDescent="0.2">
      <c r="D43"/>
      <c r="E43"/>
      <c r="V43"/>
      <c r="W43"/>
      <c r="X43"/>
      <c r="Y43"/>
      <c r="Z43"/>
      <c r="AA43"/>
      <c r="AB43"/>
    </row>
    <row r="44" spans="1:41" x14ac:dyDescent="0.2">
      <c r="D44"/>
      <c r="E44"/>
      <c r="V44"/>
      <c r="W44"/>
      <c r="X44"/>
      <c r="Y44"/>
      <c r="Z44"/>
      <c r="AA44"/>
      <c r="AB44"/>
    </row>
    <row r="45" spans="1:41" x14ac:dyDescent="0.2">
      <c r="D45"/>
      <c r="E45"/>
      <c r="V45"/>
      <c r="W45"/>
      <c r="X45"/>
      <c r="Y45"/>
      <c r="Z45"/>
      <c r="AA45"/>
      <c r="AB45"/>
    </row>
    <row r="46" spans="1:41" x14ac:dyDescent="0.2">
      <c r="D46"/>
      <c r="E46"/>
      <c r="V46"/>
      <c r="W46"/>
      <c r="X46"/>
      <c r="Y46"/>
      <c r="Z46"/>
      <c r="AA46"/>
      <c r="AB46"/>
    </row>
    <row r="47" spans="1:41" x14ac:dyDescent="0.2">
      <c r="D47"/>
      <c r="E47"/>
      <c r="V47"/>
      <c r="W47"/>
      <c r="X47"/>
      <c r="Y47"/>
      <c r="Z47"/>
      <c r="AA47"/>
      <c r="AB47"/>
    </row>
    <row r="48" spans="1:41" x14ac:dyDescent="0.2">
      <c r="D48"/>
      <c r="E48"/>
      <c r="V48"/>
      <c r="W48"/>
      <c r="X48"/>
      <c r="Y48"/>
      <c r="Z48"/>
      <c r="AA48"/>
      <c r="AB48"/>
    </row>
    <row r="49" spans="4:28" x14ac:dyDescent="0.2">
      <c r="D49"/>
      <c r="E49"/>
      <c r="V49"/>
      <c r="W49"/>
      <c r="X49"/>
      <c r="Y49"/>
      <c r="Z49"/>
      <c r="AA49"/>
      <c r="AB49"/>
    </row>
    <row r="50" spans="4:28" x14ac:dyDescent="0.2">
      <c r="D50"/>
      <c r="E50"/>
      <c r="V50"/>
      <c r="W50"/>
      <c r="X50"/>
      <c r="Y50"/>
      <c r="Z50"/>
      <c r="AA50"/>
      <c r="AB50"/>
    </row>
    <row r="51" spans="4:28" x14ac:dyDescent="0.2">
      <c r="D51"/>
      <c r="E51"/>
      <c r="V51"/>
      <c r="W51"/>
      <c r="X51"/>
      <c r="Y51"/>
      <c r="Z51"/>
      <c r="AA51"/>
      <c r="AB51"/>
    </row>
    <row r="52" spans="4:28" x14ac:dyDescent="0.2">
      <c r="D52"/>
      <c r="E52"/>
      <c r="V52"/>
      <c r="W52"/>
      <c r="X52"/>
      <c r="Y52"/>
      <c r="Z52"/>
      <c r="AA52"/>
      <c r="AB52"/>
    </row>
    <row r="53" spans="4:28" x14ac:dyDescent="0.2">
      <c r="D53"/>
      <c r="E53"/>
      <c r="V53"/>
      <c r="W53"/>
      <c r="X53"/>
      <c r="Y53"/>
      <c r="Z53"/>
      <c r="AA53"/>
      <c r="AB53"/>
    </row>
    <row r="54" spans="4:28" x14ac:dyDescent="0.2">
      <c r="D54"/>
      <c r="E54"/>
      <c r="V54"/>
      <c r="W54"/>
      <c r="X54"/>
      <c r="Y54"/>
      <c r="Z54"/>
      <c r="AA54"/>
      <c r="AB54"/>
    </row>
    <row r="55" spans="4:28" x14ac:dyDescent="0.2">
      <c r="D55"/>
      <c r="E55"/>
      <c r="V55"/>
      <c r="W55"/>
      <c r="X55"/>
      <c r="Y55"/>
      <c r="Z55"/>
      <c r="AA55"/>
      <c r="AB55"/>
    </row>
    <row r="56" spans="4:28" x14ac:dyDescent="0.2">
      <c r="D56"/>
      <c r="E56"/>
      <c r="V56"/>
      <c r="W56"/>
      <c r="X56"/>
      <c r="Y56"/>
      <c r="Z56"/>
      <c r="AA56"/>
      <c r="AB56"/>
    </row>
    <row r="57" spans="4:28" x14ac:dyDescent="0.2">
      <c r="D57"/>
      <c r="E57"/>
      <c r="V57"/>
      <c r="W57"/>
      <c r="X57"/>
      <c r="Y57"/>
      <c r="Z57"/>
      <c r="AA57"/>
      <c r="AB57"/>
    </row>
    <row r="58" spans="4:28" x14ac:dyDescent="0.2">
      <c r="D58"/>
      <c r="E58"/>
      <c r="V58"/>
      <c r="W58"/>
      <c r="X58"/>
      <c r="Y58"/>
      <c r="Z58"/>
      <c r="AA58"/>
      <c r="AB58"/>
    </row>
    <row r="59" spans="4:28" x14ac:dyDescent="0.2">
      <c r="D59"/>
      <c r="E59"/>
      <c r="V59"/>
      <c r="W59"/>
      <c r="X59"/>
      <c r="Y59"/>
      <c r="Z59"/>
      <c r="AA59"/>
      <c r="AB59"/>
    </row>
    <row r="60" spans="4:28" x14ac:dyDescent="0.2">
      <c r="D60"/>
      <c r="E60"/>
      <c r="V60"/>
      <c r="W60"/>
      <c r="X60"/>
      <c r="Y60"/>
      <c r="Z60"/>
      <c r="AA60"/>
      <c r="AB60"/>
    </row>
    <row r="61" spans="4:28" x14ac:dyDescent="0.2">
      <c r="D61"/>
      <c r="E61"/>
      <c r="V61"/>
      <c r="W61"/>
      <c r="X61"/>
      <c r="Y61"/>
      <c r="Z61"/>
      <c r="AA61"/>
      <c r="AB61"/>
    </row>
    <row r="62" spans="4:28" x14ac:dyDescent="0.2">
      <c r="D62"/>
      <c r="E62"/>
      <c r="V62"/>
      <c r="W62"/>
      <c r="X62"/>
      <c r="Y62"/>
      <c r="Z62"/>
      <c r="AA62"/>
      <c r="AB62"/>
    </row>
    <row r="63" spans="4:28" x14ac:dyDescent="0.2">
      <c r="D63"/>
      <c r="E63"/>
      <c r="V63"/>
      <c r="W63"/>
      <c r="X63"/>
      <c r="Y63"/>
      <c r="Z63"/>
      <c r="AA63"/>
      <c r="AB63"/>
    </row>
    <row r="64" spans="4:28" x14ac:dyDescent="0.2">
      <c r="D64"/>
      <c r="E64"/>
      <c r="V64"/>
      <c r="W64"/>
      <c r="X64"/>
      <c r="Y64"/>
      <c r="Z64"/>
      <c r="AA64"/>
      <c r="AB64"/>
    </row>
    <row r="65" spans="4:28" x14ac:dyDescent="0.2">
      <c r="D65"/>
      <c r="E65"/>
      <c r="V65"/>
      <c r="W65"/>
      <c r="X65"/>
      <c r="Y65"/>
      <c r="Z65"/>
      <c r="AA65"/>
      <c r="AB65"/>
    </row>
    <row r="66" spans="4:28" x14ac:dyDescent="0.2">
      <c r="D66"/>
      <c r="E66"/>
      <c r="V66"/>
      <c r="W66"/>
      <c r="X66"/>
      <c r="Y66"/>
      <c r="Z66"/>
      <c r="AA66"/>
      <c r="AB66"/>
    </row>
    <row r="67" spans="4:28" x14ac:dyDescent="0.2">
      <c r="D67"/>
      <c r="E67"/>
      <c r="V67"/>
      <c r="W67"/>
      <c r="X67"/>
      <c r="Y67"/>
      <c r="Z67"/>
      <c r="AA67"/>
      <c r="AB67"/>
    </row>
    <row r="68" spans="4:28" x14ac:dyDescent="0.2">
      <c r="D68"/>
      <c r="E68"/>
      <c r="V68"/>
      <c r="W68"/>
      <c r="X68"/>
      <c r="Y68"/>
      <c r="Z68"/>
      <c r="AA68"/>
      <c r="AB68"/>
    </row>
    <row r="69" spans="4:28" x14ac:dyDescent="0.2">
      <c r="D69"/>
      <c r="E69"/>
      <c r="V69"/>
      <c r="W69"/>
      <c r="X69"/>
      <c r="Y69"/>
      <c r="Z69"/>
      <c r="AA69"/>
      <c r="AB69"/>
    </row>
    <row r="70" spans="4:28" x14ac:dyDescent="0.2">
      <c r="D70"/>
      <c r="E70"/>
      <c r="V70"/>
      <c r="W70"/>
      <c r="X70"/>
      <c r="Y70"/>
      <c r="Z70"/>
      <c r="AA70"/>
      <c r="AB70"/>
    </row>
    <row r="71" spans="4:28" x14ac:dyDescent="0.2">
      <c r="D71"/>
      <c r="E71"/>
      <c r="V71"/>
      <c r="W71"/>
      <c r="X71"/>
      <c r="Y71"/>
      <c r="Z71"/>
      <c r="AA71"/>
      <c r="AB71"/>
    </row>
    <row r="72" spans="4:28" x14ac:dyDescent="0.2">
      <c r="D72"/>
      <c r="E72"/>
      <c r="V72"/>
      <c r="W72"/>
      <c r="X72"/>
      <c r="Y72"/>
      <c r="Z72"/>
      <c r="AA72"/>
      <c r="AB72"/>
    </row>
    <row r="73" spans="4:28" x14ac:dyDescent="0.2">
      <c r="D73"/>
      <c r="E73"/>
      <c r="V73"/>
      <c r="W73"/>
      <c r="X73"/>
      <c r="Y73"/>
      <c r="Z73"/>
      <c r="AA73"/>
      <c r="AB73"/>
    </row>
    <row r="74" spans="4:28" x14ac:dyDescent="0.2">
      <c r="D74"/>
      <c r="E74"/>
      <c r="V74"/>
      <c r="W74"/>
      <c r="X74"/>
      <c r="Y74"/>
      <c r="Z74"/>
      <c r="AA74"/>
      <c r="AB74"/>
    </row>
    <row r="75" spans="4:28" x14ac:dyDescent="0.2">
      <c r="D75"/>
      <c r="E75"/>
      <c r="V75"/>
      <c r="W75"/>
      <c r="X75"/>
      <c r="Y75"/>
      <c r="Z75"/>
      <c r="AA75"/>
      <c r="AB75"/>
    </row>
    <row r="76" spans="4:28" x14ac:dyDescent="0.2">
      <c r="D76"/>
      <c r="E76"/>
      <c r="V76"/>
      <c r="W76"/>
      <c r="X76"/>
      <c r="Y76"/>
      <c r="Z76"/>
      <c r="AA76"/>
      <c r="AB76"/>
    </row>
    <row r="77" spans="4:28" x14ac:dyDescent="0.2">
      <c r="D77"/>
      <c r="E77"/>
      <c r="V77"/>
      <c r="W77"/>
      <c r="X77"/>
      <c r="Y77"/>
      <c r="Z77"/>
      <c r="AA77"/>
      <c r="AB77"/>
    </row>
    <row r="78" spans="4:28" x14ac:dyDescent="0.2">
      <c r="D78"/>
      <c r="E78"/>
      <c r="V78"/>
      <c r="W78"/>
      <c r="X78"/>
      <c r="Y78"/>
      <c r="Z78"/>
      <c r="AA78"/>
      <c r="AB78"/>
    </row>
    <row r="79" spans="4:28" x14ac:dyDescent="0.2">
      <c r="D79"/>
      <c r="E79"/>
      <c r="V79"/>
      <c r="W79"/>
      <c r="X79"/>
      <c r="Y79"/>
      <c r="Z79"/>
      <c r="AA79"/>
      <c r="AB79"/>
    </row>
    <row r="80" spans="4:28" x14ac:dyDescent="0.2">
      <c r="D80"/>
      <c r="E80"/>
      <c r="V80"/>
      <c r="W80"/>
      <c r="X80"/>
      <c r="Y80"/>
      <c r="Z80"/>
      <c r="AA80"/>
      <c r="AB80"/>
    </row>
    <row r="81" spans="4:28" x14ac:dyDescent="0.2">
      <c r="D81"/>
      <c r="E81"/>
      <c r="V81"/>
      <c r="W81"/>
      <c r="X81"/>
      <c r="Y81"/>
      <c r="Z81"/>
      <c r="AA81"/>
      <c r="AB81"/>
    </row>
    <row r="82" spans="4:28" x14ac:dyDescent="0.2">
      <c r="D82"/>
      <c r="E82"/>
      <c r="V82"/>
      <c r="W82"/>
      <c r="X82"/>
      <c r="Y82"/>
      <c r="Z82"/>
      <c r="AA82"/>
      <c r="AB82"/>
    </row>
    <row r="83" spans="4:28" x14ac:dyDescent="0.2">
      <c r="D83"/>
      <c r="E83"/>
      <c r="V83"/>
      <c r="W83"/>
      <c r="X83"/>
      <c r="Y83"/>
      <c r="Z83"/>
      <c r="AA83"/>
      <c r="AB83"/>
    </row>
    <row r="84" spans="4:28" x14ac:dyDescent="0.2">
      <c r="D84"/>
      <c r="E84"/>
      <c r="V84"/>
      <c r="W84"/>
      <c r="X84"/>
      <c r="Y84"/>
      <c r="Z84"/>
      <c r="AA84"/>
      <c r="AB84"/>
    </row>
    <row r="85" spans="4:28" x14ac:dyDescent="0.2">
      <c r="D85"/>
      <c r="E85"/>
      <c r="V85"/>
      <c r="W85"/>
      <c r="X85"/>
      <c r="Y85"/>
      <c r="Z85"/>
      <c r="AA85"/>
      <c r="AB85"/>
    </row>
    <row r="86" spans="4:28" x14ac:dyDescent="0.2">
      <c r="D86"/>
      <c r="E86"/>
      <c r="V86"/>
      <c r="W86"/>
      <c r="X86"/>
      <c r="Y86"/>
      <c r="Z86"/>
      <c r="AA86"/>
      <c r="AB86"/>
    </row>
    <row r="87" spans="4:28" x14ac:dyDescent="0.2">
      <c r="D87"/>
      <c r="E87"/>
      <c r="V87"/>
      <c r="W87"/>
      <c r="X87"/>
      <c r="Y87"/>
      <c r="Z87"/>
      <c r="AA87"/>
      <c r="AB87"/>
    </row>
    <row r="88" spans="4:28" x14ac:dyDescent="0.2">
      <c r="D88"/>
      <c r="E88"/>
      <c r="V88"/>
      <c r="W88"/>
      <c r="X88"/>
      <c r="Y88"/>
      <c r="Z88"/>
      <c r="AA88"/>
      <c r="AB88"/>
    </row>
    <row r="89" spans="4:28" x14ac:dyDescent="0.2">
      <c r="D89"/>
      <c r="E89"/>
      <c r="V89"/>
      <c r="W89"/>
      <c r="X89"/>
      <c r="Y89"/>
      <c r="Z89"/>
      <c r="AA89"/>
      <c r="AB89"/>
    </row>
    <row r="90" spans="4:28" x14ac:dyDescent="0.2">
      <c r="D90"/>
      <c r="E90"/>
      <c r="V90"/>
      <c r="W90"/>
      <c r="X90"/>
      <c r="Y90"/>
      <c r="Z90"/>
      <c r="AA90"/>
      <c r="AB90"/>
    </row>
    <row r="91" spans="4:28" x14ac:dyDescent="0.2">
      <c r="D91"/>
      <c r="E91"/>
      <c r="V91"/>
      <c r="W91"/>
      <c r="X91"/>
      <c r="Y91"/>
      <c r="Z91"/>
      <c r="AA91"/>
      <c r="AB91"/>
    </row>
    <row r="92" spans="4:28" x14ac:dyDescent="0.2">
      <c r="D92"/>
      <c r="E92"/>
      <c r="V92"/>
      <c r="W92"/>
      <c r="X92"/>
      <c r="Y92"/>
      <c r="Z92"/>
      <c r="AA92"/>
      <c r="AB92"/>
    </row>
    <row r="93" spans="4:28" x14ac:dyDescent="0.2">
      <c r="D93"/>
      <c r="E93"/>
      <c r="V93"/>
      <c r="W93"/>
      <c r="X93"/>
      <c r="Y93"/>
      <c r="Z93"/>
      <c r="AA93"/>
      <c r="AB93"/>
    </row>
    <row r="94" spans="4:28" x14ac:dyDescent="0.2">
      <c r="D94"/>
      <c r="E94"/>
      <c r="V94"/>
      <c r="W94"/>
      <c r="X94"/>
      <c r="Y94"/>
      <c r="Z94"/>
      <c r="AA94"/>
      <c r="AB94"/>
    </row>
    <row r="95" spans="4:28" x14ac:dyDescent="0.2">
      <c r="D95"/>
      <c r="E95"/>
      <c r="V95"/>
      <c r="W95"/>
      <c r="X95"/>
      <c r="Y95"/>
      <c r="Z95"/>
      <c r="AA95"/>
      <c r="AB95"/>
    </row>
    <row r="96" spans="4:28" x14ac:dyDescent="0.2">
      <c r="D96"/>
      <c r="E96"/>
      <c r="V96"/>
      <c r="W96"/>
      <c r="X96"/>
      <c r="Y96"/>
      <c r="Z96"/>
      <c r="AA96"/>
      <c r="AB96"/>
    </row>
    <row r="97" spans="4:28" x14ac:dyDescent="0.2">
      <c r="D97"/>
      <c r="E97"/>
      <c r="V97"/>
      <c r="W97"/>
      <c r="X97"/>
      <c r="Y97"/>
      <c r="Z97"/>
      <c r="AA97"/>
      <c r="AB97"/>
    </row>
    <row r="98" spans="4:28" x14ac:dyDescent="0.2">
      <c r="D98"/>
      <c r="E98"/>
      <c r="V98"/>
      <c r="W98"/>
      <c r="X98"/>
      <c r="Y98"/>
      <c r="Z98"/>
      <c r="AA98"/>
      <c r="AB98"/>
    </row>
    <row r="99" spans="4:28" x14ac:dyDescent="0.2">
      <c r="D99"/>
      <c r="E99"/>
      <c r="V99"/>
      <c r="W99"/>
      <c r="X99"/>
      <c r="Y99"/>
      <c r="Z99"/>
      <c r="AA99"/>
      <c r="AB99"/>
    </row>
    <row r="100" spans="4:28" x14ac:dyDescent="0.2">
      <c r="D100"/>
      <c r="E100"/>
      <c r="V100"/>
      <c r="W100"/>
      <c r="X100"/>
      <c r="Y100"/>
      <c r="Z100"/>
      <c r="AA100"/>
      <c r="AB100"/>
    </row>
    <row r="101" spans="4:28" x14ac:dyDescent="0.2">
      <c r="D101"/>
      <c r="E101"/>
      <c r="V101"/>
      <c r="W101"/>
      <c r="X101"/>
      <c r="Y101"/>
      <c r="Z101"/>
      <c r="AA101"/>
      <c r="AB101"/>
    </row>
    <row r="102" spans="4:28" x14ac:dyDescent="0.2">
      <c r="D102"/>
      <c r="E102"/>
      <c r="V102"/>
      <c r="W102"/>
      <c r="X102"/>
      <c r="Y102"/>
      <c r="Z102"/>
      <c r="AA102"/>
      <c r="AB102"/>
    </row>
    <row r="103" spans="4:28" x14ac:dyDescent="0.2">
      <c r="D103"/>
      <c r="E103"/>
      <c r="V103"/>
      <c r="W103"/>
      <c r="X103"/>
      <c r="Y103"/>
      <c r="Z103"/>
      <c r="AA103"/>
      <c r="AB103"/>
    </row>
    <row r="104" spans="4:28" x14ac:dyDescent="0.2">
      <c r="D104"/>
      <c r="E104"/>
      <c r="V104"/>
      <c r="W104"/>
      <c r="X104"/>
      <c r="Y104"/>
      <c r="Z104"/>
      <c r="AA104"/>
      <c r="AB104"/>
    </row>
    <row r="105" spans="4:28" x14ac:dyDescent="0.2">
      <c r="D105"/>
      <c r="E105"/>
      <c r="V105"/>
      <c r="W105"/>
      <c r="X105"/>
      <c r="Y105"/>
      <c r="Z105"/>
      <c r="AA105"/>
      <c r="AB105"/>
    </row>
    <row r="106" spans="4:28" x14ac:dyDescent="0.2">
      <c r="D106"/>
      <c r="E106"/>
      <c r="V106"/>
      <c r="W106"/>
      <c r="X106"/>
      <c r="Y106"/>
      <c r="Z106"/>
      <c r="AA106"/>
      <c r="AB106"/>
    </row>
    <row r="107" spans="4:28" x14ac:dyDescent="0.2">
      <c r="D107"/>
      <c r="E107"/>
      <c r="V107"/>
      <c r="W107"/>
      <c r="X107"/>
      <c r="Y107"/>
      <c r="Z107"/>
      <c r="AA107"/>
      <c r="AB107"/>
    </row>
    <row r="108" spans="4:28" x14ac:dyDescent="0.2">
      <c r="D108"/>
      <c r="E108"/>
      <c r="V108"/>
      <c r="W108"/>
      <c r="X108"/>
      <c r="Y108"/>
      <c r="Z108"/>
      <c r="AA108"/>
      <c r="AB108"/>
    </row>
    <row r="109" spans="4:28" x14ac:dyDescent="0.2">
      <c r="D109"/>
      <c r="E109"/>
      <c r="V109"/>
      <c r="W109"/>
      <c r="X109"/>
      <c r="Y109"/>
      <c r="Z109"/>
      <c r="AA109"/>
      <c r="AB109"/>
    </row>
    <row r="110" spans="4:28" x14ac:dyDescent="0.2">
      <c r="D110"/>
      <c r="E110"/>
      <c r="V110"/>
      <c r="W110"/>
      <c r="X110"/>
      <c r="Y110"/>
      <c r="Z110"/>
      <c r="AA110"/>
      <c r="AB110"/>
    </row>
    <row r="111" spans="4:28" x14ac:dyDescent="0.2">
      <c r="D111"/>
      <c r="E111"/>
      <c r="V111"/>
      <c r="W111"/>
      <c r="X111"/>
      <c r="Y111"/>
      <c r="Z111"/>
      <c r="AA111"/>
      <c r="AB111"/>
    </row>
    <row r="112" spans="4:28" x14ac:dyDescent="0.2">
      <c r="D112"/>
      <c r="E112"/>
      <c r="V112"/>
      <c r="W112"/>
      <c r="X112"/>
      <c r="Y112"/>
      <c r="Z112"/>
      <c r="AA112"/>
      <c r="AB112"/>
    </row>
    <row r="113" spans="4:28" x14ac:dyDescent="0.2">
      <c r="D113"/>
      <c r="E113"/>
      <c r="V113"/>
      <c r="W113"/>
      <c r="X113"/>
      <c r="Y113"/>
      <c r="Z113"/>
      <c r="AA113"/>
      <c r="AB113"/>
    </row>
    <row r="114" spans="4:28" x14ac:dyDescent="0.2">
      <c r="D114"/>
      <c r="E114"/>
      <c r="V114"/>
      <c r="W114"/>
      <c r="X114"/>
      <c r="Y114"/>
      <c r="Z114"/>
      <c r="AA114"/>
      <c r="AB114"/>
    </row>
    <row r="115" spans="4:28" x14ac:dyDescent="0.2">
      <c r="D115"/>
      <c r="E115"/>
      <c r="V115"/>
      <c r="W115"/>
      <c r="X115"/>
      <c r="Y115"/>
      <c r="Z115"/>
      <c r="AA115"/>
      <c r="AB115"/>
    </row>
    <row r="116" spans="4:28" x14ac:dyDescent="0.2">
      <c r="D116"/>
      <c r="E116"/>
      <c r="V116"/>
      <c r="W116"/>
      <c r="X116"/>
      <c r="Y116"/>
      <c r="Z116"/>
      <c r="AA116"/>
      <c r="AB116"/>
    </row>
    <row r="117" spans="4:28" x14ac:dyDescent="0.2">
      <c r="D117"/>
      <c r="E117"/>
      <c r="V117"/>
      <c r="W117"/>
      <c r="X117"/>
      <c r="Y117"/>
      <c r="Z117"/>
      <c r="AA117"/>
      <c r="AB117"/>
    </row>
    <row r="118" spans="4:28" x14ac:dyDescent="0.2">
      <c r="D118"/>
      <c r="E118"/>
      <c r="V118"/>
      <c r="W118"/>
      <c r="X118"/>
      <c r="Y118"/>
      <c r="Z118"/>
      <c r="AA118"/>
      <c r="AB118"/>
    </row>
    <row r="119" spans="4:28" x14ac:dyDescent="0.2">
      <c r="D119"/>
      <c r="E119"/>
      <c r="V119"/>
      <c r="W119"/>
      <c r="X119"/>
      <c r="Y119"/>
      <c r="Z119"/>
      <c r="AA119"/>
      <c r="AB119"/>
    </row>
    <row r="120" spans="4:28" x14ac:dyDescent="0.2">
      <c r="D120"/>
      <c r="E120"/>
      <c r="V120"/>
      <c r="W120"/>
      <c r="X120"/>
      <c r="Y120"/>
      <c r="Z120"/>
      <c r="AA120"/>
      <c r="AB120"/>
    </row>
    <row r="121" spans="4:28" x14ac:dyDescent="0.2">
      <c r="D121"/>
      <c r="E121"/>
      <c r="V121"/>
      <c r="W121"/>
      <c r="X121"/>
      <c r="Y121"/>
      <c r="Z121"/>
      <c r="AA121"/>
      <c r="AB121"/>
    </row>
    <row r="122" spans="4:28" x14ac:dyDescent="0.2">
      <c r="D122"/>
      <c r="E122"/>
      <c r="V122"/>
      <c r="W122"/>
      <c r="X122"/>
      <c r="Y122"/>
      <c r="Z122"/>
      <c r="AA122"/>
      <c r="AB122"/>
    </row>
    <row r="123" spans="4:28" x14ac:dyDescent="0.2">
      <c r="D123"/>
      <c r="E123"/>
      <c r="V123"/>
      <c r="W123"/>
      <c r="X123"/>
      <c r="Y123"/>
      <c r="Z123"/>
      <c r="AA123"/>
      <c r="AB123"/>
    </row>
    <row r="124" spans="4:28" x14ac:dyDescent="0.2">
      <c r="D124"/>
      <c r="E124"/>
      <c r="V124"/>
      <c r="W124"/>
      <c r="X124"/>
      <c r="Y124"/>
      <c r="Z124"/>
      <c r="AA124"/>
      <c r="AB124"/>
    </row>
    <row r="125" spans="4:28" x14ac:dyDescent="0.2">
      <c r="D125"/>
      <c r="E125"/>
      <c r="V125"/>
      <c r="W125"/>
      <c r="X125"/>
      <c r="Y125"/>
      <c r="Z125"/>
      <c r="AA125"/>
      <c r="AB125"/>
    </row>
    <row r="126" spans="4:28" x14ac:dyDescent="0.2">
      <c r="D126"/>
      <c r="E126"/>
      <c r="V126"/>
      <c r="W126"/>
      <c r="X126"/>
      <c r="Y126"/>
      <c r="Z126"/>
      <c r="AA126"/>
      <c r="AB126"/>
    </row>
    <row r="127" spans="4:28" x14ac:dyDescent="0.2">
      <c r="D127"/>
      <c r="E127"/>
      <c r="V127"/>
      <c r="W127"/>
      <c r="X127"/>
      <c r="Y127"/>
      <c r="Z127"/>
      <c r="AA127"/>
      <c r="AB127"/>
    </row>
    <row r="128" spans="4:28" x14ac:dyDescent="0.2">
      <c r="D128"/>
      <c r="E128"/>
      <c r="V128"/>
      <c r="W128"/>
      <c r="X128"/>
      <c r="Y128"/>
      <c r="Z128"/>
      <c r="AA128"/>
      <c r="AB128"/>
    </row>
    <row r="129" spans="4:28" x14ac:dyDescent="0.2">
      <c r="D129"/>
      <c r="E129"/>
      <c r="V129"/>
      <c r="W129"/>
      <c r="X129"/>
      <c r="Y129"/>
      <c r="Z129"/>
      <c r="AA129"/>
      <c r="AB129"/>
    </row>
    <row r="130" spans="4:28" x14ac:dyDescent="0.2">
      <c r="D130"/>
      <c r="E130"/>
      <c r="V130"/>
      <c r="W130"/>
      <c r="X130"/>
      <c r="Y130"/>
      <c r="Z130"/>
      <c r="AA130"/>
      <c r="AB130"/>
    </row>
    <row r="131" spans="4:28" x14ac:dyDescent="0.2">
      <c r="D131"/>
      <c r="E131"/>
      <c r="V131"/>
      <c r="W131"/>
      <c r="X131"/>
      <c r="Y131"/>
      <c r="Z131"/>
      <c r="AA131"/>
      <c r="AB131"/>
    </row>
    <row r="132" spans="4:28" x14ac:dyDescent="0.2">
      <c r="D132"/>
      <c r="E132"/>
      <c r="V132"/>
      <c r="W132"/>
      <c r="X132"/>
      <c r="Y132"/>
      <c r="Z132"/>
      <c r="AA132"/>
      <c r="AB132"/>
    </row>
    <row r="133" spans="4:28" x14ac:dyDescent="0.2">
      <c r="D133"/>
      <c r="E133"/>
      <c r="V133"/>
      <c r="W133"/>
      <c r="X133"/>
      <c r="Y133"/>
      <c r="Z133"/>
      <c r="AA133"/>
      <c r="AB133"/>
    </row>
    <row r="134" spans="4:28" x14ac:dyDescent="0.2">
      <c r="D134"/>
      <c r="E134"/>
      <c r="V134"/>
      <c r="W134"/>
      <c r="X134"/>
      <c r="Y134"/>
      <c r="Z134"/>
      <c r="AA134"/>
      <c r="AB134"/>
    </row>
    <row r="135" spans="4:28" x14ac:dyDescent="0.2">
      <c r="D135"/>
      <c r="E135"/>
      <c r="V135"/>
      <c r="W135"/>
      <c r="X135"/>
      <c r="Y135"/>
      <c r="Z135"/>
      <c r="AA135"/>
      <c r="AB135"/>
    </row>
    <row r="136" spans="4:28" x14ac:dyDescent="0.2">
      <c r="D136"/>
      <c r="E136"/>
      <c r="V136"/>
      <c r="W136"/>
      <c r="X136"/>
      <c r="Y136"/>
      <c r="Z136"/>
      <c r="AA136"/>
      <c r="AB136"/>
    </row>
    <row r="137" spans="4:28" x14ac:dyDescent="0.2">
      <c r="D137"/>
      <c r="E137"/>
      <c r="V137"/>
      <c r="W137"/>
      <c r="X137"/>
      <c r="Y137"/>
      <c r="Z137"/>
      <c r="AA137"/>
      <c r="AB137"/>
    </row>
    <row r="138" spans="4:28" x14ac:dyDescent="0.2">
      <c r="D138"/>
      <c r="E138"/>
      <c r="V138"/>
      <c r="W138"/>
      <c r="X138"/>
      <c r="Y138"/>
      <c r="Z138"/>
      <c r="AA138"/>
      <c r="AB138"/>
    </row>
    <row r="139" spans="4:28" x14ac:dyDescent="0.2">
      <c r="D139"/>
      <c r="E139"/>
      <c r="V139"/>
      <c r="W139"/>
      <c r="X139"/>
      <c r="Y139"/>
      <c r="Z139"/>
      <c r="AA139"/>
      <c r="AB139"/>
    </row>
    <row r="140" spans="4:28" x14ac:dyDescent="0.2">
      <c r="D140"/>
      <c r="E140"/>
      <c r="V140"/>
      <c r="W140"/>
      <c r="X140"/>
      <c r="Y140"/>
      <c r="Z140"/>
      <c r="AA140"/>
      <c r="AB140"/>
    </row>
    <row r="141" spans="4:28" x14ac:dyDescent="0.2">
      <c r="D141"/>
      <c r="E141"/>
      <c r="V141"/>
      <c r="W141"/>
      <c r="X141"/>
      <c r="Y141"/>
      <c r="Z141"/>
      <c r="AA141"/>
      <c r="AB141"/>
    </row>
    <row r="142" spans="4:28" x14ac:dyDescent="0.2">
      <c r="D142"/>
      <c r="E142"/>
      <c r="V142"/>
      <c r="W142"/>
      <c r="X142"/>
      <c r="Y142"/>
      <c r="Z142"/>
      <c r="AA142"/>
      <c r="AB142"/>
    </row>
    <row r="143" spans="4:28" x14ac:dyDescent="0.2">
      <c r="D143"/>
      <c r="E143"/>
      <c r="V143"/>
      <c r="W143"/>
      <c r="X143"/>
      <c r="Y143"/>
      <c r="Z143"/>
      <c r="AA143"/>
      <c r="AB143"/>
    </row>
    <row r="144" spans="4:28" x14ac:dyDescent="0.2">
      <c r="D144"/>
      <c r="E144"/>
      <c r="V144"/>
      <c r="W144"/>
      <c r="X144"/>
      <c r="Y144"/>
      <c r="Z144"/>
      <c r="AA144"/>
      <c r="AB144"/>
    </row>
    <row r="145" spans="4:28" x14ac:dyDescent="0.2">
      <c r="D145"/>
      <c r="E145"/>
      <c r="V145"/>
      <c r="W145"/>
      <c r="X145"/>
      <c r="Y145"/>
      <c r="Z145"/>
      <c r="AA145"/>
      <c r="AB145"/>
    </row>
    <row r="146" spans="4:28" x14ac:dyDescent="0.2">
      <c r="D146"/>
      <c r="E146"/>
      <c r="V146"/>
      <c r="W146"/>
      <c r="X146"/>
      <c r="Y146"/>
      <c r="Z146"/>
      <c r="AA146"/>
      <c r="AB146"/>
    </row>
    <row r="147" spans="4:28" x14ac:dyDescent="0.2">
      <c r="D147"/>
      <c r="E147"/>
      <c r="V147"/>
      <c r="W147"/>
      <c r="X147"/>
      <c r="Y147"/>
      <c r="Z147"/>
      <c r="AA147"/>
      <c r="AB147"/>
    </row>
    <row r="148" spans="4:28" x14ac:dyDescent="0.2">
      <c r="D148"/>
      <c r="E148"/>
      <c r="V148"/>
      <c r="W148"/>
      <c r="X148"/>
      <c r="Y148"/>
      <c r="Z148"/>
      <c r="AA148"/>
      <c r="AB148"/>
    </row>
    <row r="149" spans="4:28" x14ac:dyDescent="0.2">
      <c r="D149"/>
      <c r="E149"/>
      <c r="V149"/>
      <c r="W149"/>
      <c r="X149"/>
      <c r="Y149"/>
      <c r="Z149"/>
      <c r="AA149"/>
      <c r="AB149"/>
    </row>
    <row r="150" spans="4:28" x14ac:dyDescent="0.2">
      <c r="D150"/>
      <c r="E150"/>
      <c r="V150"/>
      <c r="W150"/>
      <c r="X150"/>
      <c r="Y150"/>
      <c r="Z150"/>
      <c r="AA150"/>
      <c r="AB150"/>
    </row>
    <row r="151" spans="4:28" x14ac:dyDescent="0.2">
      <c r="D151"/>
      <c r="E151"/>
      <c r="V151"/>
      <c r="W151"/>
      <c r="X151"/>
      <c r="Y151"/>
      <c r="Z151"/>
      <c r="AA151"/>
      <c r="AB151"/>
    </row>
    <row r="152" spans="4:28" x14ac:dyDescent="0.2">
      <c r="D152"/>
      <c r="E152"/>
      <c r="V152"/>
      <c r="W152"/>
      <c r="X152"/>
      <c r="Y152"/>
      <c r="Z152"/>
      <c r="AA152"/>
      <c r="AB152"/>
    </row>
    <row r="153" spans="4:28" x14ac:dyDescent="0.2">
      <c r="D153"/>
      <c r="E153"/>
      <c r="V153"/>
      <c r="W153"/>
      <c r="X153"/>
      <c r="Y153"/>
      <c r="Z153"/>
      <c r="AA153"/>
      <c r="AB153"/>
    </row>
    <row r="154" spans="4:28" x14ac:dyDescent="0.2">
      <c r="D154"/>
      <c r="E154"/>
      <c r="V154"/>
      <c r="W154"/>
      <c r="X154"/>
      <c r="Y154"/>
      <c r="Z154"/>
      <c r="AA154"/>
      <c r="AB154"/>
    </row>
    <row r="155" spans="4:28" x14ac:dyDescent="0.2">
      <c r="D155"/>
      <c r="E155"/>
      <c r="V155"/>
      <c r="W155"/>
      <c r="X155"/>
      <c r="Y155"/>
      <c r="Z155"/>
      <c r="AA155"/>
      <c r="AB155"/>
    </row>
    <row r="156" spans="4:28" x14ac:dyDescent="0.2">
      <c r="D156"/>
      <c r="E156"/>
      <c r="V156"/>
      <c r="W156"/>
      <c r="X156"/>
      <c r="Y156"/>
      <c r="Z156"/>
      <c r="AA156"/>
      <c r="AB156"/>
    </row>
    <row r="157" spans="4:28" x14ac:dyDescent="0.2">
      <c r="D157"/>
      <c r="E157"/>
      <c r="V157"/>
      <c r="W157"/>
      <c r="X157"/>
      <c r="Y157"/>
      <c r="Z157"/>
      <c r="AA157"/>
      <c r="AB157"/>
    </row>
    <row r="158" spans="4:28" x14ac:dyDescent="0.2">
      <c r="D158"/>
      <c r="E158"/>
      <c r="V158"/>
      <c r="W158"/>
      <c r="X158"/>
      <c r="Y158"/>
      <c r="Z158"/>
      <c r="AA158"/>
      <c r="AB158"/>
    </row>
    <row r="159" spans="4:28" x14ac:dyDescent="0.2">
      <c r="D159"/>
      <c r="E159"/>
      <c r="V159"/>
      <c r="W159"/>
      <c r="X159"/>
      <c r="Y159"/>
      <c r="Z159"/>
      <c r="AA159"/>
      <c r="AB159"/>
    </row>
    <row r="160" spans="4:28" x14ac:dyDescent="0.2">
      <c r="D160"/>
      <c r="E160"/>
      <c r="V160"/>
      <c r="W160"/>
      <c r="X160"/>
      <c r="Y160"/>
      <c r="Z160"/>
      <c r="AA160"/>
      <c r="AB160"/>
    </row>
    <row r="161" spans="4:28" x14ac:dyDescent="0.2">
      <c r="D161"/>
      <c r="E161"/>
    </row>
    <row r="162" spans="4:28" x14ac:dyDescent="0.2">
      <c r="D162"/>
      <c r="E162"/>
    </row>
    <row r="163" spans="4:28" x14ac:dyDescent="0.2">
      <c r="D163"/>
      <c r="E163"/>
    </row>
    <row r="164" spans="4:28" x14ac:dyDescent="0.2">
      <c r="D164"/>
      <c r="E164"/>
    </row>
    <row r="165" spans="4:28" x14ac:dyDescent="0.2">
      <c r="D165"/>
      <c r="E165"/>
    </row>
    <row r="166" spans="4:28" x14ac:dyDescent="0.2">
      <c r="D166"/>
      <c r="E166"/>
      <c r="V166"/>
      <c r="W166"/>
      <c r="X166"/>
      <c r="Y166"/>
      <c r="Z166"/>
      <c r="AA166"/>
      <c r="AB166"/>
    </row>
    <row r="167" spans="4:28" x14ac:dyDescent="0.2">
      <c r="D167"/>
      <c r="E167"/>
      <c r="V167"/>
      <c r="W167"/>
      <c r="X167"/>
      <c r="Y167"/>
      <c r="Z167"/>
      <c r="AA167"/>
      <c r="AB167"/>
    </row>
    <row r="168" spans="4:28" x14ac:dyDescent="0.2">
      <c r="D168"/>
      <c r="E168"/>
      <c r="V168"/>
      <c r="W168"/>
      <c r="X168"/>
      <c r="Y168"/>
      <c r="Z168"/>
      <c r="AA168"/>
      <c r="AB168"/>
    </row>
    <row r="169" spans="4:28" x14ac:dyDescent="0.2">
      <c r="D169"/>
      <c r="E169"/>
      <c r="V169"/>
      <c r="W169"/>
      <c r="X169"/>
      <c r="Y169"/>
      <c r="Z169"/>
      <c r="AA169"/>
      <c r="AB169"/>
    </row>
    <row r="170" spans="4:28" x14ac:dyDescent="0.2">
      <c r="D170"/>
      <c r="E170"/>
      <c r="V170"/>
      <c r="W170"/>
      <c r="X170"/>
      <c r="Y170"/>
      <c r="Z170"/>
      <c r="AA170"/>
      <c r="AB170"/>
    </row>
    <row r="171" spans="4:28" x14ac:dyDescent="0.2">
      <c r="D171"/>
      <c r="E171"/>
      <c r="V171"/>
      <c r="W171"/>
      <c r="X171"/>
      <c r="Y171"/>
      <c r="Z171"/>
      <c r="AA171"/>
      <c r="AB171"/>
    </row>
    <row r="172" spans="4:28" x14ac:dyDescent="0.2">
      <c r="D172"/>
      <c r="E172"/>
      <c r="V172"/>
      <c r="W172"/>
      <c r="X172"/>
      <c r="Y172"/>
      <c r="Z172"/>
      <c r="AA172"/>
      <c r="AB172"/>
    </row>
    <row r="173" spans="4:28" x14ac:dyDescent="0.2">
      <c r="D173"/>
      <c r="E173"/>
      <c r="V173"/>
      <c r="W173"/>
      <c r="X173"/>
      <c r="Y173"/>
      <c r="Z173"/>
      <c r="AA173"/>
      <c r="AB173"/>
    </row>
    <row r="174" spans="4:28" x14ac:dyDescent="0.2">
      <c r="D174"/>
      <c r="E174"/>
      <c r="V174"/>
      <c r="W174"/>
      <c r="X174"/>
      <c r="Y174"/>
      <c r="Z174"/>
      <c r="AA174"/>
      <c r="AB174"/>
    </row>
    <row r="175" spans="4:28" x14ac:dyDescent="0.2">
      <c r="D175"/>
      <c r="E175"/>
      <c r="V175"/>
      <c r="W175"/>
      <c r="X175"/>
      <c r="Y175"/>
      <c r="Z175"/>
      <c r="AA175"/>
      <c r="AB175"/>
    </row>
    <row r="176" spans="4:28" x14ac:dyDescent="0.2">
      <c r="D176"/>
      <c r="E176"/>
      <c r="V176"/>
      <c r="W176"/>
      <c r="X176"/>
      <c r="Y176"/>
      <c r="Z176"/>
      <c r="AA176"/>
      <c r="AB176"/>
    </row>
    <row r="177" spans="4:28" x14ac:dyDescent="0.2">
      <c r="D177"/>
      <c r="E177"/>
      <c r="V177"/>
      <c r="W177"/>
      <c r="X177"/>
      <c r="Y177"/>
      <c r="Z177"/>
      <c r="AA177"/>
      <c r="AB177"/>
    </row>
    <row r="178" spans="4:28" x14ac:dyDescent="0.2">
      <c r="D178"/>
      <c r="E178"/>
      <c r="V178"/>
      <c r="W178"/>
      <c r="X178"/>
      <c r="Y178"/>
      <c r="Z178"/>
      <c r="AA178"/>
      <c r="AB178"/>
    </row>
    <row r="179" spans="4:28" x14ac:dyDescent="0.2">
      <c r="D179"/>
      <c r="E179"/>
      <c r="V179"/>
      <c r="W179"/>
      <c r="X179"/>
      <c r="Y179"/>
      <c r="Z179"/>
      <c r="AA179"/>
      <c r="AB179"/>
    </row>
    <row r="180" spans="4:28" x14ac:dyDescent="0.2">
      <c r="D180"/>
      <c r="E180"/>
      <c r="V180"/>
      <c r="W180"/>
      <c r="X180"/>
      <c r="Y180"/>
      <c r="Z180"/>
      <c r="AA180"/>
      <c r="AB180"/>
    </row>
    <row r="181" spans="4:28" x14ac:dyDescent="0.2">
      <c r="D181"/>
      <c r="E181"/>
      <c r="V181"/>
      <c r="W181"/>
      <c r="X181"/>
      <c r="Y181"/>
      <c r="Z181"/>
      <c r="AA181"/>
      <c r="AB181"/>
    </row>
    <row r="182" spans="4:28" x14ac:dyDescent="0.2">
      <c r="D182"/>
      <c r="E182"/>
      <c r="V182"/>
      <c r="W182"/>
      <c r="X182"/>
      <c r="Y182"/>
      <c r="Z182"/>
      <c r="AA182"/>
      <c r="AB182"/>
    </row>
    <row r="183" spans="4:28" x14ac:dyDescent="0.2">
      <c r="D183"/>
      <c r="E183"/>
      <c r="V183"/>
      <c r="W183"/>
      <c r="X183"/>
      <c r="Y183"/>
      <c r="Z183"/>
      <c r="AA183"/>
      <c r="AB183"/>
    </row>
    <row r="194" spans="4:28" x14ac:dyDescent="0.2">
      <c r="D194"/>
      <c r="E194"/>
      <c r="F194"/>
      <c r="S194"/>
      <c r="V194"/>
      <c r="W194"/>
      <c r="X194"/>
      <c r="Y194"/>
      <c r="Z194"/>
      <c r="AA194"/>
      <c r="AB194"/>
    </row>
    <row r="195" spans="4:28" x14ac:dyDescent="0.2">
      <c r="D195"/>
      <c r="E195"/>
      <c r="F195"/>
      <c r="S195"/>
      <c r="V195"/>
      <c r="W195"/>
      <c r="X195"/>
      <c r="Y195"/>
      <c r="Z195"/>
      <c r="AA195"/>
      <c r="AB195"/>
    </row>
    <row r="196" spans="4:28" x14ac:dyDescent="0.2">
      <c r="D196"/>
      <c r="E196"/>
      <c r="F196"/>
      <c r="S196"/>
      <c r="V196"/>
      <c r="W196"/>
      <c r="X196"/>
      <c r="Y196"/>
      <c r="Z196"/>
      <c r="AA196"/>
      <c r="AB196"/>
    </row>
    <row r="197" spans="4:28" x14ac:dyDescent="0.2">
      <c r="D197"/>
      <c r="E197"/>
      <c r="F197"/>
      <c r="S197"/>
      <c r="V197"/>
      <c r="W197"/>
      <c r="X197"/>
      <c r="Y197"/>
      <c r="Z197"/>
      <c r="AA197"/>
      <c r="AB197"/>
    </row>
    <row r="198" spans="4:28" x14ac:dyDescent="0.2">
      <c r="D198"/>
      <c r="E198"/>
      <c r="F198"/>
      <c r="S198"/>
      <c r="V198"/>
      <c r="W198"/>
      <c r="X198"/>
      <c r="Y198"/>
      <c r="Z198"/>
      <c r="AA198"/>
      <c r="AB198"/>
    </row>
    <row r="199" spans="4:28" x14ac:dyDescent="0.2">
      <c r="D199"/>
      <c r="E199"/>
      <c r="F199"/>
      <c r="S199"/>
      <c r="V199"/>
      <c r="W199"/>
      <c r="X199"/>
      <c r="Y199"/>
      <c r="Z199"/>
      <c r="AA199"/>
      <c r="AB199"/>
    </row>
    <row r="200" spans="4:28" x14ac:dyDescent="0.2">
      <c r="D200"/>
      <c r="E200"/>
      <c r="F200"/>
      <c r="S200"/>
      <c r="V200"/>
      <c r="W200"/>
      <c r="X200"/>
      <c r="Y200"/>
      <c r="Z200"/>
      <c r="AA200"/>
      <c r="AB200"/>
    </row>
    <row r="201" spans="4:28" x14ac:dyDescent="0.2">
      <c r="D201"/>
      <c r="E201"/>
      <c r="F201"/>
      <c r="S201"/>
      <c r="V201"/>
      <c r="W201"/>
      <c r="X201"/>
      <c r="Y201"/>
      <c r="Z201"/>
      <c r="AA201"/>
      <c r="AB201"/>
    </row>
    <row r="202" spans="4:28" x14ac:dyDescent="0.2">
      <c r="D202"/>
      <c r="E202"/>
      <c r="F202"/>
      <c r="S202"/>
      <c r="V202"/>
      <c r="W202"/>
      <c r="X202"/>
      <c r="Y202"/>
      <c r="Z202"/>
      <c r="AA202"/>
      <c r="AB202"/>
    </row>
    <row r="203" spans="4:28" x14ac:dyDescent="0.2">
      <c r="D203"/>
      <c r="E203"/>
      <c r="F203"/>
      <c r="S203"/>
      <c r="V203"/>
      <c r="W203"/>
      <c r="X203"/>
      <c r="Y203"/>
      <c r="Z203"/>
      <c r="AA203"/>
      <c r="AB203"/>
    </row>
  </sheetData>
  <mergeCells count="9">
    <mergeCell ref="AF3:AL3"/>
    <mergeCell ref="A34:D34"/>
    <mergeCell ref="A35:D35"/>
    <mergeCell ref="A2:D2"/>
    <mergeCell ref="F3:F4"/>
    <mergeCell ref="G3:R3"/>
    <mergeCell ref="A3:D4"/>
    <mergeCell ref="T3:AC3"/>
    <mergeCell ref="A33:D33"/>
  </mergeCells>
  <phoneticPr fontId="0" type="noConversion"/>
  <printOptions horizontalCentered="1"/>
  <pageMargins left="0.24" right="0.18" top="0.56000000000000005" bottom="0.49" header="0.51181102362204722" footer="0.51181102362204722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N206"/>
  <sheetViews>
    <sheetView topLeftCell="A2" zoomScaleNormal="100" workbookViewId="0">
      <pane ySplit="2850" topLeftCell="A40" activePane="bottomLeft"/>
      <selection activeCell="A2" sqref="A2"/>
      <selection pane="bottomLeft" activeCell="D44" sqref="D44"/>
    </sheetView>
  </sheetViews>
  <sheetFormatPr defaultRowHeight="12.75" x14ac:dyDescent="0.2"/>
  <cols>
    <col min="1" max="1" width="2.85546875" style="45" bestFit="1" customWidth="1"/>
    <col min="2" max="2" width="6.5703125" style="45" bestFit="1" customWidth="1"/>
    <col min="3" max="3" width="5.85546875" style="45" bestFit="1" customWidth="1"/>
    <col min="4" max="4" width="47.140625" style="62" bestFit="1" customWidth="1"/>
    <col min="5" max="5" width="5.85546875" style="62" customWidth="1"/>
    <col min="6" max="6" width="13.5703125" style="71" bestFit="1" customWidth="1"/>
    <col min="7" max="7" width="10.7109375" style="45" bestFit="1" customWidth="1"/>
    <col min="8" max="11" width="9.140625" style="45" bestFit="1" customWidth="1"/>
    <col min="12" max="12" width="10.7109375" style="45" bestFit="1" customWidth="1"/>
    <col min="13" max="13" width="10.7109375" style="45" customWidth="1"/>
    <col min="14" max="15" width="10.7109375" style="45" bestFit="1" customWidth="1"/>
    <col min="16" max="17" width="9.140625" style="45" bestFit="1" customWidth="1"/>
    <col min="18" max="18" width="11.7109375" bestFit="1" customWidth="1"/>
    <col min="19" max="19" width="4.140625" style="50" customWidth="1"/>
    <col min="20" max="20" width="10.7109375" bestFit="1" customWidth="1"/>
    <col min="21" max="21" width="9.140625" bestFit="1" customWidth="1"/>
    <col min="22" max="22" width="9.140625" style="45" bestFit="1" customWidth="1"/>
    <col min="23" max="25" width="10.7109375" style="45" bestFit="1" customWidth="1"/>
    <col min="26" max="28" width="9.140625" style="45" bestFit="1" customWidth="1"/>
    <col min="29" max="30" width="10.7109375" bestFit="1" customWidth="1"/>
    <col min="31" max="31" width="3.42578125" customWidth="1"/>
    <col min="32" max="32" width="11.7109375" bestFit="1" customWidth="1"/>
    <col min="33" max="33" width="10.7109375" bestFit="1" customWidth="1"/>
    <col min="34" max="34" width="11.7109375" bestFit="1" customWidth="1"/>
    <col min="35" max="35" width="9.140625" bestFit="1" customWidth="1"/>
    <col min="36" max="36" width="12.85546875" bestFit="1" customWidth="1"/>
    <col min="37" max="37" width="9.140625" bestFit="1" customWidth="1"/>
    <col min="38" max="38" width="12.85546875" bestFit="1" customWidth="1"/>
    <col min="39" max="39" width="15.5703125" customWidth="1"/>
    <col min="40" max="40" width="17.140625" customWidth="1"/>
    <col min="41" max="41" width="12" customWidth="1"/>
  </cols>
  <sheetData>
    <row r="1" spans="1:144" s="45" customFormat="1" ht="15.75" customHeight="1" x14ac:dyDescent="0.2">
      <c r="D1" s="62"/>
      <c r="E1" s="62"/>
      <c r="F1" s="71"/>
      <c r="S1" s="50"/>
    </row>
    <row r="2" spans="1:144" s="32" customFormat="1" ht="15.75" customHeight="1" x14ac:dyDescent="0.2">
      <c r="A2" s="207"/>
      <c r="B2" s="207"/>
      <c r="C2" s="207"/>
      <c r="D2" s="20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28.5" customHeight="1" x14ac:dyDescent="0.2">
      <c r="A3" s="214" t="s">
        <v>337</v>
      </c>
      <c r="B3" s="215"/>
      <c r="C3" s="215"/>
      <c r="D3" s="215"/>
      <c r="E3" s="91"/>
      <c r="F3" s="223" t="s">
        <v>297</v>
      </c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3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58"/>
      <c r="AE3" s="2"/>
      <c r="AF3" s="226" t="s">
        <v>245</v>
      </c>
      <c r="AG3" s="227"/>
      <c r="AH3" s="227"/>
      <c r="AI3" s="227"/>
      <c r="AJ3" s="205"/>
      <c r="AK3" s="227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85.5" customHeight="1" x14ac:dyDescent="0.2">
      <c r="A4" s="216"/>
      <c r="B4" s="217"/>
      <c r="C4" s="217"/>
      <c r="D4" s="217"/>
      <c r="E4" s="128" t="str">
        <f t="shared" ref="E4:E33" si="0">IF(F4="Y",1," ")</f>
        <v xml:space="preserve"> </v>
      </c>
      <c r="F4" s="224"/>
      <c r="G4" s="105" t="s">
        <v>222</v>
      </c>
      <c r="H4" s="16" t="s">
        <v>223</v>
      </c>
      <c r="I4" s="16" t="s">
        <v>224</v>
      </c>
      <c r="J4" s="16" t="s">
        <v>225</v>
      </c>
      <c r="K4" s="55" t="s">
        <v>237</v>
      </c>
      <c r="L4" s="16" t="s">
        <v>226</v>
      </c>
      <c r="M4" s="42" t="s">
        <v>350</v>
      </c>
      <c r="N4" s="16" t="s">
        <v>0</v>
      </c>
      <c r="O4" s="16" t="s">
        <v>227</v>
      </c>
      <c r="P4" s="16" t="s">
        <v>228</v>
      </c>
      <c r="Q4" s="106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56" t="s">
        <v>236</v>
      </c>
      <c r="AD4" s="57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7" t="s">
        <v>244</v>
      </c>
      <c r="AK4" s="33" t="s">
        <v>242</v>
      </c>
      <c r="AL4" s="57" t="s">
        <v>243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7.25" customHeight="1" x14ac:dyDescent="0.2">
      <c r="A5" s="8">
        <v>1</v>
      </c>
      <c r="B5" s="86" t="s">
        <v>281</v>
      </c>
      <c r="C5" s="86">
        <v>9521</v>
      </c>
      <c r="D5" s="87" t="s">
        <v>101</v>
      </c>
      <c r="E5" s="128">
        <f t="shared" si="0"/>
        <v>1</v>
      </c>
      <c r="F5" s="120" t="s">
        <v>345</v>
      </c>
      <c r="G5" s="93">
        <v>66186</v>
      </c>
      <c r="H5" s="94"/>
      <c r="I5" s="94"/>
      <c r="J5" s="94">
        <v>0</v>
      </c>
      <c r="K5" s="94">
        <v>10550</v>
      </c>
      <c r="L5" s="94">
        <v>0</v>
      </c>
      <c r="M5" s="94"/>
      <c r="N5" s="94">
        <v>497</v>
      </c>
      <c r="O5" s="94">
        <v>28</v>
      </c>
      <c r="P5" s="94">
        <v>35000</v>
      </c>
      <c r="Q5" s="94"/>
      <c r="R5" s="51">
        <f t="shared" ref="R5:R24" si="1">SUM(G5:Q5)</f>
        <v>112261</v>
      </c>
      <c r="S5" s="9"/>
      <c r="T5" s="64">
        <v>58420</v>
      </c>
      <c r="U5" s="64"/>
      <c r="V5" s="64">
        <v>607</v>
      </c>
      <c r="W5" s="64">
        <v>5186</v>
      </c>
      <c r="X5" s="64">
        <v>42932</v>
      </c>
      <c r="Y5" s="64">
        <v>5212</v>
      </c>
      <c r="Z5" s="64">
        <v>4723</v>
      </c>
      <c r="AA5" s="64">
        <v>5723</v>
      </c>
      <c r="AB5" s="64">
        <v>7056</v>
      </c>
      <c r="AC5" s="83">
        <f t="shared" ref="AC5:AC24" si="2">SUM(T5:AB5)</f>
        <v>129859</v>
      </c>
      <c r="AD5" s="51">
        <f t="shared" ref="AD5:AD24" si="3">+R5-AC5</f>
        <v>-17598</v>
      </c>
      <c r="AE5" s="39"/>
      <c r="AF5" s="64">
        <v>1770000</v>
      </c>
      <c r="AG5" s="64">
        <v>1321</v>
      </c>
      <c r="AH5" s="64">
        <v>131141</v>
      </c>
      <c r="AI5" s="64"/>
      <c r="AJ5" s="51">
        <f t="shared" ref="AJ5:AJ24" si="4">SUM(AF5:AI5)</f>
        <v>1902462</v>
      </c>
      <c r="AK5" s="64">
        <v>14829</v>
      </c>
      <c r="AL5" s="51">
        <f t="shared" ref="AL5:AL24" si="5">+AJ5-AK5</f>
        <v>1887633</v>
      </c>
      <c r="AM5" s="39"/>
      <c r="AN5" s="84"/>
      <c r="AO5" s="39"/>
    </row>
    <row r="6" spans="1:144" ht="17.25" customHeight="1" x14ac:dyDescent="0.2">
      <c r="A6" s="8">
        <f t="shared" ref="A6:A52" si="6">+A5+1</f>
        <v>2</v>
      </c>
      <c r="B6" s="86" t="s">
        <v>281</v>
      </c>
      <c r="C6" s="86">
        <v>9561</v>
      </c>
      <c r="D6" s="87" t="s">
        <v>116</v>
      </c>
      <c r="E6" s="128">
        <f t="shared" si="0"/>
        <v>1</v>
      </c>
      <c r="F6" s="120" t="s">
        <v>345</v>
      </c>
      <c r="G6" s="93">
        <v>4077</v>
      </c>
      <c r="H6" s="94">
        <v>0</v>
      </c>
      <c r="I6" s="94">
        <v>0</v>
      </c>
      <c r="J6" s="94">
        <v>0</v>
      </c>
      <c r="K6" s="94"/>
      <c r="L6" s="94">
        <v>0</v>
      </c>
      <c r="M6" s="94"/>
      <c r="N6" s="94">
        <v>44760</v>
      </c>
      <c r="O6" s="94">
        <v>12346</v>
      </c>
      <c r="P6" s="94"/>
      <c r="Q6" s="94">
        <v>4338</v>
      </c>
      <c r="R6" s="51">
        <f t="shared" si="1"/>
        <v>65521</v>
      </c>
      <c r="S6" s="9"/>
      <c r="T6" s="64"/>
      <c r="U6" s="64">
        <v>0</v>
      </c>
      <c r="V6" s="64">
        <v>5500</v>
      </c>
      <c r="W6" s="64">
        <v>0</v>
      </c>
      <c r="X6" s="64">
        <v>24253</v>
      </c>
      <c r="Y6" s="64">
        <v>5894</v>
      </c>
      <c r="Z6" s="64">
        <v>1410</v>
      </c>
      <c r="AA6" s="64">
        <v>0</v>
      </c>
      <c r="AB6" s="64">
        <v>5428</v>
      </c>
      <c r="AC6" s="83">
        <f t="shared" si="2"/>
        <v>42485</v>
      </c>
      <c r="AD6" s="51">
        <f t="shared" si="3"/>
        <v>23036</v>
      </c>
      <c r="AE6" s="39"/>
      <c r="AF6" s="64">
        <v>1288000</v>
      </c>
      <c r="AG6" s="64">
        <v>0</v>
      </c>
      <c r="AH6" s="64">
        <v>377997</v>
      </c>
      <c r="AI6" s="64">
        <v>0</v>
      </c>
      <c r="AJ6" s="51">
        <f t="shared" si="4"/>
        <v>1665997</v>
      </c>
      <c r="AK6" s="64">
        <v>0</v>
      </c>
      <c r="AL6" s="51">
        <f t="shared" si="5"/>
        <v>1665997</v>
      </c>
      <c r="AM6" s="39"/>
      <c r="AN6" s="84"/>
      <c r="AO6" s="39"/>
    </row>
    <row r="7" spans="1:144" ht="17.25" customHeight="1" x14ac:dyDescent="0.2">
      <c r="A7" s="8">
        <f t="shared" si="6"/>
        <v>3</v>
      </c>
      <c r="B7" s="86" t="s">
        <v>281</v>
      </c>
      <c r="C7" s="86">
        <v>9523</v>
      </c>
      <c r="D7" s="87" t="s">
        <v>118</v>
      </c>
      <c r="E7" s="128">
        <f t="shared" si="0"/>
        <v>1</v>
      </c>
      <c r="F7" s="120" t="s">
        <v>345</v>
      </c>
      <c r="G7" s="93">
        <v>87831</v>
      </c>
      <c r="H7" s="94">
        <v>3229</v>
      </c>
      <c r="I7" s="94">
        <v>15253</v>
      </c>
      <c r="J7" s="94"/>
      <c r="K7" s="94">
        <v>0</v>
      </c>
      <c r="L7" s="94">
        <v>0</v>
      </c>
      <c r="M7" s="94"/>
      <c r="N7" s="94">
        <v>2566</v>
      </c>
      <c r="O7" s="94">
        <v>34</v>
      </c>
      <c r="P7" s="94">
        <v>8246</v>
      </c>
      <c r="Q7" s="94">
        <v>3802</v>
      </c>
      <c r="R7" s="51">
        <f t="shared" si="1"/>
        <v>120961</v>
      </c>
      <c r="S7" s="9"/>
      <c r="T7" s="64">
        <v>71680</v>
      </c>
      <c r="U7" s="64"/>
      <c r="V7" s="64"/>
      <c r="W7" s="64">
        <v>8763</v>
      </c>
      <c r="X7" s="64">
        <v>13463</v>
      </c>
      <c r="Y7" s="64">
        <v>19402</v>
      </c>
      <c r="Z7" s="64">
        <v>6879</v>
      </c>
      <c r="AA7" s="64">
        <v>0</v>
      </c>
      <c r="AB7" s="64">
        <v>6347</v>
      </c>
      <c r="AC7" s="83">
        <f t="shared" si="2"/>
        <v>126534</v>
      </c>
      <c r="AD7" s="51">
        <f t="shared" si="3"/>
        <v>-5573</v>
      </c>
      <c r="AE7" s="39"/>
      <c r="AF7" s="64">
        <v>1419572</v>
      </c>
      <c r="AG7" s="64">
        <v>10998</v>
      </c>
      <c r="AH7" s="64">
        <v>212</v>
      </c>
      <c r="AI7" s="64"/>
      <c r="AJ7" s="51">
        <f t="shared" si="4"/>
        <v>1430782</v>
      </c>
      <c r="AK7" s="64">
        <v>7537</v>
      </c>
      <c r="AL7" s="51">
        <f t="shared" si="5"/>
        <v>1423245</v>
      </c>
      <c r="AM7" s="39"/>
      <c r="AN7" s="84"/>
      <c r="AO7" s="39"/>
    </row>
    <row r="8" spans="1:144" ht="17.25" customHeight="1" x14ac:dyDescent="0.2">
      <c r="A8" s="8">
        <f t="shared" si="6"/>
        <v>4</v>
      </c>
      <c r="B8" s="86" t="s">
        <v>281</v>
      </c>
      <c r="C8" s="86">
        <v>9598</v>
      </c>
      <c r="D8" s="87" t="s">
        <v>127</v>
      </c>
      <c r="E8" s="128">
        <f t="shared" si="0"/>
        <v>1</v>
      </c>
      <c r="F8" s="120" t="s">
        <v>345</v>
      </c>
      <c r="G8" s="93">
        <v>31376</v>
      </c>
      <c r="H8" s="94">
        <v>2711</v>
      </c>
      <c r="I8" s="94">
        <v>643</v>
      </c>
      <c r="J8" s="94">
        <v>0</v>
      </c>
      <c r="K8" s="94">
        <v>6317</v>
      </c>
      <c r="L8" s="94">
        <v>0</v>
      </c>
      <c r="M8" s="94"/>
      <c r="N8" s="94">
        <v>4940</v>
      </c>
      <c r="O8" s="94">
        <v>25800</v>
      </c>
      <c r="P8" s="94">
        <v>2965</v>
      </c>
      <c r="Q8" s="94"/>
      <c r="R8" s="51">
        <f t="shared" si="1"/>
        <v>74752</v>
      </c>
      <c r="S8" s="9"/>
      <c r="T8" s="64">
        <v>14669</v>
      </c>
      <c r="U8" s="64"/>
      <c r="V8" s="64"/>
      <c r="W8" s="64">
        <v>6471</v>
      </c>
      <c r="X8" s="64">
        <v>33806</v>
      </c>
      <c r="Y8" s="64">
        <v>18357</v>
      </c>
      <c r="Z8" s="64">
        <v>1228</v>
      </c>
      <c r="AA8" s="64"/>
      <c r="AB8" s="64"/>
      <c r="AC8" s="83">
        <f t="shared" si="2"/>
        <v>74531</v>
      </c>
      <c r="AD8" s="51">
        <f t="shared" si="3"/>
        <v>221</v>
      </c>
      <c r="AE8" s="39"/>
      <c r="AF8" s="64">
        <v>1310000</v>
      </c>
      <c r="AG8" s="64">
        <v>83277</v>
      </c>
      <c r="AH8" s="64">
        <v>777204</v>
      </c>
      <c r="AI8" s="64">
        <v>3124</v>
      </c>
      <c r="AJ8" s="51">
        <f t="shared" si="4"/>
        <v>2173605</v>
      </c>
      <c r="AK8" s="64">
        <v>1579</v>
      </c>
      <c r="AL8" s="51">
        <f t="shared" si="5"/>
        <v>2172026</v>
      </c>
      <c r="AM8" s="39"/>
      <c r="AN8" s="84"/>
      <c r="AO8" s="39"/>
    </row>
    <row r="9" spans="1:144" ht="17.25" customHeight="1" x14ac:dyDescent="0.2">
      <c r="A9" s="8">
        <f t="shared" si="6"/>
        <v>5</v>
      </c>
      <c r="B9" s="86" t="s">
        <v>281</v>
      </c>
      <c r="C9" s="86">
        <v>16010</v>
      </c>
      <c r="D9" s="87" t="s">
        <v>260</v>
      </c>
      <c r="E9" s="128">
        <f t="shared" si="0"/>
        <v>1</v>
      </c>
      <c r="F9" s="120" t="s">
        <v>345</v>
      </c>
      <c r="G9" s="93">
        <v>70180</v>
      </c>
      <c r="H9" s="94">
        <v>538</v>
      </c>
      <c r="I9" s="94">
        <v>2349</v>
      </c>
      <c r="J9" s="94">
        <v>0</v>
      </c>
      <c r="K9" s="94">
        <v>24036</v>
      </c>
      <c r="L9" s="94">
        <v>0</v>
      </c>
      <c r="M9" s="94"/>
      <c r="N9" s="94">
        <v>9796</v>
      </c>
      <c r="O9" s="94">
        <v>990</v>
      </c>
      <c r="P9" s="94">
        <v>2394</v>
      </c>
      <c r="Q9" s="94">
        <v>73</v>
      </c>
      <c r="R9" s="51">
        <f t="shared" si="1"/>
        <v>110356</v>
      </c>
      <c r="S9" s="9"/>
      <c r="T9" s="64">
        <v>67989</v>
      </c>
      <c r="U9" s="64">
        <v>10714</v>
      </c>
      <c r="V9" s="64">
        <v>2947</v>
      </c>
      <c r="W9" s="64">
        <v>5922</v>
      </c>
      <c r="X9" s="64">
        <v>22097</v>
      </c>
      <c r="Y9" s="64">
        <v>19128</v>
      </c>
      <c r="Z9" s="64">
        <v>2146</v>
      </c>
      <c r="AA9" s="64"/>
      <c r="AB9" s="64">
        <v>7723</v>
      </c>
      <c r="AC9" s="83">
        <f t="shared" si="2"/>
        <v>138666</v>
      </c>
      <c r="AD9" s="51">
        <f t="shared" si="3"/>
        <v>-28310</v>
      </c>
      <c r="AE9" s="39"/>
      <c r="AF9" s="64">
        <v>783422</v>
      </c>
      <c r="AG9" s="64">
        <v>8600</v>
      </c>
      <c r="AH9" s="64">
        <v>15195</v>
      </c>
      <c r="AI9" s="64">
        <v>680</v>
      </c>
      <c r="AJ9" s="51">
        <f t="shared" si="4"/>
        <v>807897</v>
      </c>
      <c r="AK9" s="64">
        <v>4406</v>
      </c>
      <c r="AL9" s="51">
        <f t="shared" si="5"/>
        <v>803491</v>
      </c>
      <c r="AM9" s="39"/>
      <c r="AN9" s="84"/>
      <c r="AO9" s="39"/>
    </row>
    <row r="10" spans="1:144" ht="17.25" customHeight="1" x14ac:dyDescent="0.2">
      <c r="A10" s="8">
        <f t="shared" si="6"/>
        <v>6</v>
      </c>
      <c r="B10" s="86" t="s">
        <v>281</v>
      </c>
      <c r="C10" s="86">
        <v>9576</v>
      </c>
      <c r="D10" s="87" t="s">
        <v>119</v>
      </c>
      <c r="E10" s="128">
        <f t="shared" si="0"/>
        <v>1</v>
      </c>
      <c r="F10" s="120" t="s">
        <v>345</v>
      </c>
      <c r="G10" s="93">
        <v>73504</v>
      </c>
      <c r="H10" s="94">
        <v>0</v>
      </c>
      <c r="I10" s="94">
        <v>4315</v>
      </c>
      <c r="J10" s="94">
        <v>0</v>
      </c>
      <c r="K10" s="94"/>
      <c r="L10" s="94">
        <v>3000</v>
      </c>
      <c r="M10" s="94"/>
      <c r="N10" s="94">
        <v>9079</v>
      </c>
      <c r="O10" s="94">
        <v>14948</v>
      </c>
      <c r="P10" s="94">
        <v>470</v>
      </c>
      <c r="Q10" s="94"/>
      <c r="R10" s="51">
        <f t="shared" si="1"/>
        <v>105316</v>
      </c>
      <c r="S10" s="9"/>
      <c r="T10" s="64">
        <v>30335</v>
      </c>
      <c r="U10" s="64">
        <v>2212</v>
      </c>
      <c r="V10" s="64">
        <v>9750</v>
      </c>
      <c r="W10" s="64">
        <v>7066</v>
      </c>
      <c r="X10" s="64">
        <v>22936</v>
      </c>
      <c r="Y10" s="64">
        <v>3213</v>
      </c>
      <c r="Z10" s="64">
        <v>11678</v>
      </c>
      <c r="AA10" s="64"/>
      <c r="AB10" s="64">
        <v>8795</v>
      </c>
      <c r="AC10" s="83">
        <f t="shared" si="2"/>
        <v>95985</v>
      </c>
      <c r="AD10" s="51">
        <f t="shared" si="3"/>
        <v>9331</v>
      </c>
      <c r="AE10" s="39"/>
      <c r="AF10" s="64">
        <v>1600000</v>
      </c>
      <c r="AG10" s="64">
        <v>180055</v>
      </c>
      <c r="AH10" s="64">
        <v>642246</v>
      </c>
      <c r="AI10" s="64">
        <v>1737</v>
      </c>
      <c r="AJ10" s="51">
        <f t="shared" si="4"/>
        <v>2424038</v>
      </c>
      <c r="AK10" s="64"/>
      <c r="AL10" s="51">
        <f t="shared" si="5"/>
        <v>2424038</v>
      </c>
      <c r="AM10" s="39"/>
      <c r="AN10" s="84"/>
      <c r="AO10" s="39"/>
    </row>
    <row r="11" spans="1:144" ht="17.25" customHeight="1" x14ac:dyDescent="0.2">
      <c r="A11" s="8">
        <f t="shared" si="6"/>
        <v>7</v>
      </c>
      <c r="B11" s="86" t="s">
        <v>281</v>
      </c>
      <c r="C11" s="86">
        <v>9510</v>
      </c>
      <c r="D11" s="87" t="s">
        <v>99</v>
      </c>
      <c r="E11" s="128" t="str">
        <f t="shared" si="0"/>
        <v xml:space="preserve"> </v>
      </c>
      <c r="F11" s="120" t="s">
        <v>294</v>
      </c>
      <c r="G11" s="93">
        <v>30388</v>
      </c>
      <c r="H11" s="94"/>
      <c r="I11" s="94">
        <v>0</v>
      </c>
      <c r="J11" s="94"/>
      <c r="K11" s="94">
        <v>0</v>
      </c>
      <c r="L11" s="94">
        <v>0</v>
      </c>
      <c r="M11" s="94"/>
      <c r="N11" s="94">
        <v>17296</v>
      </c>
      <c r="O11" s="94">
        <v>467</v>
      </c>
      <c r="P11" s="94">
        <v>100</v>
      </c>
      <c r="Q11" s="94"/>
      <c r="R11" s="51">
        <f t="shared" si="1"/>
        <v>48251</v>
      </c>
      <c r="S11" s="9"/>
      <c r="T11" s="64"/>
      <c r="U11" s="64"/>
      <c r="V11" s="64">
        <v>7073</v>
      </c>
      <c r="W11" s="64">
        <v>1910</v>
      </c>
      <c r="X11" s="64">
        <v>20101</v>
      </c>
      <c r="Y11" s="64">
        <v>10747</v>
      </c>
      <c r="Z11" s="64">
        <v>921</v>
      </c>
      <c r="AA11" s="64">
        <v>828</v>
      </c>
      <c r="AB11" s="64">
        <v>428</v>
      </c>
      <c r="AC11" s="83">
        <f t="shared" si="2"/>
        <v>42008</v>
      </c>
      <c r="AD11" s="51">
        <f t="shared" si="3"/>
        <v>6243</v>
      </c>
      <c r="AE11" s="39"/>
      <c r="AF11" s="64">
        <v>619000</v>
      </c>
      <c r="AG11" s="64">
        <v>4358</v>
      </c>
      <c r="AH11" s="64">
        <v>64103</v>
      </c>
      <c r="AI11" s="64">
        <v>4420</v>
      </c>
      <c r="AJ11" s="51">
        <f t="shared" si="4"/>
        <v>691881</v>
      </c>
      <c r="AK11" s="64">
        <v>659</v>
      </c>
      <c r="AL11" s="51">
        <f t="shared" si="5"/>
        <v>691222</v>
      </c>
      <c r="AM11" s="39"/>
      <c r="AN11" s="84"/>
      <c r="AO11" s="39"/>
    </row>
    <row r="12" spans="1:144" ht="17.25" customHeight="1" x14ac:dyDescent="0.2">
      <c r="A12" s="8">
        <f t="shared" si="6"/>
        <v>8</v>
      </c>
      <c r="B12" s="86" t="s">
        <v>281</v>
      </c>
      <c r="C12" s="86">
        <v>13590</v>
      </c>
      <c r="D12" s="87" t="s">
        <v>100</v>
      </c>
      <c r="E12" s="128">
        <f t="shared" si="0"/>
        <v>1</v>
      </c>
      <c r="F12" s="120" t="s">
        <v>345</v>
      </c>
      <c r="G12" s="93">
        <v>76812</v>
      </c>
      <c r="H12" s="94"/>
      <c r="I12" s="94">
        <v>362</v>
      </c>
      <c r="J12" s="94">
        <v>0</v>
      </c>
      <c r="K12" s="94"/>
      <c r="L12" s="94"/>
      <c r="M12" s="94"/>
      <c r="N12" s="94">
        <v>22061</v>
      </c>
      <c r="O12" s="94">
        <v>18352</v>
      </c>
      <c r="P12" s="94">
        <v>13233</v>
      </c>
      <c r="Q12" s="94">
        <v>44</v>
      </c>
      <c r="R12" s="51">
        <f t="shared" si="1"/>
        <v>130864</v>
      </c>
      <c r="S12" s="9"/>
      <c r="T12" s="64">
        <v>54106</v>
      </c>
      <c r="U12" s="64"/>
      <c r="V12" s="64">
        <v>10094</v>
      </c>
      <c r="W12" s="64">
        <v>26972</v>
      </c>
      <c r="X12" s="64">
        <v>37050</v>
      </c>
      <c r="Y12" s="64">
        <v>8646</v>
      </c>
      <c r="Z12" s="64">
        <v>100</v>
      </c>
      <c r="AA12" s="64"/>
      <c r="AB12" s="64">
        <v>8420</v>
      </c>
      <c r="AC12" s="83">
        <f t="shared" si="2"/>
        <v>145388</v>
      </c>
      <c r="AD12" s="51">
        <f t="shared" si="3"/>
        <v>-14524</v>
      </c>
      <c r="AE12" s="39"/>
      <c r="AF12" s="64">
        <v>1738000</v>
      </c>
      <c r="AG12" s="64">
        <v>4106</v>
      </c>
      <c r="AH12" s="64">
        <v>512241</v>
      </c>
      <c r="AI12" s="64">
        <v>760</v>
      </c>
      <c r="AJ12" s="51">
        <f t="shared" si="4"/>
        <v>2255107</v>
      </c>
      <c r="AK12" s="64">
        <v>5174</v>
      </c>
      <c r="AL12" s="51">
        <f t="shared" si="5"/>
        <v>2249933</v>
      </c>
      <c r="AM12" s="39"/>
      <c r="AN12" s="84"/>
      <c r="AO12" s="39"/>
    </row>
    <row r="13" spans="1:144" ht="17.25" customHeight="1" x14ac:dyDescent="0.2">
      <c r="A13" s="8">
        <f t="shared" si="6"/>
        <v>9</v>
      </c>
      <c r="B13" s="86" t="s">
        <v>281</v>
      </c>
      <c r="C13" s="86">
        <v>9524</v>
      </c>
      <c r="D13" s="87" t="s">
        <v>102</v>
      </c>
      <c r="E13" s="128" t="str">
        <f t="shared" si="0"/>
        <v xml:space="preserve"> </v>
      </c>
      <c r="F13" s="120" t="s">
        <v>294</v>
      </c>
      <c r="G13" s="93">
        <v>71241</v>
      </c>
      <c r="H13" s="94"/>
      <c r="I13" s="94">
        <v>0</v>
      </c>
      <c r="J13" s="94"/>
      <c r="K13" s="94"/>
      <c r="L13" s="94"/>
      <c r="M13" s="94"/>
      <c r="N13" s="94">
        <v>48337</v>
      </c>
      <c r="O13" s="94">
        <v>26387</v>
      </c>
      <c r="P13" s="94">
        <v>609</v>
      </c>
      <c r="Q13" s="94">
        <v>4296</v>
      </c>
      <c r="R13" s="51">
        <f t="shared" si="1"/>
        <v>150870</v>
      </c>
      <c r="S13" s="9"/>
      <c r="T13" s="64">
        <v>57455</v>
      </c>
      <c r="U13" s="64">
        <v>18200</v>
      </c>
      <c r="V13" s="64">
        <v>12580</v>
      </c>
      <c r="W13" s="64">
        <v>40648</v>
      </c>
      <c r="X13" s="64">
        <v>46832</v>
      </c>
      <c r="Y13" s="64">
        <v>20990</v>
      </c>
      <c r="Z13" s="64"/>
      <c r="AA13" s="64"/>
      <c r="AB13" s="64">
        <v>12052</v>
      </c>
      <c r="AC13" s="83">
        <f t="shared" si="2"/>
        <v>208757</v>
      </c>
      <c r="AD13" s="51">
        <f t="shared" si="3"/>
        <v>-57887</v>
      </c>
      <c r="AE13" s="39"/>
      <c r="AF13" s="64">
        <v>2099</v>
      </c>
      <c r="AG13" s="64"/>
      <c r="AH13" s="64">
        <v>755625</v>
      </c>
      <c r="AI13" s="64">
        <v>4008</v>
      </c>
      <c r="AJ13" s="51">
        <f t="shared" si="4"/>
        <v>761732</v>
      </c>
      <c r="AK13" s="64">
        <v>30980</v>
      </c>
      <c r="AL13" s="51">
        <f t="shared" si="5"/>
        <v>730752</v>
      </c>
      <c r="AM13" s="39"/>
      <c r="AN13" s="84"/>
      <c r="AO13" s="39"/>
    </row>
    <row r="14" spans="1:144" ht="17.25" customHeight="1" x14ac:dyDescent="0.2">
      <c r="A14" s="8">
        <f t="shared" si="6"/>
        <v>10</v>
      </c>
      <c r="B14" s="86" t="s">
        <v>281</v>
      </c>
      <c r="C14" s="86">
        <v>9525</v>
      </c>
      <c r="D14" s="87" t="s">
        <v>103</v>
      </c>
      <c r="E14" s="128">
        <f t="shared" si="0"/>
        <v>1</v>
      </c>
      <c r="F14" s="120" t="s">
        <v>345</v>
      </c>
      <c r="G14" s="93">
        <v>159188</v>
      </c>
      <c r="H14" s="94"/>
      <c r="I14" s="94">
        <v>640</v>
      </c>
      <c r="J14" s="94"/>
      <c r="K14" s="94">
        <v>12142</v>
      </c>
      <c r="L14" s="94"/>
      <c r="M14" s="94"/>
      <c r="N14" s="94">
        <v>21172</v>
      </c>
      <c r="O14" s="94">
        <v>3099</v>
      </c>
      <c r="P14" s="94">
        <v>18157</v>
      </c>
      <c r="Q14" s="94">
        <v>90</v>
      </c>
      <c r="R14" s="51">
        <f t="shared" si="1"/>
        <v>214488</v>
      </c>
      <c r="S14" s="9"/>
      <c r="T14" s="64">
        <v>69102</v>
      </c>
      <c r="U14" s="64">
        <v>18720</v>
      </c>
      <c r="V14" s="64">
        <v>19956</v>
      </c>
      <c r="W14" s="64">
        <v>86792</v>
      </c>
      <c r="X14" s="64">
        <v>28296</v>
      </c>
      <c r="Y14" s="64">
        <v>29119</v>
      </c>
      <c r="Z14" s="64">
        <v>10232</v>
      </c>
      <c r="AA14" s="64">
        <v>3620</v>
      </c>
      <c r="AB14" s="64">
        <v>2926</v>
      </c>
      <c r="AC14" s="83">
        <f t="shared" si="2"/>
        <v>268763</v>
      </c>
      <c r="AD14" s="51">
        <f t="shared" si="3"/>
        <v>-54275</v>
      </c>
      <c r="AE14" s="39"/>
      <c r="AF14" s="64">
        <v>1510000</v>
      </c>
      <c r="AG14" s="64">
        <v>45659</v>
      </c>
      <c r="AH14" s="64">
        <v>107271</v>
      </c>
      <c r="AI14" s="64">
        <v>12102</v>
      </c>
      <c r="AJ14" s="51">
        <f t="shared" si="4"/>
        <v>1675032</v>
      </c>
      <c r="AK14" s="64">
        <v>22304</v>
      </c>
      <c r="AL14" s="51">
        <f t="shared" si="5"/>
        <v>1652728</v>
      </c>
      <c r="AM14" s="39"/>
      <c r="AN14" s="84"/>
      <c r="AO14" s="39"/>
    </row>
    <row r="15" spans="1:144" ht="17.25" customHeight="1" x14ac:dyDescent="0.2">
      <c r="A15" s="8">
        <f t="shared" si="6"/>
        <v>11</v>
      </c>
      <c r="B15" s="86" t="s">
        <v>281</v>
      </c>
      <c r="C15" s="86">
        <v>9526</v>
      </c>
      <c r="D15" s="87" t="s">
        <v>104</v>
      </c>
      <c r="E15" s="128">
        <f t="shared" si="0"/>
        <v>1</v>
      </c>
      <c r="F15" s="120" t="s">
        <v>345</v>
      </c>
      <c r="G15" s="93">
        <v>4789</v>
      </c>
      <c r="H15" s="94"/>
      <c r="I15" s="94"/>
      <c r="J15" s="94">
        <v>0</v>
      </c>
      <c r="K15" s="94">
        <v>0</v>
      </c>
      <c r="L15" s="94"/>
      <c r="M15" s="94"/>
      <c r="N15" s="94">
        <v>16800</v>
      </c>
      <c r="O15" s="94">
        <v>197</v>
      </c>
      <c r="P15" s="94">
        <v>3573</v>
      </c>
      <c r="Q15" s="94"/>
      <c r="R15" s="51">
        <f t="shared" si="1"/>
        <v>25359</v>
      </c>
      <c r="S15" s="9"/>
      <c r="T15" s="64"/>
      <c r="U15" s="64">
        <v>0</v>
      </c>
      <c r="V15" s="64"/>
      <c r="W15" s="64">
        <v>5721</v>
      </c>
      <c r="X15" s="64">
        <v>17280</v>
      </c>
      <c r="Y15" s="64">
        <v>8796</v>
      </c>
      <c r="Z15" s="64">
        <v>0</v>
      </c>
      <c r="AA15" s="64">
        <v>0</v>
      </c>
      <c r="AB15" s="64">
        <v>330</v>
      </c>
      <c r="AC15" s="83">
        <f t="shared" si="2"/>
        <v>32127</v>
      </c>
      <c r="AD15" s="51">
        <f t="shared" si="3"/>
        <v>-6768</v>
      </c>
      <c r="AE15" s="39"/>
      <c r="AF15" s="64">
        <v>1398000</v>
      </c>
      <c r="AG15" s="64">
        <v>10000</v>
      </c>
      <c r="AH15" s="64">
        <v>5300</v>
      </c>
      <c r="AI15" s="64">
        <v>0</v>
      </c>
      <c r="AJ15" s="51">
        <f t="shared" si="4"/>
        <v>1413300</v>
      </c>
      <c r="AK15" s="64">
        <v>373</v>
      </c>
      <c r="AL15" s="51">
        <f t="shared" si="5"/>
        <v>1412927</v>
      </c>
      <c r="AM15" s="39"/>
      <c r="AN15" s="84"/>
      <c r="AO15" s="39"/>
    </row>
    <row r="16" spans="1:144" ht="17.25" customHeight="1" x14ac:dyDescent="0.2">
      <c r="A16" s="8">
        <f t="shared" si="6"/>
        <v>12</v>
      </c>
      <c r="B16" s="86" t="s">
        <v>281</v>
      </c>
      <c r="C16" s="86">
        <v>9527</v>
      </c>
      <c r="D16" s="87" t="s">
        <v>106</v>
      </c>
      <c r="E16" s="128">
        <f t="shared" si="0"/>
        <v>1</v>
      </c>
      <c r="F16" s="120" t="s">
        <v>345</v>
      </c>
      <c r="G16" s="93">
        <v>73299</v>
      </c>
      <c r="H16" s="94">
        <v>0</v>
      </c>
      <c r="I16" s="94">
        <v>0</v>
      </c>
      <c r="J16" s="94">
        <v>0</v>
      </c>
      <c r="K16" s="94">
        <v>0</v>
      </c>
      <c r="L16" s="94"/>
      <c r="M16" s="94"/>
      <c r="N16" s="94">
        <v>15936</v>
      </c>
      <c r="O16" s="94">
        <v>49663</v>
      </c>
      <c r="P16" s="94">
        <v>49023</v>
      </c>
      <c r="Q16" s="94">
        <v>184</v>
      </c>
      <c r="R16" s="51">
        <f t="shared" si="1"/>
        <v>188105</v>
      </c>
      <c r="S16" s="9"/>
      <c r="T16" s="64">
        <v>40000</v>
      </c>
      <c r="U16" s="64"/>
      <c r="V16" s="64"/>
      <c r="W16" s="64">
        <v>21065</v>
      </c>
      <c r="X16" s="64">
        <v>31178</v>
      </c>
      <c r="Y16" s="64">
        <v>20255</v>
      </c>
      <c r="Z16" s="64">
        <v>12125</v>
      </c>
      <c r="AA16" s="64"/>
      <c r="AB16" s="64">
        <v>2326</v>
      </c>
      <c r="AC16" s="83">
        <f t="shared" si="2"/>
        <v>126949</v>
      </c>
      <c r="AD16" s="51">
        <f t="shared" si="3"/>
        <v>61156</v>
      </c>
      <c r="AE16" s="39"/>
      <c r="AF16" s="64">
        <v>1817887</v>
      </c>
      <c r="AG16" s="64">
        <v>58363</v>
      </c>
      <c r="AH16" s="64">
        <v>1457122</v>
      </c>
      <c r="AI16" s="64">
        <v>6489</v>
      </c>
      <c r="AJ16" s="51">
        <f t="shared" si="4"/>
        <v>3339861</v>
      </c>
      <c r="AK16" s="64">
        <v>37378</v>
      </c>
      <c r="AL16" s="51">
        <f t="shared" si="5"/>
        <v>3302483</v>
      </c>
      <c r="AM16" s="39"/>
      <c r="AN16" s="84"/>
      <c r="AO16" s="39"/>
    </row>
    <row r="17" spans="1:41" ht="17.25" customHeight="1" x14ac:dyDescent="0.2">
      <c r="A17" s="8">
        <f t="shared" si="6"/>
        <v>13</v>
      </c>
      <c r="B17" s="86" t="s">
        <v>281</v>
      </c>
      <c r="C17" s="86">
        <v>9545</v>
      </c>
      <c r="D17" s="87" t="s">
        <v>261</v>
      </c>
      <c r="E17" s="128">
        <f t="shared" si="0"/>
        <v>1</v>
      </c>
      <c r="F17" s="120" t="s">
        <v>345</v>
      </c>
      <c r="G17" s="93">
        <v>181241</v>
      </c>
      <c r="H17" s="94">
        <v>5674</v>
      </c>
      <c r="I17" s="94">
        <v>3396</v>
      </c>
      <c r="J17" s="94">
        <v>0</v>
      </c>
      <c r="K17" s="94">
        <v>39141</v>
      </c>
      <c r="L17" s="94"/>
      <c r="M17" s="94"/>
      <c r="N17" s="94"/>
      <c r="O17" s="94">
        <v>5917</v>
      </c>
      <c r="P17" s="94">
        <v>13988</v>
      </c>
      <c r="Q17" s="94">
        <v>2561</v>
      </c>
      <c r="R17" s="51">
        <f t="shared" si="1"/>
        <v>251918</v>
      </c>
      <c r="S17" s="9"/>
      <c r="T17" s="64">
        <v>72813</v>
      </c>
      <c r="U17" s="64">
        <v>11640</v>
      </c>
      <c r="V17" s="64"/>
      <c r="W17" s="64">
        <v>129615</v>
      </c>
      <c r="X17" s="64">
        <v>28075</v>
      </c>
      <c r="Y17" s="64">
        <v>31927</v>
      </c>
      <c r="Z17" s="64">
        <v>6490</v>
      </c>
      <c r="AA17" s="64">
        <v>5674</v>
      </c>
      <c r="AB17" s="64">
        <v>2530</v>
      </c>
      <c r="AC17" s="83">
        <f t="shared" si="2"/>
        <v>288764</v>
      </c>
      <c r="AD17" s="51">
        <f t="shared" si="3"/>
        <v>-36846</v>
      </c>
      <c r="AE17" s="39"/>
      <c r="AF17" s="64">
        <v>1390000</v>
      </c>
      <c r="AG17" s="64">
        <v>710744</v>
      </c>
      <c r="AH17" s="64">
        <v>238064</v>
      </c>
      <c r="AI17" s="64">
        <v>6540</v>
      </c>
      <c r="AJ17" s="51">
        <f t="shared" si="4"/>
        <v>2345348</v>
      </c>
      <c r="AK17" s="64">
        <v>92950</v>
      </c>
      <c r="AL17" s="51">
        <f t="shared" si="5"/>
        <v>2252398</v>
      </c>
      <c r="AM17" s="39"/>
      <c r="AN17" s="84"/>
      <c r="AO17" s="39"/>
    </row>
    <row r="18" spans="1:41" ht="17.25" customHeight="1" x14ac:dyDescent="0.2">
      <c r="A18" s="8">
        <f t="shared" si="6"/>
        <v>14</v>
      </c>
      <c r="B18" s="86" t="s">
        <v>281</v>
      </c>
      <c r="C18" s="86">
        <v>9562</v>
      </c>
      <c r="D18" s="87" t="s">
        <v>117</v>
      </c>
      <c r="E18" s="128">
        <f t="shared" si="0"/>
        <v>1</v>
      </c>
      <c r="F18" s="120" t="s">
        <v>345</v>
      </c>
      <c r="G18" s="93">
        <v>7876</v>
      </c>
      <c r="H18" s="94"/>
      <c r="I18" s="94">
        <v>115</v>
      </c>
      <c r="J18" s="94"/>
      <c r="K18" s="94"/>
      <c r="L18" s="94">
        <v>0</v>
      </c>
      <c r="M18" s="94"/>
      <c r="N18" s="94">
        <v>7064</v>
      </c>
      <c r="O18" s="94">
        <v>6321</v>
      </c>
      <c r="P18" s="94"/>
      <c r="Q18" s="94"/>
      <c r="R18" s="51">
        <f t="shared" si="1"/>
        <v>21376</v>
      </c>
      <c r="S18" s="9"/>
      <c r="T18" s="64">
        <v>4051</v>
      </c>
      <c r="U18" s="64">
        <v>0</v>
      </c>
      <c r="V18" s="64">
        <v>1664</v>
      </c>
      <c r="W18" s="64"/>
      <c r="X18" s="64">
        <v>10539</v>
      </c>
      <c r="Y18" s="64">
        <v>815</v>
      </c>
      <c r="Z18" s="64">
        <v>230</v>
      </c>
      <c r="AA18" s="64"/>
      <c r="AB18" s="64">
        <v>899</v>
      </c>
      <c r="AC18" s="83">
        <f t="shared" si="2"/>
        <v>18198</v>
      </c>
      <c r="AD18" s="51">
        <f t="shared" si="3"/>
        <v>3178</v>
      </c>
      <c r="AE18" s="39"/>
      <c r="AF18" s="64">
        <v>300000</v>
      </c>
      <c r="AG18" s="64"/>
      <c r="AH18" s="64">
        <v>189913</v>
      </c>
      <c r="AI18" s="64">
        <v>257</v>
      </c>
      <c r="AJ18" s="51">
        <f t="shared" si="4"/>
        <v>490170</v>
      </c>
      <c r="AK18" s="64"/>
      <c r="AL18" s="51">
        <f t="shared" si="5"/>
        <v>490170</v>
      </c>
      <c r="AM18" s="39"/>
      <c r="AN18" s="84"/>
      <c r="AO18" s="39"/>
    </row>
    <row r="19" spans="1:41" ht="17.25" customHeight="1" x14ac:dyDescent="0.2">
      <c r="A19" s="8">
        <f t="shared" si="6"/>
        <v>15</v>
      </c>
      <c r="B19" s="86" t="s">
        <v>281</v>
      </c>
      <c r="C19" s="86">
        <v>9599</v>
      </c>
      <c r="D19" s="87" t="s">
        <v>124</v>
      </c>
      <c r="E19" s="128">
        <f t="shared" si="0"/>
        <v>1</v>
      </c>
      <c r="F19" s="120" t="s">
        <v>345</v>
      </c>
      <c r="G19" s="93">
        <v>83458</v>
      </c>
      <c r="H19" s="94">
        <v>0</v>
      </c>
      <c r="I19" s="94">
        <v>51335</v>
      </c>
      <c r="J19" s="94">
        <v>0</v>
      </c>
      <c r="K19" s="94">
        <v>4600</v>
      </c>
      <c r="L19" s="94"/>
      <c r="M19" s="94"/>
      <c r="N19" s="94">
        <v>32386</v>
      </c>
      <c r="O19" s="94">
        <v>3256</v>
      </c>
      <c r="P19" s="94">
        <v>2009</v>
      </c>
      <c r="Q19" s="94">
        <v>179</v>
      </c>
      <c r="R19" s="51">
        <f t="shared" si="1"/>
        <v>177223</v>
      </c>
      <c r="S19" s="9"/>
      <c r="T19" s="64">
        <v>91594</v>
      </c>
      <c r="U19" s="64">
        <v>16707</v>
      </c>
      <c r="V19" s="64">
        <v>10824</v>
      </c>
      <c r="W19" s="64">
        <v>19781</v>
      </c>
      <c r="X19" s="64">
        <v>35738</v>
      </c>
      <c r="Y19" s="64">
        <v>13669</v>
      </c>
      <c r="Z19" s="64">
        <v>2450</v>
      </c>
      <c r="AA19" s="64"/>
      <c r="AB19" s="64">
        <v>10908</v>
      </c>
      <c r="AC19" s="83">
        <f t="shared" si="2"/>
        <v>201671</v>
      </c>
      <c r="AD19" s="51">
        <f t="shared" si="3"/>
        <v>-24448</v>
      </c>
      <c r="AE19" s="39"/>
      <c r="AF19" s="64">
        <v>3760000</v>
      </c>
      <c r="AG19" s="64">
        <v>75384</v>
      </c>
      <c r="AH19" s="64">
        <v>105530</v>
      </c>
      <c r="AI19" s="64">
        <v>2202</v>
      </c>
      <c r="AJ19" s="51">
        <f t="shared" si="4"/>
        <v>3943116</v>
      </c>
      <c r="AK19" s="64">
        <v>7358</v>
      </c>
      <c r="AL19" s="51">
        <f t="shared" si="5"/>
        <v>3935758</v>
      </c>
      <c r="AM19" s="39"/>
      <c r="AN19" s="84"/>
      <c r="AO19" s="39"/>
    </row>
    <row r="20" spans="1:41" ht="17.25" customHeight="1" x14ac:dyDescent="0.2">
      <c r="A20" s="8">
        <f t="shared" si="6"/>
        <v>16</v>
      </c>
      <c r="B20" s="86" t="s">
        <v>281</v>
      </c>
      <c r="C20" s="86">
        <v>9604</v>
      </c>
      <c r="D20" s="87" t="s">
        <v>125</v>
      </c>
      <c r="E20" s="128">
        <f t="shared" si="0"/>
        <v>1</v>
      </c>
      <c r="F20" s="120" t="s">
        <v>345</v>
      </c>
      <c r="G20" s="93">
        <v>90840</v>
      </c>
      <c r="H20" s="94"/>
      <c r="I20" s="94">
        <v>2872</v>
      </c>
      <c r="J20" s="94">
        <v>0</v>
      </c>
      <c r="K20" s="94">
        <v>25667</v>
      </c>
      <c r="L20" s="94"/>
      <c r="M20" s="94"/>
      <c r="N20" s="94">
        <v>47336</v>
      </c>
      <c r="O20" s="94">
        <v>57333</v>
      </c>
      <c r="P20" s="94">
        <v>5298</v>
      </c>
      <c r="Q20" s="94"/>
      <c r="R20" s="51">
        <f t="shared" si="1"/>
        <v>229346</v>
      </c>
      <c r="S20" s="9"/>
      <c r="T20" s="64">
        <v>65420</v>
      </c>
      <c r="U20" s="64">
        <v>39500</v>
      </c>
      <c r="V20" s="64">
        <v>410</v>
      </c>
      <c r="W20" s="64">
        <v>65274</v>
      </c>
      <c r="X20" s="64">
        <v>31322</v>
      </c>
      <c r="Y20" s="64">
        <v>28042</v>
      </c>
      <c r="Z20" s="64">
        <v>2872</v>
      </c>
      <c r="AA20" s="64"/>
      <c r="AB20" s="64"/>
      <c r="AC20" s="83">
        <f t="shared" si="2"/>
        <v>232840</v>
      </c>
      <c r="AD20" s="51">
        <f t="shared" si="3"/>
        <v>-3494</v>
      </c>
      <c r="AE20" s="39"/>
      <c r="AF20" s="64">
        <v>4565024</v>
      </c>
      <c r="AG20" s="64"/>
      <c r="AH20" s="64">
        <v>1930359</v>
      </c>
      <c r="AI20" s="64">
        <v>5688</v>
      </c>
      <c r="AJ20" s="51">
        <f t="shared" si="4"/>
        <v>6501071</v>
      </c>
      <c r="AK20" s="64">
        <v>18174</v>
      </c>
      <c r="AL20" s="51">
        <f t="shared" si="5"/>
        <v>6482897</v>
      </c>
      <c r="AM20" s="39"/>
      <c r="AN20" s="84"/>
      <c r="AO20" s="39"/>
    </row>
    <row r="21" spans="1:41" ht="17.25" customHeight="1" x14ac:dyDescent="0.2">
      <c r="A21" s="8">
        <f t="shared" si="6"/>
        <v>17</v>
      </c>
      <c r="B21" s="86" t="s">
        <v>281</v>
      </c>
      <c r="C21" s="86">
        <v>9606</v>
      </c>
      <c r="D21" s="87" t="s">
        <v>295</v>
      </c>
      <c r="E21" s="128">
        <f t="shared" si="0"/>
        <v>1</v>
      </c>
      <c r="F21" s="120" t="s">
        <v>345</v>
      </c>
      <c r="G21" s="93">
        <v>395361</v>
      </c>
      <c r="H21" s="94">
        <v>0</v>
      </c>
      <c r="I21" s="94">
        <v>8129</v>
      </c>
      <c r="J21" s="94"/>
      <c r="K21" s="94">
        <v>56378</v>
      </c>
      <c r="L21" s="94"/>
      <c r="M21" s="94"/>
      <c r="N21" s="94">
        <v>45390</v>
      </c>
      <c r="O21" s="94">
        <v>41369</v>
      </c>
      <c r="P21" s="94"/>
      <c r="Q21" s="94"/>
      <c r="R21" s="51">
        <f t="shared" si="1"/>
        <v>546627</v>
      </c>
      <c r="S21" s="9"/>
      <c r="T21" s="64">
        <v>69539</v>
      </c>
      <c r="U21" s="64">
        <v>27040</v>
      </c>
      <c r="V21" s="64">
        <v>97467</v>
      </c>
      <c r="W21" s="64">
        <v>75674</v>
      </c>
      <c r="X21" s="64">
        <v>68179</v>
      </c>
      <c r="Y21" s="64">
        <v>78392</v>
      </c>
      <c r="Z21" s="64">
        <v>19028</v>
      </c>
      <c r="AA21" s="64">
        <v>28893</v>
      </c>
      <c r="AB21" s="64">
        <v>0</v>
      </c>
      <c r="AC21" s="83">
        <f t="shared" si="2"/>
        <v>464212</v>
      </c>
      <c r="AD21" s="51">
        <f t="shared" si="3"/>
        <v>82415</v>
      </c>
      <c r="AE21" s="39"/>
      <c r="AF21" s="64">
        <v>3250000</v>
      </c>
      <c r="AG21" s="64">
        <v>0</v>
      </c>
      <c r="AH21" s="64">
        <v>1179268</v>
      </c>
      <c r="AI21" s="64">
        <v>8795</v>
      </c>
      <c r="AJ21" s="51">
        <f t="shared" si="4"/>
        <v>4438063</v>
      </c>
      <c r="AK21" s="64">
        <v>30566</v>
      </c>
      <c r="AL21" s="51">
        <f t="shared" si="5"/>
        <v>4407497</v>
      </c>
      <c r="AM21" s="39"/>
      <c r="AN21" s="84"/>
      <c r="AO21" s="39"/>
    </row>
    <row r="22" spans="1:41" ht="17.25" customHeight="1" x14ac:dyDescent="0.2">
      <c r="A22" s="8">
        <f t="shared" si="6"/>
        <v>18</v>
      </c>
      <c r="B22" s="86" t="s">
        <v>281</v>
      </c>
      <c r="C22" s="86">
        <v>9594</v>
      </c>
      <c r="D22" s="87" t="s">
        <v>123</v>
      </c>
      <c r="E22" s="128" t="str">
        <f t="shared" si="0"/>
        <v xml:space="preserve"> </v>
      </c>
      <c r="F22" s="120" t="s">
        <v>294</v>
      </c>
      <c r="G22" s="93">
        <v>16611</v>
      </c>
      <c r="H22" s="94"/>
      <c r="I22" s="94">
        <v>386</v>
      </c>
      <c r="J22" s="94">
        <v>0</v>
      </c>
      <c r="K22" s="94"/>
      <c r="L22" s="94"/>
      <c r="M22" s="94"/>
      <c r="N22" s="94">
        <v>16050</v>
      </c>
      <c r="O22" s="94">
        <v>4291</v>
      </c>
      <c r="P22" s="94">
        <v>18620</v>
      </c>
      <c r="Q22" s="94">
        <v>12128</v>
      </c>
      <c r="R22" s="51">
        <f t="shared" si="1"/>
        <v>68086</v>
      </c>
      <c r="S22" s="9"/>
      <c r="T22" s="64">
        <v>40485</v>
      </c>
      <c r="U22" s="64">
        <v>0</v>
      </c>
      <c r="V22" s="64">
        <v>10403</v>
      </c>
      <c r="W22" s="64"/>
      <c r="X22" s="64">
        <v>27400</v>
      </c>
      <c r="Y22" s="64">
        <v>896</v>
      </c>
      <c r="Z22" s="64">
        <v>436</v>
      </c>
      <c r="AA22" s="64"/>
      <c r="AB22" s="64"/>
      <c r="AC22" s="83">
        <f t="shared" si="2"/>
        <v>79620</v>
      </c>
      <c r="AD22" s="51">
        <f t="shared" si="3"/>
        <v>-11534</v>
      </c>
      <c r="AE22" s="39"/>
      <c r="AF22" s="64">
        <v>681000</v>
      </c>
      <c r="AG22" s="64">
        <v>180000</v>
      </c>
      <c r="AH22" s="64">
        <v>550573</v>
      </c>
      <c r="AI22" s="64"/>
      <c r="AJ22" s="51">
        <f t="shared" si="4"/>
        <v>1411573</v>
      </c>
      <c r="AK22" s="64">
        <v>0</v>
      </c>
      <c r="AL22" s="51">
        <f t="shared" si="5"/>
        <v>1411573</v>
      </c>
      <c r="AM22" s="39"/>
      <c r="AN22" s="84"/>
      <c r="AO22" s="39"/>
    </row>
    <row r="23" spans="1:41" ht="17.25" customHeight="1" x14ac:dyDescent="0.2">
      <c r="A23" s="8">
        <f t="shared" si="6"/>
        <v>19</v>
      </c>
      <c r="B23" s="86" t="s">
        <v>281</v>
      </c>
      <c r="C23" s="86">
        <v>9563</v>
      </c>
      <c r="D23" s="87" t="s">
        <v>114</v>
      </c>
      <c r="E23" s="128" t="str">
        <f t="shared" si="0"/>
        <v xml:space="preserve"> </v>
      </c>
      <c r="F23" s="120" t="s">
        <v>294</v>
      </c>
      <c r="G23" s="93">
        <v>90100</v>
      </c>
      <c r="H23" s="94">
        <v>486</v>
      </c>
      <c r="I23" s="94">
        <v>1484</v>
      </c>
      <c r="J23" s="94">
        <v>8531</v>
      </c>
      <c r="K23" s="94">
        <v>4707</v>
      </c>
      <c r="L23" s="94">
        <v>0</v>
      </c>
      <c r="M23" s="94"/>
      <c r="N23" s="94">
        <v>3518</v>
      </c>
      <c r="O23" s="94">
        <v>2944</v>
      </c>
      <c r="P23" s="94"/>
      <c r="Q23" s="94">
        <v>2017</v>
      </c>
      <c r="R23" s="51">
        <f t="shared" si="1"/>
        <v>113787</v>
      </c>
      <c r="S23" s="9"/>
      <c r="T23" s="64">
        <v>54182</v>
      </c>
      <c r="U23" s="64"/>
      <c r="V23" s="64"/>
      <c r="W23" s="64">
        <v>4709</v>
      </c>
      <c r="X23" s="64">
        <v>21451</v>
      </c>
      <c r="Y23" s="64">
        <v>10621</v>
      </c>
      <c r="Z23" s="64">
        <v>600</v>
      </c>
      <c r="AA23" s="64">
        <v>1744</v>
      </c>
      <c r="AB23" s="64">
        <v>2072</v>
      </c>
      <c r="AC23" s="83">
        <f t="shared" si="2"/>
        <v>95379</v>
      </c>
      <c r="AD23" s="51">
        <f t="shared" si="3"/>
        <v>18408</v>
      </c>
      <c r="AE23" s="39"/>
      <c r="AF23" s="64">
        <v>810000</v>
      </c>
      <c r="AG23" s="64">
        <v>150000</v>
      </c>
      <c r="AH23" s="64">
        <v>129305</v>
      </c>
      <c r="AI23" s="64">
        <v>0</v>
      </c>
      <c r="AJ23" s="51">
        <f t="shared" si="4"/>
        <v>1089305</v>
      </c>
      <c r="AK23" s="64"/>
      <c r="AL23" s="51">
        <f t="shared" si="5"/>
        <v>1089305</v>
      </c>
      <c r="AM23" s="39"/>
      <c r="AN23" s="84"/>
      <c r="AO23" s="39"/>
    </row>
    <row r="24" spans="1:41" ht="17.25" customHeight="1" x14ac:dyDescent="0.2">
      <c r="A24" s="8">
        <f t="shared" si="6"/>
        <v>20</v>
      </c>
      <c r="B24" s="86" t="s">
        <v>281</v>
      </c>
      <c r="C24" s="86">
        <v>9529</v>
      </c>
      <c r="D24" s="87" t="s">
        <v>216</v>
      </c>
      <c r="E24" s="128">
        <f t="shared" si="0"/>
        <v>1</v>
      </c>
      <c r="F24" s="120" t="s">
        <v>345</v>
      </c>
      <c r="G24" s="93">
        <v>61805</v>
      </c>
      <c r="H24" s="94">
        <v>2377</v>
      </c>
      <c r="I24" s="94">
        <v>0</v>
      </c>
      <c r="J24" s="94">
        <v>91193</v>
      </c>
      <c r="K24" s="94"/>
      <c r="L24" s="94">
        <v>40805</v>
      </c>
      <c r="M24" s="94"/>
      <c r="N24" s="94">
        <v>100120</v>
      </c>
      <c r="O24" s="94">
        <v>28349</v>
      </c>
      <c r="P24" s="94">
        <v>10328</v>
      </c>
      <c r="Q24" s="94">
        <v>5126</v>
      </c>
      <c r="R24" s="51">
        <f t="shared" si="1"/>
        <v>340103</v>
      </c>
      <c r="S24" s="9"/>
      <c r="T24" s="64">
        <v>64045</v>
      </c>
      <c r="U24" s="64">
        <v>18720</v>
      </c>
      <c r="V24" s="64">
        <v>3663</v>
      </c>
      <c r="W24" s="64">
        <v>19479</v>
      </c>
      <c r="X24" s="64">
        <v>88092</v>
      </c>
      <c r="Y24" s="64">
        <v>31628</v>
      </c>
      <c r="Z24" s="64">
        <v>8009</v>
      </c>
      <c r="AA24" s="64">
        <v>2259</v>
      </c>
      <c r="AB24" s="64">
        <v>20460</v>
      </c>
      <c r="AC24" s="83">
        <f t="shared" si="2"/>
        <v>256355</v>
      </c>
      <c r="AD24" s="51">
        <f t="shared" si="3"/>
        <v>83748</v>
      </c>
      <c r="AE24" s="39"/>
      <c r="AF24" s="64">
        <v>2394574</v>
      </c>
      <c r="AG24" s="64"/>
      <c r="AH24" s="64">
        <v>949225</v>
      </c>
      <c r="AI24" s="64">
        <v>3505</v>
      </c>
      <c r="AJ24" s="51">
        <f t="shared" si="4"/>
        <v>3347304</v>
      </c>
      <c r="AK24" s="64">
        <v>32283</v>
      </c>
      <c r="AL24" s="51">
        <f t="shared" si="5"/>
        <v>3315021</v>
      </c>
      <c r="AM24" s="39"/>
      <c r="AN24" s="84"/>
      <c r="AO24" s="39"/>
    </row>
    <row r="25" spans="1:41" ht="17.25" customHeight="1" x14ac:dyDescent="0.2">
      <c r="A25" s="8">
        <f t="shared" si="6"/>
        <v>21</v>
      </c>
      <c r="B25" s="86" t="s">
        <v>281</v>
      </c>
      <c r="C25" s="86">
        <v>9555</v>
      </c>
      <c r="D25" s="87" t="s">
        <v>112</v>
      </c>
      <c r="E25" s="128">
        <f t="shared" si="0"/>
        <v>1</v>
      </c>
      <c r="F25" s="120" t="s">
        <v>345</v>
      </c>
      <c r="G25" s="93">
        <v>120063</v>
      </c>
      <c r="H25" s="94">
        <v>4975</v>
      </c>
      <c r="I25" s="94">
        <v>7891</v>
      </c>
      <c r="J25" s="94"/>
      <c r="K25" s="94"/>
      <c r="L25" s="94">
        <v>5000</v>
      </c>
      <c r="M25" s="94"/>
      <c r="N25" s="94">
        <v>33281</v>
      </c>
      <c r="O25" s="94">
        <v>5960</v>
      </c>
      <c r="P25" s="94"/>
      <c r="Q25" s="94"/>
      <c r="R25" s="51">
        <f t="shared" ref="R25:R52" si="7">SUM(G25:Q25)</f>
        <v>177170</v>
      </c>
      <c r="S25" s="9"/>
      <c r="T25" s="64">
        <v>68726</v>
      </c>
      <c r="U25" s="64">
        <v>21600</v>
      </c>
      <c r="V25" s="64">
        <v>269</v>
      </c>
      <c r="W25" s="64"/>
      <c r="X25" s="64">
        <v>32996</v>
      </c>
      <c r="Y25" s="64">
        <v>12143</v>
      </c>
      <c r="Z25" s="64">
        <v>5685</v>
      </c>
      <c r="AA25" s="64">
        <v>10720</v>
      </c>
      <c r="AB25" s="64"/>
      <c r="AC25" s="83">
        <f t="shared" ref="AC25:AC52" si="8">SUM(T25:AB25)</f>
        <v>152139</v>
      </c>
      <c r="AD25" s="51">
        <f t="shared" ref="AD25:AD52" si="9">+R25-AC25</f>
        <v>25031</v>
      </c>
      <c r="AE25" s="39"/>
      <c r="AF25" s="64">
        <v>3129000</v>
      </c>
      <c r="AG25" s="64">
        <v>375000</v>
      </c>
      <c r="AH25" s="64">
        <v>206563</v>
      </c>
      <c r="AI25" s="64">
        <v>0</v>
      </c>
      <c r="AJ25" s="51">
        <f t="shared" ref="AJ25:AJ52" si="10">SUM(AF25:AI25)</f>
        <v>3710563</v>
      </c>
      <c r="AK25" s="64">
        <v>0</v>
      </c>
      <c r="AL25" s="51">
        <f t="shared" ref="AL25:AL52" si="11">+AJ25-AK25</f>
        <v>3710563</v>
      </c>
      <c r="AM25" s="39"/>
      <c r="AN25" s="84"/>
      <c r="AO25" s="39"/>
    </row>
    <row r="26" spans="1:41" ht="17.25" customHeight="1" x14ac:dyDescent="0.2">
      <c r="A26" s="8">
        <f t="shared" si="6"/>
        <v>22</v>
      </c>
      <c r="B26" s="86" t="s">
        <v>281</v>
      </c>
      <c r="C26" s="86">
        <v>9548</v>
      </c>
      <c r="D26" s="87" t="s">
        <v>108</v>
      </c>
      <c r="E26" s="128">
        <f t="shared" si="0"/>
        <v>1</v>
      </c>
      <c r="F26" s="120" t="s">
        <v>345</v>
      </c>
      <c r="G26" s="93">
        <v>152328</v>
      </c>
      <c r="H26" s="94"/>
      <c r="I26" s="94">
        <v>2067</v>
      </c>
      <c r="J26" s="94"/>
      <c r="K26" s="94">
        <v>1754</v>
      </c>
      <c r="L26" s="94"/>
      <c r="M26" s="94"/>
      <c r="N26" s="94">
        <v>25572</v>
      </c>
      <c r="O26" s="94">
        <v>3811</v>
      </c>
      <c r="P26" s="94">
        <v>139</v>
      </c>
      <c r="Q26" s="94">
        <v>5808</v>
      </c>
      <c r="R26" s="51">
        <f t="shared" si="7"/>
        <v>191479</v>
      </c>
      <c r="S26" s="9"/>
      <c r="T26" s="64">
        <v>74258</v>
      </c>
      <c r="U26" s="64">
        <v>7138</v>
      </c>
      <c r="V26" s="64">
        <v>5320</v>
      </c>
      <c r="W26" s="64">
        <v>19867</v>
      </c>
      <c r="X26" s="64">
        <v>1535352</v>
      </c>
      <c r="Y26" s="64">
        <v>23434</v>
      </c>
      <c r="Z26" s="64">
        <v>5530</v>
      </c>
      <c r="AA26" s="64">
        <v>1019</v>
      </c>
      <c r="AB26" s="64">
        <v>2258</v>
      </c>
      <c r="AC26" s="83">
        <f t="shared" si="8"/>
        <v>1674176</v>
      </c>
      <c r="AD26" s="51">
        <f t="shared" si="9"/>
        <v>-1482697</v>
      </c>
      <c r="AE26" s="39"/>
      <c r="AF26" s="64">
        <v>3905000</v>
      </c>
      <c r="AG26" s="64">
        <v>50577</v>
      </c>
      <c r="AH26" s="64">
        <v>148466</v>
      </c>
      <c r="AI26" s="64">
        <v>1298</v>
      </c>
      <c r="AJ26" s="51">
        <f t="shared" si="10"/>
        <v>4105341</v>
      </c>
      <c r="AK26" s="64">
        <v>16412</v>
      </c>
      <c r="AL26" s="51">
        <f t="shared" si="11"/>
        <v>4088929</v>
      </c>
      <c r="AM26" s="39"/>
      <c r="AN26" s="84"/>
      <c r="AO26" s="39"/>
    </row>
    <row r="27" spans="1:41" ht="17.25" customHeight="1" x14ac:dyDescent="0.2">
      <c r="A27" s="8">
        <f t="shared" si="6"/>
        <v>23</v>
      </c>
      <c r="B27" s="86" t="s">
        <v>281</v>
      </c>
      <c r="C27" s="86">
        <v>9549</v>
      </c>
      <c r="D27" s="87" t="s">
        <v>109</v>
      </c>
      <c r="E27" s="128">
        <f t="shared" si="0"/>
        <v>1</v>
      </c>
      <c r="F27" s="120" t="s">
        <v>345</v>
      </c>
      <c r="G27" s="93">
        <v>123982</v>
      </c>
      <c r="H27" s="94">
        <v>220</v>
      </c>
      <c r="I27" s="94"/>
      <c r="J27" s="94">
        <v>0</v>
      </c>
      <c r="K27" s="94">
        <v>3400</v>
      </c>
      <c r="L27" s="94">
        <v>0</v>
      </c>
      <c r="M27" s="94"/>
      <c r="N27" s="94">
        <v>9865</v>
      </c>
      <c r="O27" s="94">
        <v>16420</v>
      </c>
      <c r="P27" s="94">
        <v>5381</v>
      </c>
      <c r="Q27" s="94"/>
      <c r="R27" s="51">
        <f t="shared" si="7"/>
        <v>159268</v>
      </c>
      <c r="S27" s="9"/>
      <c r="T27" s="64">
        <v>57879</v>
      </c>
      <c r="U27" s="64">
        <v>22620</v>
      </c>
      <c r="V27" s="64">
        <v>1716</v>
      </c>
      <c r="W27" s="64">
        <v>20525</v>
      </c>
      <c r="X27" s="64">
        <v>14611</v>
      </c>
      <c r="Y27" s="64">
        <v>23782</v>
      </c>
      <c r="Z27" s="64">
        <v>3339</v>
      </c>
      <c r="AA27" s="64">
        <v>2400</v>
      </c>
      <c r="AB27" s="64">
        <v>4590</v>
      </c>
      <c r="AC27" s="83">
        <f t="shared" si="8"/>
        <v>151462</v>
      </c>
      <c r="AD27" s="51">
        <f t="shared" si="9"/>
        <v>7806</v>
      </c>
      <c r="AE27" s="39"/>
      <c r="AF27" s="64">
        <v>980000</v>
      </c>
      <c r="AG27" s="64">
        <v>15135</v>
      </c>
      <c r="AH27" s="64">
        <v>614532</v>
      </c>
      <c r="AI27" s="64">
        <v>986</v>
      </c>
      <c r="AJ27" s="51">
        <f t="shared" si="10"/>
        <v>1610653</v>
      </c>
      <c r="AK27" s="64">
        <v>5526</v>
      </c>
      <c r="AL27" s="51">
        <f t="shared" si="11"/>
        <v>1605127</v>
      </c>
      <c r="AM27" s="39"/>
      <c r="AN27" s="84"/>
      <c r="AO27" s="39"/>
    </row>
    <row r="28" spans="1:41" ht="17.25" customHeight="1" x14ac:dyDescent="0.2">
      <c r="A28" s="8">
        <f t="shared" si="6"/>
        <v>24</v>
      </c>
      <c r="B28" s="86" t="s">
        <v>281</v>
      </c>
      <c r="C28" s="86">
        <v>9615</v>
      </c>
      <c r="D28" s="87" t="s">
        <v>220</v>
      </c>
      <c r="E28" s="128" t="str">
        <f t="shared" si="0"/>
        <v xml:space="preserve"> </v>
      </c>
      <c r="F28" s="120" t="s">
        <v>294</v>
      </c>
      <c r="G28" s="93">
        <v>80231</v>
      </c>
      <c r="H28" s="94">
        <v>0</v>
      </c>
      <c r="I28" s="94">
        <v>0</v>
      </c>
      <c r="J28" s="94">
        <v>0</v>
      </c>
      <c r="K28" s="94">
        <v>0</v>
      </c>
      <c r="L28" s="94">
        <v>38025</v>
      </c>
      <c r="M28" s="94"/>
      <c r="N28" s="94">
        <v>8218</v>
      </c>
      <c r="O28" s="94">
        <v>0</v>
      </c>
      <c r="P28" s="94">
        <v>19991</v>
      </c>
      <c r="Q28" s="94">
        <v>0</v>
      </c>
      <c r="R28" s="51">
        <f t="shared" si="7"/>
        <v>146465</v>
      </c>
      <c r="S28" s="6"/>
      <c r="T28" s="64">
        <v>59411</v>
      </c>
      <c r="U28" s="64">
        <v>0</v>
      </c>
      <c r="V28" s="64">
        <v>0</v>
      </c>
      <c r="W28" s="64">
        <v>45275</v>
      </c>
      <c r="X28" s="64">
        <v>40638</v>
      </c>
      <c r="Y28" s="64">
        <v>19074</v>
      </c>
      <c r="Z28" s="64">
        <v>22400</v>
      </c>
      <c r="AA28" s="64">
        <v>0</v>
      </c>
      <c r="AB28" s="64">
        <v>0</v>
      </c>
      <c r="AC28" s="83">
        <f t="shared" si="8"/>
        <v>186798</v>
      </c>
      <c r="AD28" s="51">
        <f t="shared" si="9"/>
        <v>-40333</v>
      </c>
      <c r="AE28" s="39"/>
      <c r="AF28" s="64">
        <v>3990000</v>
      </c>
      <c r="AG28" s="64">
        <v>28454</v>
      </c>
      <c r="AH28" s="64">
        <v>911133</v>
      </c>
      <c r="AI28" s="64">
        <v>0</v>
      </c>
      <c r="AJ28" s="51">
        <f t="shared" si="10"/>
        <v>4929587</v>
      </c>
      <c r="AK28" s="64">
        <v>8820</v>
      </c>
      <c r="AL28" s="51">
        <f t="shared" si="11"/>
        <v>4920767</v>
      </c>
      <c r="AM28" s="39"/>
      <c r="AN28" s="84"/>
      <c r="AO28" s="39"/>
    </row>
    <row r="29" spans="1:41" ht="17.25" customHeight="1" x14ac:dyDescent="0.2">
      <c r="A29" s="8">
        <f t="shared" si="6"/>
        <v>25</v>
      </c>
      <c r="B29" s="41" t="s">
        <v>281</v>
      </c>
      <c r="C29" s="41">
        <v>9907</v>
      </c>
      <c r="D29" s="63" t="s">
        <v>311</v>
      </c>
      <c r="E29" s="128">
        <f t="shared" si="0"/>
        <v>1</v>
      </c>
      <c r="F29" s="120" t="s">
        <v>345</v>
      </c>
      <c r="G29" s="93">
        <v>55955</v>
      </c>
      <c r="H29" s="94"/>
      <c r="I29" s="94"/>
      <c r="J29" s="94"/>
      <c r="K29" s="94"/>
      <c r="L29" s="94"/>
      <c r="M29" s="94"/>
      <c r="N29" s="94"/>
      <c r="O29" s="94">
        <v>23384</v>
      </c>
      <c r="P29" s="94"/>
      <c r="Q29" s="94">
        <v>328</v>
      </c>
      <c r="R29" s="51">
        <f t="shared" si="7"/>
        <v>79667</v>
      </c>
      <c r="S29" s="6"/>
      <c r="T29" s="64">
        <v>34348</v>
      </c>
      <c r="U29" s="64">
        <v>16880</v>
      </c>
      <c r="V29" s="64">
        <v>7564</v>
      </c>
      <c r="W29" s="64">
        <v>305</v>
      </c>
      <c r="X29" s="64">
        <v>4022</v>
      </c>
      <c r="Y29" s="64">
        <v>7944</v>
      </c>
      <c r="Z29" s="64">
        <v>6180</v>
      </c>
      <c r="AA29" s="64"/>
      <c r="AB29" s="64">
        <v>512</v>
      </c>
      <c r="AC29" s="83">
        <f t="shared" ref="AC29" si="12">SUM(T29:AB29)</f>
        <v>77755</v>
      </c>
      <c r="AD29" s="51">
        <f t="shared" ref="AD29" si="13">+R29-AC29</f>
        <v>1912</v>
      </c>
      <c r="AE29" s="39"/>
      <c r="AF29" s="64"/>
      <c r="AG29" s="64"/>
      <c r="AH29" s="64">
        <v>699272</v>
      </c>
      <c r="AI29" s="64">
        <v>549</v>
      </c>
      <c r="AJ29" s="51">
        <f t="shared" si="10"/>
        <v>699821</v>
      </c>
      <c r="AK29" s="64"/>
      <c r="AL29" s="51">
        <f t="shared" si="11"/>
        <v>699821</v>
      </c>
      <c r="AM29" s="39"/>
      <c r="AN29" s="84"/>
      <c r="AO29" s="39"/>
    </row>
    <row r="30" spans="1:41" ht="17.25" customHeight="1" x14ac:dyDescent="0.2">
      <c r="A30" s="8">
        <f t="shared" si="6"/>
        <v>26</v>
      </c>
      <c r="B30" s="86" t="s">
        <v>281</v>
      </c>
      <c r="C30" s="86">
        <v>9614</v>
      </c>
      <c r="D30" s="87" t="s">
        <v>255</v>
      </c>
      <c r="E30" s="128">
        <f t="shared" si="0"/>
        <v>1</v>
      </c>
      <c r="F30" s="120" t="s">
        <v>345</v>
      </c>
      <c r="G30" s="93">
        <v>107985</v>
      </c>
      <c r="H30" s="94">
        <v>5418</v>
      </c>
      <c r="I30" s="94"/>
      <c r="J30" s="94">
        <v>0</v>
      </c>
      <c r="K30" s="94">
        <v>0</v>
      </c>
      <c r="L30" s="94">
        <v>25000</v>
      </c>
      <c r="M30" s="94"/>
      <c r="N30" s="94">
        <v>32805</v>
      </c>
      <c r="O30" s="94">
        <v>4465</v>
      </c>
      <c r="P30" s="94">
        <v>7416</v>
      </c>
      <c r="Q30" s="94">
        <v>5865</v>
      </c>
      <c r="R30" s="51">
        <f t="shared" si="7"/>
        <v>188954</v>
      </c>
      <c r="S30" s="6"/>
      <c r="T30" s="64">
        <v>74445</v>
      </c>
      <c r="U30" s="64">
        <v>20857</v>
      </c>
      <c r="V30" s="64">
        <v>5122</v>
      </c>
      <c r="W30" s="64">
        <v>26282</v>
      </c>
      <c r="X30" s="64">
        <v>36807</v>
      </c>
      <c r="Y30" s="64">
        <v>40127</v>
      </c>
      <c r="Z30" s="64">
        <v>6172</v>
      </c>
      <c r="AA30" s="64"/>
      <c r="AB30" s="64"/>
      <c r="AC30" s="83">
        <f t="shared" si="8"/>
        <v>209812</v>
      </c>
      <c r="AD30" s="51">
        <f t="shared" si="9"/>
        <v>-20858</v>
      </c>
      <c r="AE30" s="39"/>
      <c r="AF30" s="64">
        <v>1090046</v>
      </c>
      <c r="AG30" s="64">
        <v>30407</v>
      </c>
      <c r="AH30" s="64">
        <v>159903</v>
      </c>
      <c r="AI30" s="64">
        <v>125</v>
      </c>
      <c r="AJ30" s="51">
        <f t="shared" si="10"/>
        <v>1280481</v>
      </c>
      <c r="AK30" s="64">
        <v>4276</v>
      </c>
      <c r="AL30" s="51">
        <f t="shared" si="11"/>
        <v>1276205</v>
      </c>
      <c r="AM30" s="39"/>
      <c r="AN30" s="84"/>
      <c r="AO30" s="39"/>
    </row>
    <row r="31" spans="1:41" ht="17.25" customHeight="1" x14ac:dyDescent="0.2">
      <c r="A31" s="8">
        <f t="shared" si="6"/>
        <v>27</v>
      </c>
      <c r="B31" s="86" t="s">
        <v>281</v>
      </c>
      <c r="C31" s="86">
        <v>14765</v>
      </c>
      <c r="D31" s="87" t="s">
        <v>120</v>
      </c>
      <c r="E31" s="128" t="str">
        <f t="shared" si="0"/>
        <v xml:space="preserve"> </v>
      </c>
      <c r="F31" s="120" t="s">
        <v>294</v>
      </c>
      <c r="G31" s="93">
        <v>50247</v>
      </c>
      <c r="H31" s="94">
        <v>0</v>
      </c>
      <c r="I31" s="94">
        <v>55775</v>
      </c>
      <c r="J31" s="94">
        <v>0</v>
      </c>
      <c r="K31" s="94"/>
      <c r="L31" s="94"/>
      <c r="M31" s="94"/>
      <c r="N31" s="94">
        <v>25111</v>
      </c>
      <c r="O31" s="94">
        <v>45866</v>
      </c>
      <c r="P31" s="94">
        <v>8488</v>
      </c>
      <c r="Q31" s="94">
        <v>1356</v>
      </c>
      <c r="R31" s="51">
        <f t="shared" si="7"/>
        <v>186843</v>
      </c>
      <c r="S31" s="6"/>
      <c r="T31" s="64">
        <v>24431</v>
      </c>
      <c r="U31" s="64">
        <v>10113</v>
      </c>
      <c r="V31" s="64"/>
      <c r="W31" s="64"/>
      <c r="X31" s="64">
        <v>59186</v>
      </c>
      <c r="Y31" s="64">
        <v>65981</v>
      </c>
      <c r="Z31" s="64">
        <v>636</v>
      </c>
      <c r="AA31" s="64">
        <v>0</v>
      </c>
      <c r="AB31" s="64">
        <v>53455</v>
      </c>
      <c r="AC31" s="83">
        <f t="shared" si="8"/>
        <v>213802</v>
      </c>
      <c r="AD31" s="51">
        <f t="shared" si="9"/>
        <v>-26959</v>
      </c>
      <c r="AE31" s="39"/>
      <c r="AF31" s="64">
        <v>2320000</v>
      </c>
      <c r="AG31" s="64">
        <v>65758</v>
      </c>
      <c r="AH31" s="64">
        <v>1105265</v>
      </c>
      <c r="AI31" s="64">
        <v>377</v>
      </c>
      <c r="AJ31" s="51">
        <f t="shared" si="10"/>
        <v>3491400</v>
      </c>
      <c r="AK31" s="64">
        <v>3897</v>
      </c>
      <c r="AL31" s="51">
        <f t="shared" si="11"/>
        <v>3487503</v>
      </c>
      <c r="AM31" s="39"/>
      <c r="AN31" s="84"/>
      <c r="AO31" s="39"/>
    </row>
    <row r="32" spans="1:41" ht="17.25" customHeight="1" x14ac:dyDescent="0.2">
      <c r="A32" s="8">
        <f t="shared" si="6"/>
        <v>28</v>
      </c>
      <c r="B32" s="86" t="s">
        <v>281</v>
      </c>
      <c r="C32" s="86">
        <v>9581</v>
      </c>
      <c r="D32" s="87" t="s">
        <v>121</v>
      </c>
      <c r="E32" s="128">
        <f t="shared" si="0"/>
        <v>1</v>
      </c>
      <c r="F32" s="120" t="s">
        <v>345</v>
      </c>
      <c r="G32" s="93">
        <v>276974</v>
      </c>
      <c r="H32" s="94">
        <v>10923</v>
      </c>
      <c r="I32" s="94">
        <v>93617</v>
      </c>
      <c r="J32" s="94"/>
      <c r="K32" s="94">
        <v>43450</v>
      </c>
      <c r="L32" s="94">
        <v>0</v>
      </c>
      <c r="M32" s="94"/>
      <c r="N32" s="94">
        <v>17229</v>
      </c>
      <c r="O32" s="94">
        <v>1198</v>
      </c>
      <c r="P32" s="94">
        <v>61752</v>
      </c>
      <c r="Q32" s="94"/>
      <c r="R32" s="51">
        <f t="shared" si="7"/>
        <v>505143</v>
      </c>
      <c r="S32" s="6"/>
      <c r="T32" s="64">
        <v>63685</v>
      </c>
      <c r="U32" s="64">
        <v>21320</v>
      </c>
      <c r="V32" s="64">
        <v>1332</v>
      </c>
      <c r="W32" s="64">
        <v>171565</v>
      </c>
      <c r="X32" s="64">
        <v>29045</v>
      </c>
      <c r="Y32" s="64">
        <v>160945</v>
      </c>
      <c r="Z32" s="64">
        <v>11207</v>
      </c>
      <c r="AA32" s="64">
        <v>92153</v>
      </c>
      <c r="AB32" s="64">
        <v>1083</v>
      </c>
      <c r="AC32" s="83">
        <f t="shared" si="8"/>
        <v>552335</v>
      </c>
      <c r="AD32" s="51">
        <f t="shared" si="9"/>
        <v>-47192</v>
      </c>
      <c r="AE32" s="39"/>
      <c r="AF32" s="64">
        <v>1713631</v>
      </c>
      <c r="AG32" s="64">
        <v>24835</v>
      </c>
      <c r="AH32" s="64">
        <v>79299</v>
      </c>
      <c r="AI32" s="64">
        <v>6751</v>
      </c>
      <c r="AJ32" s="51">
        <f t="shared" si="10"/>
        <v>1824516</v>
      </c>
      <c r="AK32" s="64">
        <v>51970</v>
      </c>
      <c r="AL32" s="51">
        <f t="shared" si="11"/>
        <v>1772546</v>
      </c>
      <c r="AM32" s="39"/>
      <c r="AN32" s="84"/>
      <c r="AO32" s="39"/>
    </row>
    <row r="33" spans="1:41" ht="17.25" customHeight="1" x14ac:dyDescent="0.2">
      <c r="A33" s="8">
        <f t="shared" si="6"/>
        <v>29</v>
      </c>
      <c r="B33" s="86" t="s">
        <v>281</v>
      </c>
      <c r="C33" s="86">
        <v>9583</v>
      </c>
      <c r="D33" s="87" t="s">
        <v>122</v>
      </c>
      <c r="E33" s="128">
        <f t="shared" si="0"/>
        <v>1</v>
      </c>
      <c r="F33" s="120" t="s">
        <v>345</v>
      </c>
      <c r="G33" s="93">
        <v>49976</v>
      </c>
      <c r="H33" s="94">
        <v>726</v>
      </c>
      <c r="I33" s="94">
        <v>28792</v>
      </c>
      <c r="J33" s="94">
        <v>0</v>
      </c>
      <c r="K33" s="94">
        <v>4031</v>
      </c>
      <c r="L33" s="94"/>
      <c r="M33" s="94"/>
      <c r="N33" s="94">
        <v>7939</v>
      </c>
      <c r="O33" s="94">
        <v>18056</v>
      </c>
      <c r="P33" s="94">
        <v>1357</v>
      </c>
      <c r="Q33" s="94">
        <v>390</v>
      </c>
      <c r="R33" s="51">
        <f t="shared" si="7"/>
        <v>111267</v>
      </c>
      <c r="S33" s="6"/>
      <c r="T33" s="64"/>
      <c r="U33" s="64"/>
      <c r="V33" s="64">
        <v>5799</v>
      </c>
      <c r="W33" s="64">
        <v>52006</v>
      </c>
      <c r="X33" s="64">
        <v>12211</v>
      </c>
      <c r="Y33" s="64">
        <v>31268</v>
      </c>
      <c r="Z33" s="64">
        <v>10532</v>
      </c>
      <c r="AA33" s="64">
        <v>726</v>
      </c>
      <c r="AB33" s="64">
        <v>390</v>
      </c>
      <c r="AC33" s="83">
        <f t="shared" si="8"/>
        <v>112932</v>
      </c>
      <c r="AD33" s="51">
        <f t="shared" si="9"/>
        <v>-1665</v>
      </c>
      <c r="AE33" s="39"/>
      <c r="AF33" s="64">
        <v>851752</v>
      </c>
      <c r="AG33" s="64">
        <v>11778</v>
      </c>
      <c r="AH33" s="64">
        <v>537848</v>
      </c>
      <c r="AI33" s="64">
        <v>1441</v>
      </c>
      <c r="AJ33" s="51">
        <f t="shared" si="10"/>
        <v>1402819</v>
      </c>
      <c r="AK33" s="64">
        <v>8672</v>
      </c>
      <c r="AL33" s="51">
        <f t="shared" si="11"/>
        <v>1394147</v>
      </c>
      <c r="AM33" s="39"/>
      <c r="AN33" s="84"/>
      <c r="AO33" s="39"/>
    </row>
    <row r="34" spans="1:41" ht="17.25" customHeight="1" x14ac:dyDescent="0.2">
      <c r="A34" s="8">
        <f t="shared" si="6"/>
        <v>30</v>
      </c>
      <c r="B34" s="86" t="s">
        <v>281</v>
      </c>
      <c r="C34" s="86">
        <v>9618</v>
      </c>
      <c r="D34" s="87" t="s">
        <v>256</v>
      </c>
      <c r="E34" s="128">
        <f t="shared" ref="E34:E55" si="14">IF(F34="Y",1," ")</f>
        <v>1</v>
      </c>
      <c r="F34" s="120" t="s">
        <v>345</v>
      </c>
      <c r="G34" s="93">
        <v>85426</v>
      </c>
      <c r="H34" s="94">
        <v>0</v>
      </c>
      <c r="I34" s="94">
        <v>3005</v>
      </c>
      <c r="J34" s="94"/>
      <c r="K34" s="94">
        <v>6422</v>
      </c>
      <c r="L34" s="94">
        <v>0</v>
      </c>
      <c r="M34" s="94"/>
      <c r="N34" s="94">
        <v>1526</v>
      </c>
      <c r="O34" s="94">
        <v>1128</v>
      </c>
      <c r="P34" s="94">
        <v>0</v>
      </c>
      <c r="Q34" s="94">
        <v>6723</v>
      </c>
      <c r="R34" s="51">
        <f t="shared" si="7"/>
        <v>104230</v>
      </c>
      <c r="S34" s="6"/>
      <c r="T34" s="64">
        <v>26407</v>
      </c>
      <c r="U34" s="64">
        <v>1527</v>
      </c>
      <c r="V34" s="64">
        <v>8571</v>
      </c>
      <c r="W34" s="64">
        <v>0</v>
      </c>
      <c r="X34" s="64">
        <v>35458</v>
      </c>
      <c r="Y34" s="64">
        <v>10234</v>
      </c>
      <c r="Z34" s="64">
        <v>0</v>
      </c>
      <c r="AA34" s="64">
        <v>0</v>
      </c>
      <c r="AB34" s="64"/>
      <c r="AC34" s="83">
        <f t="shared" si="8"/>
        <v>82197</v>
      </c>
      <c r="AD34" s="51">
        <f t="shared" si="9"/>
        <v>22033</v>
      </c>
      <c r="AE34" s="39"/>
      <c r="AF34" s="64">
        <v>1876885</v>
      </c>
      <c r="AG34" s="64">
        <v>12789</v>
      </c>
      <c r="AH34" s="64">
        <v>52627</v>
      </c>
      <c r="AI34" s="64"/>
      <c r="AJ34" s="51">
        <f t="shared" si="10"/>
        <v>1942301</v>
      </c>
      <c r="AK34" s="64">
        <v>0</v>
      </c>
      <c r="AL34" s="51">
        <f t="shared" si="11"/>
        <v>1942301</v>
      </c>
      <c r="AM34" s="39"/>
      <c r="AN34" s="84"/>
      <c r="AO34" s="39"/>
    </row>
    <row r="35" spans="1:41" ht="17.25" customHeight="1" x14ac:dyDescent="0.2">
      <c r="A35" s="8">
        <f t="shared" si="6"/>
        <v>31</v>
      </c>
      <c r="B35" s="86" t="s">
        <v>281</v>
      </c>
      <c r="C35" s="86">
        <v>9619</v>
      </c>
      <c r="D35" s="87" t="s">
        <v>128</v>
      </c>
      <c r="E35" s="128">
        <f t="shared" si="14"/>
        <v>1</v>
      </c>
      <c r="F35" s="120" t="s">
        <v>345</v>
      </c>
      <c r="G35" s="93">
        <v>144170</v>
      </c>
      <c r="H35" s="94"/>
      <c r="I35" s="94">
        <v>1380</v>
      </c>
      <c r="J35" s="94">
        <v>48690</v>
      </c>
      <c r="K35" s="94">
        <v>20004</v>
      </c>
      <c r="L35" s="94"/>
      <c r="M35" s="94"/>
      <c r="N35" s="94">
        <v>8049</v>
      </c>
      <c r="O35" s="94">
        <v>51979</v>
      </c>
      <c r="P35" s="94"/>
      <c r="Q35" s="94">
        <v>7852</v>
      </c>
      <c r="R35" s="51">
        <f t="shared" si="7"/>
        <v>282124</v>
      </c>
      <c r="S35" s="6"/>
      <c r="T35" s="64">
        <v>63981</v>
      </c>
      <c r="U35" s="64">
        <v>25480</v>
      </c>
      <c r="V35" s="64">
        <v>74576</v>
      </c>
      <c r="W35" s="64">
        <v>2797</v>
      </c>
      <c r="X35" s="64">
        <v>15918</v>
      </c>
      <c r="Y35" s="64">
        <v>12687</v>
      </c>
      <c r="Z35" s="64">
        <v>6366</v>
      </c>
      <c r="AA35" s="64">
        <v>3195</v>
      </c>
      <c r="AB35" s="64">
        <v>3013</v>
      </c>
      <c r="AC35" s="83">
        <f t="shared" si="8"/>
        <v>208013</v>
      </c>
      <c r="AD35" s="51">
        <f t="shared" si="9"/>
        <v>74111</v>
      </c>
      <c r="AE35" s="39"/>
      <c r="AF35" s="64">
        <v>1960690</v>
      </c>
      <c r="AG35" s="64">
        <v>8614</v>
      </c>
      <c r="AH35" s="64">
        <v>1920598</v>
      </c>
      <c r="AI35" s="64">
        <v>1688</v>
      </c>
      <c r="AJ35" s="51">
        <f t="shared" si="10"/>
        <v>3891590</v>
      </c>
      <c r="AK35" s="64">
        <v>7132</v>
      </c>
      <c r="AL35" s="51">
        <f t="shared" si="11"/>
        <v>3884458</v>
      </c>
      <c r="AM35" s="39"/>
      <c r="AN35" s="84"/>
      <c r="AO35" s="39"/>
    </row>
    <row r="36" spans="1:41" ht="17.25" customHeight="1" x14ac:dyDescent="0.2">
      <c r="A36" s="8">
        <f t="shared" si="6"/>
        <v>32</v>
      </c>
      <c r="B36" s="86" t="s">
        <v>281</v>
      </c>
      <c r="C36" s="86">
        <v>9616</v>
      </c>
      <c r="D36" s="87" t="s">
        <v>129</v>
      </c>
      <c r="E36" s="128" t="str">
        <f t="shared" si="14"/>
        <v xml:space="preserve"> </v>
      </c>
      <c r="F36" s="120" t="s">
        <v>294</v>
      </c>
      <c r="G36" s="93">
        <v>103788</v>
      </c>
      <c r="H36" s="94">
        <v>0</v>
      </c>
      <c r="I36" s="94">
        <v>0</v>
      </c>
      <c r="J36" s="94">
        <v>91187</v>
      </c>
      <c r="K36" s="94">
        <v>0</v>
      </c>
      <c r="L36" s="94">
        <v>71793</v>
      </c>
      <c r="M36" s="94"/>
      <c r="N36" s="94">
        <v>4354</v>
      </c>
      <c r="O36" s="94">
        <v>0</v>
      </c>
      <c r="P36" s="94">
        <v>7812</v>
      </c>
      <c r="Q36" s="94">
        <v>0</v>
      </c>
      <c r="R36" s="51">
        <f t="shared" si="7"/>
        <v>278934</v>
      </c>
      <c r="S36" s="6"/>
      <c r="T36" s="64">
        <v>51929</v>
      </c>
      <c r="U36" s="64">
        <v>4190</v>
      </c>
      <c r="V36" s="64">
        <v>0</v>
      </c>
      <c r="W36" s="64">
        <v>0</v>
      </c>
      <c r="X36" s="64">
        <v>0</v>
      </c>
      <c r="Y36" s="64">
        <v>23409</v>
      </c>
      <c r="Z36" s="64">
        <v>19350</v>
      </c>
      <c r="AA36" s="64">
        <v>0</v>
      </c>
      <c r="AB36" s="64">
        <v>0</v>
      </c>
      <c r="AC36" s="83">
        <f t="shared" si="8"/>
        <v>98878</v>
      </c>
      <c r="AD36" s="51">
        <f t="shared" si="9"/>
        <v>180056</v>
      </c>
      <c r="AE36" s="39"/>
      <c r="AF36" s="64">
        <v>2905000</v>
      </c>
      <c r="AG36" s="64">
        <v>0</v>
      </c>
      <c r="AH36" s="64">
        <v>151334</v>
      </c>
      <c r="AI36" s="64">
        <v>0</v>
      </c>
      <c r="AJ36" s="51">
        <f t="shared" si="10"/>
        <v>3056334</v>
      </c>
      <c r="AK36" s="64">
        <v>0</v>
      </c>
      <c r="AL36" s="51">
        <f t="shared" si="11"/>
        <v>3056334</v>
      </c>
      <c r="AM36" s="39"/>
      <c r="AN36" s="84"/>
      <c r="AO36" s="39"/>
    </row>
    <row r="37" spans="1:41" ht="17.25" customHeight="1" x14ac:dyDescent="0.2">
      <c r="A37" s="8">
        <f t="shared" si="6"/>
        <v>33</v>
      </c>
      <c r="B37" s="86" t="s">
        <v>281</v>
      </c>
      <c r="C37" s="86">
        <v>9623</v>
      </c>
      <c r="D37" s="87" t="s">
        <v>130</v>
      </c>
      <c r="E37" s="128">
        <f t="shared" si="14"/>
        <v>1</v>
      </c>
      <c r="F37" s="120" t="s">
        <v>345</v>
      </c>
      <c r="G37" s="93">
        <v>109724</v>
      </c>
      <c r="H37" s="94"/>
      <c r="I37" s="94">
        <v>2443</v>
      </c>
      <c r="J37" s="94">
        <v>31585</v>
      </c>
      <c r="K37" s="94"/>
      <c r="L37" s="94">
        <v>0</v>
      </c>
      <c r="M37" s="94"/>
      <c r="N37" s="94">
        <v>2605</v>
      </c>
      <c r="O37" s="94">
        <v>6928</v>
      </c>
      <c r="P37" s="94">
        <v>19451</v>
      </c>
      <c r="Q37" s="94">
        <v>2578</v>
      </c>
      <c r="R37" s="51">
        <f t="shared" si="7"/>
        <v>175314</v>
      </c>
      <c r="S37" s="6"/>
      <c r="T37" s="64">
        <v>62866</v>
      </c>
      <c r="U37" s="64">
        <v>28600</v>
      </c>
      <c r="V37" s="64"/>
      <c r="W37" s="64"/>
      <c r="X37" s="64">
        <v>11622</v>
      </c>
      <c r="Y37" s="64">
        <v>27536</v>
      </c>
      <c r="Z37" s="64">
        <v>1293</v>
      </c>
      <c r="AA37" s="64">
        <v>1445</v>
      </c>
      <c r="AB37" s="64">
        <v>244034</v>
      </c>
      <c r="AC37" s="83">
        <f t="shared" si="8"/>
        <v>377396</v>
      </c>
      <c r="AD37" s="51">
        <f t="shared" si="9"/>
        <v>-202082</v>
      </c>
      <c r="AE37" s="39"/>
      <c r="AF37" s="64">
        <v>1100000</v>
      </c>
      <c r="AG37" s="64">
        <v>0</v>
      </c>
      <c r="AH37" s="64">
        <v>54319</v>
      </c>
      <c r="AI37" s="64">
        <v>30176</v>
      </c>
      <c r="AJ37" s="51">
        <f t="shared" si="10"/>
        <v>1184495</v>
      </c>
      <c r="AK37" s="64">
        <v>2590</v>
      </c>
      <c r="AL37" s="51">
        <f t="shared" si="11"/>
        <v>1181905</v>
      </c>
      <c r="AM37" s="39"/>
      <c r="AN37" s="84"/>
      <c r="AO37" s="39"/>
    </row>
    <row r="38" spans="1:41" ht="17.25" customHeight="1" x14ac:dyDescent="0.2">
      <c r="A38" s="8">
        <f t="shared" si="6"/>
        <v>34</v>
      </c>
      <c r="B38" s="86" t="s">
        <v>281</v>
      </c>
      <c r="C38" s="86">
        <v>9534</v>
      </c>
      <c r="D38" s="87" t="s">
        <v>107</v>
      </c>
      <c r="E38" s="128">
        <f t="shared" si="14"/>
        <v>1</v>
      </c>
      <c r="F38" s="120" t="s">
        <v>345</v>
      </c>
      <c r="G38" s="93">
        <v>153605</v>
      </c>
      <c r="H38" s="94"/>
      <c r="I38" s="94">
        <v>14826</v>
      </c>
      <c r="J38" s="94">
        <v>0</v>
      </c>
      <c r="K38" s="94"/>
      <c r="L38" s="94">
        <v>0</v>
      </c>
      <c r="M38" s="94"/>
      <c r="N38" s="94">
        <v>30876</v>
      </c>
      <c r="O38" s="94">
        <v>9809</v>
      </c>
      <c r="P38" s="94">
        <v>7321</v>
      </c>
      <c r="Q38" s="94">
        <v>37087</v>
      </c>
      <c r="R38" s="51">
        <f t="shared" si="7"/>
        <v>253524</v>
      </c>
      <c r="S38" s="6"/>
      <c r="T38" s="64">
        <v>58441</v>
      </c>
      <c r="U38" s="64">
        <v>18879</v>
      </c>
      <c r="V38" s="64">
        <v>564</v>
      </c>
      <c r="W38" s="64">
        <v>27485</v>
      </c>
      <c r="X38" s="64">
        <v>48012</v>
      </c>
      <c r="Y38" s="64">
        <v>15947</v>
      </c>
      <c r="Z38" s="64">
        <v>104451</v>
      </c>
      <c r="AA38" s="64">
        <v>20710</v>
      </c>
      <c r="AB38" s="64">
        <v>10177</v>
      </c>
      <c r="AC38" s="83">
        <f t="shared" si="8"/>
        <v>304666</v>
      </c>
      <c r="AD38" s="51">
        <f t="shared" si="9"/>
        <v>-51142</v>
      </c>
      <c r="AE38" s="39"/>
      <c r="AF38" s="64">
        <v>1549600</v>
      </c>
      <c r="AG38" s="64"/>
      <c r="AH38" s="64">
        <v>792808</v>
      </c>
      <c r="AI38" s="64">
        <v>988</v>
      </c>
      <c r="AJ38" s="51">
        <f t="shared" si="10"/>
        <v>2343396</v>
      </c>
      <c r="AK38" s="64">
        <v>42152</v>
      </c>
      <c r="AL38" s="51">
        <f t="shared" si="11"/>
        <v>2301244</v>
      </c>
      <c r="AM38" s="39"/>
      <c r="AN38" s="84"/>
      <c r="AO38" s="39"/>
    </row>
    <row r="39" spans="1:41" ht="17.25" customHeight="1" x14ac:dyDescent="0.2">
      <c r="A39" s="8">
        <f t="shared" si="6"/>
        <v>35</v>
      </c>
      <c r="B39" s="86" t="s">
        <v>281</v>
      </c>
      <c r="C39" s="86">
        <v>9552</v>
      </c>
      <c r="D39" s="87" t="s">
        <v>110</v>
      </c>
      <c r="E39" s="128">
        <f t="shared" si="14"/>
        <v>1</v>
      </c>
      <c r="F39" s="120" t="s">
        <v>345</v>
      </c>
      <c r="G39" s="93">
        <v>47850</v>
      </c>
      <c r="H39" s="94">
        <v>0</v>
      </c>
      <c r="I39" s="94">
        <v>0</v>
      </c>
      <c r="J39" s="94">
        <v>0</v>
      </c>
      <c r="K39" s="94"/>
      <c r="L39" s="94"/>
      <c r="M39" s="94"/>
      <c r="N39" s="94">
        <v>987</v>
      </c>
      <c r="O39" s="94">
        <v>5614</v>
      </c>
      <c r="P39" s="94">
        <v>282</v>
      </c>
      <c r="Q39" s="94"/>
      <c r="R39" s="51">
        <f t="shared" si="7"/>
        <v>54733</v>
      </c>
      <c r="S39" s="6"/>
      <c r="T39" s="64">
        <v>4883</v>
      </c>
      <c r="U39" s="64">
        <v>0</v>
      </c>
      <c r="V39" s="64">
        <v>2650</v>
      </c>
      <c r="W39" s="64"/>
      <c r="X39" s="64">
        <v>25673</v>
      </c>
      <c r="Y39" s="64">
        <v>8176</v>
      </c>
      <c r="Z39" s="64">
        <v>5289</v>
      </c>
      <c r="AA39" s="64">
        <v>2340</v>
      </c>
      <c r="AB39" s="64"/>
      <c r="AC39" s="83">
        <f t="shared" si="8"/>
        <v>49011</v>
      </c>
      <c r="AD39" s="51">
        <f t="shared" si="9"/>
        <v>5722</v>
      </c>
      <c r="AE39" s="39"/>
      <c r="AF39" s="64">
        <v>233533</v>
      </c>
      <c r="AG39" s="64"/>
      <c r="AH39" s="64">
        <v>207064</v>
      </c>
      <c r="AI39" s="64">
        <v>907</v>
      </c>
      <c r="AJ39" s="51">
        <f t="shared" si="10"/>
        <v>441504</v>
      </c>
      <c r="AK39" s="64"/>
      <c r="AL39" s="51">
        <f t="shared" si="11"/>
        <v>441504</v>
      </c>
      <c r="AM39" s="39"/>
      <c r="AN39" s="84"/>
      <c r="AO39" s="39"/>
    </row>
    <row r="40" spans="1:41" ht="17.25" customHeight="1" x14ac:dyDescent="0.2">
      <c r="A40" s="8">
        <f t="shared" si="6"/>
        <v>36</v>
      </c>
      <c r="B40" s="86" t="s">
        <v>281</v>
      </c>
      <c r="C40" s="86">
        <v>9564</v>
      </c>
      <c r="D40" s="87" t="s">
        <v>115</v>
      </c>
      <c r="E40" s="128" t="str">
        <f t="shared" si="14"/>
        <v xml:space="preserve"> </v>
      </c>
      <c r="F40" s="120" t="s">
        <v>294</v>
      </c>
      <c r="G40" s="93">
        <v>29068</v>
      </c>
      <c r="H40" s="94">
        <v>2730</v>
      </c>
      <c r="I40" s="94"/>
      <c r="J40" s="94">
        <v>11040</v>
      </c>
      <c r="K40" s="94"/>
      <c r="L40" s="94"/>
      <c r="M40" s="94"/>
      <c r="N40" s="94">
        <v>9360</v>
      </c>
      <c r="O40" s="94">
        <v>15990</v>
      </c>
      <c r="P40" s="94">
        <v>3891</v>
      </c>
      <c r="Q40" s="94"/>
      <c r="R40" s="51">
        <f t="shared" si="7"/>
        <v>72079</v>
      </c>
      <c r="S40" s="6"/>
      <c r="T40" s="64">
        <v>48133</v>
      </c>
      <c r="U40" s="64">
        <v>9019</v>
      </c>
      <c r="V40" s="64">
        <v>158</v>
      </c>
      <c r="W40" s="64">
        <v>9506</v>
      </c>
      <c r="X40" s="64">
        <v>57702</v>
      </c>
      <c r="Y40" s="64">
        <v>15173</v>
      </c>
      <c r="Z40" s="64">
        <v>2748</v>
      </c>
      <c r="AA40" s="64">
        <v>1284</v>
      </c>
      <c r="AB40" s="64"/>
      <c r="AC40" s="83">
        <f t="shared" si="8"/>
        <v>143723</v>
      </c>
      <c r="AD40" s="51">
        <f t="shared" si="9"/>
        <v>-71644</v>
      </c>
      <c r="AE40" s="39"/>
      <c r="AF40" s="64">
        <v>800000</v>
      </c>
      <c r="AG40" s="64"/>
      <c r="AH40" s="64">
        <v>644257</v>
      </c>
      <c r="AI40" s="64"/>
      <c r="AJ40" s="51">
        <f t="shared" si="10"/>
        <v>1444257</v>
      </c>
      <c r="AK40" s="64"/>
      <c r="AL40" s="51">
        <f t="shared" si="11"/>
        <v>1444257</v>
      </c>
      <c r="AM40" s="39"/>
      <c r="AN40" s="84"/>
      <c r="AO40" s="39"/>
    </row>
    <row r="41" spans="1:41" ht="17.25" customHeight="1" x14ac:dyDescent="0.2">
      <c r="A41" s="8">
        <f t="shared" si="6"/>
        <v>37</v>
      </c>
      <c r="B41" s="86" t="s">
        <v>281</v>
      </c>
      <c r="C41" s="86">
        <v>9530</v>
      </c>
      <c r="D41" s="87" t="s">
        <v>286</v>
      </c>
      <c r="E41" s="128" t="str">
        <f t="shared" si="14"/>
        <v xml:space="preserve"> </v>
      </c>
      <c r="F41" s="120" t="s">
        <v>294</v>
      </c>
      <c r="G41" s="93">
        <v>5265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/>
      <c r="N41" s="94">
        <v>0</v>
      </c>
      <c r="O41" s="94">
        <v>0</v>
      </c>
      <c r="P41" s="94">
        <v>0</v>
      </c>
      <c r="Q41" s="94">
        <v>0</v>
      </c>
      <c r="R41" s="51">
        <f t="shared" si="7"/>
        <v>5265</v>
      </c>
      <c r="S41" s="6"/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83">
        <f t="shared" si="8"/>
        <v>0</v>
      </c>
      <c r="AD41" s="51">
        <f t="shared" si="9"/>
        <v>5265</v>
      </c>
      <c r="AE41" s="39"/>
      <c r="AF41" s="64">
        <v>0</v>
      </c>
      <c r="AG41" s="64">
        <v>0</v>
      </c>
      <c r="AH41" s="64">
        <v>0</v>
      </c>
      <c r="AI41" s="64">
        <v>0</v>
      </c>
      <c r="AJ41" s="51">
        <f t="shared" si="10"/>
        <v>0</v>
      </c>
      <c r="AK41" s="64">
        <v>0</v>
      </c>
      <c r="AL41" s="51">
        <f t="shared" si="11"/>
        <v>0</v>
      </c>
      <c r="AM41" s="39"/>
      <c r="AN41" s="84"/>
      <c r="AO41" s="39"/>
    </row>
    <row r="42" spans="1:41" ht="17.25" customHeight="1" x14ac:dyDescent="0.2">
      <c r="A42" s="8">
        <f t="shared" si="6"/>
        <v>38</v>
      </c>
      <c r="B42" s="86" t="s">
        <v>281</v>
      </c>
      <c r="C42" s="86">
        <v>9532</v>
      </c>
      <c r="D42" s="87" t="s">
        <v>105</v>
      </c>
      <c r="E42" s="128">
        <f t="shared" si="14"/>
        <v>1</v>
      </c>
      <c r="F42" s="120" t="s">
        <v>345</v>
      </c>
      <c r="G42" s="93">
        <v>124132</v>
      </c>
      <c r="H42" s="94">
        <v>2086</v>
      </c>
      <c r="I42" s="94"/>
      <c r="J42" s="94">
        <v>0</v>
      </c>
      <c r="K42" s="94">
        <v>0</v>
      </c>
      <c r="L42" s="94"/>
      <c r="M42" s="94"/>
      <c r="N42" s="94">
        <v>31814</v>
      </c>
      <c r="O42" s="94">
        <v>3396</v>
      </c>
      <c r="P42" s="94">
        <v>45460</v>
      </c>
      <c r="Q42" s="94">
        <v>15824</v>
      </c>
      <c r="R42" s="51">
        <f t="shared" si="7"/>
        <v>222712</v>
      </c>
      <c r="S42" s="6"/>
      <c r="T42" s="64">
        <v>92178</v>
      </c>
      <c r="U42" s="64"/>
      <c r="V42" s="64"/>
      <c r="W42" s="64">
        <v>49246</v>
      </c>
      <c r="X42" s="64">
        <v>24068</v>
      </c>
      <c r="Y42" s="64">
        <v>18735</v>
      </c>
      <c r="Z42" s="64">
        <v>21165</v>
      </c>
      <c r="AA42" s="64">
        <v>432</v>
      </c>
      <c r="AB42" s="64"/>
      <c r="AC42" s="83">
        <f t="shared" si="8"/>
        <v>205824</v>
      </c>
      <c r="AD42" s="51">
        <f t="shared" si="9"/>
        <v>16888</v>
      </c>
      <c r="AE42" s="39"/>
      <c r="AF42" s="64">
        <v>788663</v>
      </c>
      <c r="AG42" s="64">
        <v>32487</v>
      </c>
      <c r="AH42" s="64">
        <v>165322</v>
      </c>
      <c r="AI42" s="64">
        <v>3841</v>
      </c>
      <c r="AJ42" s="51">
        <f t="shared" si="10"/>
        <v>990313</v>
      </c>
      <c r="AK42" s="64">
        <v>48285</v>
      </c>
      <c r="AL42" s="51">
        <f t="shared" si="11"/>
        <v>942028</v>
      </c>
      <c r="AM42" s="39"/>
      <c r="AN42" s="84"/>
      <c r="AO42" s="39"/>
    </row>
    <row r="43" spans="1:41" ht="17.25" customHeight="1" x14ac:dyDescent="0.2">
      <c r="A43" s="8">
        <f t="shared" si="6"/>
        <v>39</v>
      </c>
      <c r="B43" s="86" t="s">
        <v>281</v>
      </c>
      <c r="C43" s="86">
        <v>15065</v>
      </c>
      <c r="D43" s="87" t="s">
        <v>287</v>
      </c>
      <c r="E43" s="128" t="str">
        <f t="shared" si="14"/>
        <v xml:space="preserve"> </v>
      </c>
      <c r="F43" s="120" t="s">
        <v>294</v>
      </c>
      <c r="G43" s="93">
        <v>73530</v>
      </c>
      <c r="H43" s="94">
        <v>43523</v>
      </c>
      <c r="I43" s="94">
        <v>0</v>
      </c>
      <c r="J43" s="94">
        <v>0</v>
      </c>
      <c r="K43" s="94">
        <v>24565</v>
      </c>
      <c r="L43" s="94">
        <v>0</v>
      </c>
      <c r="M43" s="94"/>
      <c r="N43" s="94">
        <v>5998</v>
      </c>
      <c r="O43" s="94">
        <v>981</v>
      </c>
      <c r="P43" s="94">
        <v>1235</v>
      </c>
      <c r="Q43" s="94">
        <v>0</v>
      </c>
      <c r="R43" s="51">
        <f t="shared" si="7"/>
        <v>149832</v>
      </c>
      <c r="S43" s="6"/>
      <c r="T43" s="64">
        <v>72439</v>
      </c>
      <c r="U43" s="64">
        <v>5998</v>
      </c>
      <c r="V43" s="64">
        <v>0</v>
      </c>
      <c r="W43" s="64">
        <v>3381</v>
      </c>
      <c r="X43" s="64">
        <v>12007</v>
      </c>
      <c r="Y43" s="64">
        <v>21963</v>
      </c>
      <c r="Z43" s="64">
        <v>26967</v>
      </c>
      <c r="AA43" s="64">
        <v>0</v>
      </c>
      <c r="AB43" s="64"/>
      <c r="AC43" s="83">
        <f t="shared" si="8"/>
        <v>142755</v>
      </c>
      <c r="AD43" s="51">
        <f t="shared" si="9"/>
        <v>7077</v>
      </c>
      <c r="AE43" s="39"/>
      <c r="AF43" s="64">
        <v>635000</v>
      </c>
      <c r="AG43" s="64">
        <v>4403</v>
      </c>
      <c r="AH43" s="64">
        <v>36984</v>
      </c>
      <c r="AI43" s="64">
        <v>0</v>
      </c>
      <c r="AJ43" s="51">
        <f t="shared" si="10"/>
        <v>676387</v>
      </c>
      <c r="AK43" s="64">
        <v>80701</v>
      </c>
      <c r="AL43" s="51">
        <f t="shared" si="11"/>
        <v>595686</v>
      </c>
      <c r="AM43" s="39"/>
      <c r="AN43" s="84"/>
      <c r="AO43" s="39"/>
    </row>
    <row r="44" spans="1:41" ht="17.25" customHeight="1" x14ac:dyDescent="0.2">
      <c r="A44" s="8">
        <f t="shared" si="6"/>
        <v>40</v>
      </c>
      <c r="B44" s="86" t="s">
        <v>281</v>
      </c>
      <c r="C44" s="86">
        <v>9627</v>
      </c>
      <c r="D44" s="87" t="s">
        <v>131</v>
      </c>
      <c r="E44" s="128" t="str">
        <f t="shared" si="14"/>
        <v xml:space="preserve"> </v>
      </c>
      <c r="F44" s="120" t="s">
        <v>294</v>
      </c>
      <c r="G44" s="93">
        <v>36393</v>
      </c>
      <c r="H44" s="94">
        <v>169</v>
      </c>
      <c r="I44" s="94">
        <v>470</v>
      </c>
      <c r="J44" s="94">
        <v>0</v>
      </c>
      <c r="K44" s="94"/>
      <c r="L44" s="94"/>
      <c r="M44" s="94"/>
      <c r="N44" s="94">
        <v>950</v>
      </c>
      <c r="O44" s="94">
        <v>8576</v>
      </c>
      <c r="P44" s="94">
        <v>9553</v>
      </c>
      <c r="Q44" s="94">
        <v>1254</v>
      </c>
      <c r="R44" s="51">
        <f t="shared" si="7"/>
        <v>57365</v>
      </c>
      <c r="S44" s="6"/>
      <c r="T44" s="64">
        <v>40441</v>
      </c>
      <c r="U44" s="64">
        <v>0</v>
      </c>
      <c r="V44" s="64">
        <v>540</v>
      </c>
      <c r="W44" s="64">
        <v>182</v>
      </c>
      <c r="X44" s="64">
        <v>5348</v>
      </c>
      <c r="Y44" s="64">
        <v>10292</v>
      </c>
      <c r="Z44" s="64">
        <v>4955</v>
      </c>
      <c r="AA44" s="64">
        <v>1629</v>
      </c>
      <c r="AB44" s="64">
        <v>6694</v>
      </c>
      <c r="AC44" s="83">
        <f t="shared" si="8"/>
        <v>70081</v>
      </c>
      <c r="AD44" s="51">
        <f t="shared" si="9"/>
        <v>-12716</v>
      </c>
      <c r="AE44" s="39"/>
      <c r="AF44" s="64">
        <v>801000</v>
      </c>
      <c r="AG44" s="64">
        <v>72381</v>
      </c>
      <c r="AH44" s="64">
        <v>39450</v>
      </c>
      <c r="AI44" s="64">
        <v>1977</v>
      </c>
      <c r="AJ44" s="51">
        <f t="shared" si="10"/>
        <v>914808</v>
      </c>
      <c r="AK44" s="64">
        <v>19407</v>
      </c>
      <c r="AL44" s="51">
        <f t="shared" si="11"/>
        <v>895401</v>
      </c>
      <c r="AM44" s="39"/>
      <c r="AN44" s="84"/>
      <c r="AO44" s="39"/>
    </row>
    <row r="45" spans="1:41" ht="17.25" customHeight="1" x14ac:dyDescent="0.2">
      <c r="A45" s="8">
        <f t="shared" si="6"/>
        <v>41</v>
      </c>
      <c r="B45" s="86" t="s">
        <v>281</v>
      </c>
      <c r="C45" s="86">
        <v>9629</v>
      </c>
      <c r="D45" s="87" t="s">
        <v>126</v>
      </c>
      <c r="E45" s="128">
        <f t="shared" si="14"/>
        <v>1</v>
      </c>
      <c r="F45" s="120" t="s">
        <v>345</v>
      </c>
      <c r="G45" s="93">
        <v>77906</v>
      </c>
      <c r="H45" s="94">
        <v>0</v>
      </c>
      <c r="I45" s="94">
        <v>150</v>
      </c>
      <c r="J45" s="94">
        <v>0</v>
      </c>
      <c r="K45" s="94"/>
      <c r="L45" s="94"/>
      <c r="M45" s="94"/>
      <c r="N45" s="94">
        <v>3493</v>
      </c>
      <c r="O45" s="94">
        <v>22517</v>
      </c>
      <c r="P45" s="94"/>
      <c r="Q45" s="94">
        <v>393734</v>
      </c>
      <c r="R45" s="51">
        <f t="shared" si="7"/>
        <v>497800</v>
      </c>
      <c r="S45" s="9"/>
      <c r="T45" s="64"/>
      <c r="U45" s="64"/>
      <c r="V45" s="64">
        <v>9558</v>
      </c>
      <c r="W45" s="64">
        <v>19366</v>
      </c>
      <c r="X45" s="64">
        <v>16744</v>
      </c>
      <c r="Y45" s="64">
        <v>20240</v>
      </c>
      <c r="Z45" s="64">
        <v>650</v>
      </c>
      <c r="AA45" s="64"/>
      <c r="AB45" s="64">
        <v>5643</v>
      </c>
      <c r="AC45" s="83">
        <f t="shared" si="8"/>
        <v>72201</v>
      </c>
      <c r="AD45" s="51">
        <f t="shared" si="9"/>
        <v>425599</v>
      </c>
      <c r="AE45" s="39"/>
      <c r="AF45" s="64">
        <v>1840000</v>
      </c>
      <c r="AG45" s="64">
        <v>177</v>
      </c>
      <c r="AH45" s="64">
        <v>731454</v>
      </c>
      <c r="AI45" s="64">
        <v>5654</v>
      </c>
      <c r="AJ45" s="51">
        <f t="shared" si="10"/>
        <v>2577285</v>
      </c>
      <c r="AK45" s="64">
        <v>10056</v>
      </c>
      <c r="AL45" s="51">
        <f t="shared" si="11"/>
        <v>2567229</v>
      </c>
      <c r="AM45" s="39"/>
      <c r="AN45" s="84"/>
      <c r="AO45" s="39"/>
    </row>
    <row r="46" spans="1:41" ht="17.25" customHeight="1" x14ac:dyDescent="0.2">
      <c r="A46" s="8">
        <f t="shared" si="6"/>
        <v>42</v>
      </c>
      <c r="B46" s="86" t="s">
        <v>281</v>
      </c>
      <c r="C46" s="86">
        <v>9554</v>
      </c>
      <c r="D46" s="87" t="s">
        <v>111</v>
      </c>
      <c r="E46" s="128">
        <f t="shared" si="14"/>
        <v>1</v>
      </c>
      <c r="F46" s="120" t="s">
        <v>345</v>
      </c>
      <c r="G46" s="93">
        <v>195574</v>
      </c>
      <c r="H46" s="94"/>
      <c r="I46" s="94">
        <v>8575</v>
      </c>
      <c r="J46" s="94"/>
      <c r="K46" s="94">
        <v>51938</v>
      </c>
      <c r="L46" s="94">
        <v>0</v>
      </c>
      <c r="M46" s="94"/>
      <c r="N46" s="94">
        <v>26781</v>
      </c>
      <c r="O46" s="94">
        <v>1998</v>
      </c>
      <c r="P46" s="94">
        <v>33382</v>
      </c>
      <c r="Q46" s="94">
        <v>464</v>
      </c>
      <c r="R46" s="51">
        <f t="shared" si="7"/>
        <v>318712</v>
      </c>
      <c r="S46" s="9"/>
      <c r="T46" s="64">
        <v>12151</v>
      </c>
      <c r="U46" s="64">
        <v>3610</v>
      </c>
      <c r="V46" s="64">
        <v>5564</v>
      </c>
      <c r="W46" s="64">
        <v>118535</v>
      </c>
      <c r="X46" s="64">
        <v>44973</v>
      </c>
      <c r="Y46" s="64">
        <v>44358</v>
      </c>
      <c r="Z46" s="64">
        <v>41754</v>
      </c>
      <c r="AA46" s="64">
        <v>16959</v>
      </c>
      <c r="AB46" s="64"/>
      <c r="AC46" s="83">
        <f t="shared" si="8"/>
        <v>287904</v>
      </c>
      <c r="AD46" s="51">
        <f t="shared" si="9"/>
        <v>30808</v>
      </c>
      <c r="AE46" s="39"/>
      <c r="AF46" s="64">
        <v>3221168</v>
      </c>
      <c r="AG46" s="64">
        <v>138533</v>
      </c>
      <c r="AH46" s="64">
        <v>669523</v>
      </c>
      <c r="AI46" s="64">
        <v>3269</v>
      </c>
      <c r="AJ46" s="51">
        <f t="shared" si="10"/>
        <v>4032493</v>
      </c>
      <c r="AK46" s="64">
        <v>525561</v>
      </c>
      <c r="AL46" s="51">
        <f t="shared" si="11"/>
        <v>3506932</v>
      </c>
      <c r="AM46" s="39"/>
      <c r="AN46" s="84"/>
      <c r="AO46" s="39"/>
    </row>
    <row r="47" spans="1:41" ht="17.25" customHeight="1" x14ac:dyDescent="0.2">
      <c r="A47" s="8">
        <f t="shared" si="6"/>
        <v>43</v>
      </c>
      <c r="B47" s="86" t="s">
        <v>281</v>
      </c>
      <c r="C47" s="86">
        <v>9568</v>
      </c>
      <c r="D47" s="87" t="s">
        <v>254</v>
      </c>
      <c r="E47" s="128" t="str">
        <f t="shared" si="14"/>
        <v xml:space="preserve"> </v>
      </c>
      <c r="F47" s="120" t="s">
        <v>294</v>
      </c>
      <c r="G47" s="93">
        <v>161099</v>
      </c>
      <c r="H47" s="94">
        <v>0</v>
      </c>
      <c r="I47" s="94">
        <v>0</v>
      </c>
      <c r="J47" s="94">
        <v>0</v>
      </c>
      <c r="K47" s="94"/>
      <c r="L47" s="94">
        <v>1667</v>
      </c>
      <c r="M47" s="94"/>
      <c r="N47" s="94">
        <v>22626</v>
      </c>
      <c r="O47" s="94"/>
      <c r="P47" s="94">
        <v>37</v>
      </c>
      <c r="Q47" s="94">
        <v>43</v>
      </c>
      <c r="R47" s="51">
        <f t="shared" si="7"/>
        <v>185472</v>
      </c>
      <c r="S47" s="9"/>
      <c r="T47" s="64">
        <v>85590</v>
      </c>
      <c r="U47" s="64">
        <v>0</v>
      </c>
      <c r="V47" s="64">
        <v>1262</v>
      </c>
      <c r="W47" s="64">
        <v>52578</v>
      </c>
      <c r="X47" s="64">
        <v>32157</v>
      </c>
      <c r="Y47" s="64">
        <v>7992</v>
      </c>
      <c r="Z47" s="64">
        <v>4248</v>
      </c>
      <c r="AA47" s="64">
        <v>0</v>
      </c>
      <c r="AB47" s="64">
        <v>10046</v>
      </c>
      <c r="AC47" s="83">
        <f t="shared" si="8"/>
        <v>193873</v>
      </c>
      <c r="AD47" s="51">
        <f t="shared" si="9"/>
        <v>-8401</v>
      </c>
      <c r="AE47" s="39"/>
      <c r="AF47" s="64">
        <v>0</v>
      </c>
      <c r="AG47" s="64">
        <v>0</v>
      </c>
      <c r="AH47" s="64">
        <v>41944</v>
      </c>
      <c r="AI47" s="64"/>
      <c r="AJ47" s="51">
        <f t="shared" si="10"/>
        <v>41944</v>
      </c>
      <c r="AK47" s="64"/>
      <c r="AL47" s="51">
        <f t="shared" si="11"/>
        <v>41944</v>
      </c>
      <c r="AM47" s="39"/>
      <c r="AN47" s="84"/>
      <c r="AO47" s="39"/>
    </row>
    <row r="48" spans="1:41" ht="17.25" customHeight="1" x14ac:dyDescent="0.2">
      <c r="A48" s="8">
        <f t="shared" si="6"/>
        <v>44</v>
      </c>
      <c r="B48" s="86" t="s">
        <v>281</v>
      </c>
      <c r="C48" s="86">
        <v>9569</v>
      </c>
      <c r="D48" s="87" t="s">
        <v>308</v>
      </c>
      <c r="E48" s="128" t="str">
        <f t="shared" si="14"/>
        <v xml:space="preserve"> </v>
      </c>
      <c r="F48" s="120" t="s">
        <v>294</v>
      </c>
      <c r="G48" s="93">
        <v>49269</v>
      </c>
      <c r="H48" s="94">
        <v>1407</v>
      </c>
      <c r="I48" s="94"/>
      <c r="J48" s="94">
        <v>0</v>
      </c>
      <c r="K48" s="94">
        <v>10000</v>
      </c>
      <c r="L48" s="94">
        <v>0</v>
      </c>
      <c r="M48" s="94"/>
      <c r="N48" s="94">
        <v>12423</v>
      </c>
      <c r="O48" s="94">
        <v>6484</v>
      </c>
      <c r="P48" s="94">
        <v>2537</v>
      </c>
      <c r="Q48" s="94">
        <v>4131</v>
      </c>
      <c r="R48" s="51">
        <f t="shared" si="7"/>
        <v>86251</v>
      </c>
      <c r="S48" s="9"/>
      <c r="T48" s="64">
        <v>44071</v>
      </c>
      <c r="U48" s="64">
        <v>9317</v>
      </c>
      <c r="V48" s="64"/>
      <c r="W48" s="64">
        <v>22751</v>
      </c>
      <c r="X48" s="64">
        <v>12421</v>
      </c>
      <c r="Y48" s="64">
        <v>16238</v>
      </c>
      <c r="Z48" s="64">
        <v>774</v>
      </c>
      <c r="AA48" s="64"/>
      <c r="AB48" s="64"/>
      <c r="AC48" s="83">
        <f t="shared" si="8"/>
        <v>105572</v>
      </c>
      <c r="AD48" s="51">
        <f t="shared" si="9"/>
        <v>-19321</v>
      </c>
      <c r="AE48" s="39"/>
      <c r="AF48" s="64">
        <v>675000</v>
      </c>
      <c r="AG48" s="64"/>
      <c r="AH48" s="64">
        <v>177761</v>
      </c>
      <c r="AI48" s="64"/>
      <c r="AJ48" s="51">
        <f t="shared" si="10"/>
        <v>852761</v>
      </c>
      <c r="AK48" s="64">
        <v>0</v>
      </c>
      <c r="AL48" s="51">
        <f t="shared" si="11"/>
        <v>852761</v>
      </c>
      <c r="AM48" s="39"/>
      <c r="AN48" s="84"/>
      <c r="AO48" s="39"/>
    </row>
    <row r="49" spans="1:41" ht="17.25" customHeight="1" x14ac:dyDescent="0.2">
      <c r="A49" s="8">
        <f t="shared" si="6"/>
        <v>45</v>
      </c>
      <c r="B49" s="86" t="s">
        <v>281</v>
      </c>
      <c r="C49" s="86">
        <v>9570</v>
      </c>
      <c r="D49" s="87" t="s">
        <v>353</v>
      </c>
      <c r="E49" s="128">
        <f t="shared" si="14"/>
        <v>1</v>
      </c>
      <c r="F49" s="120" t="s">
        <v>345</v>
      </c>
      <c r="G49" s="93">
        <v>74756</v>
      </c>
      <c r="H49" s="94">
        <v>2394</v>
      </c>
      <c r="I49" s="94"/>
      <c r="J49" s="94">
        <v>0</v>
      </c>
      <c r="K49" s="94"/>
      <c r="L49" s="94"/>
      <c r="M49" s="94"/>
      <c r="N49" s="94">
        <v>136218</v>
      </c>
      <c r="O49" s="94">
        <v>7791</v>
      </c>
      <c r="P49" s="94"/>
      <c r="Q49" s="94"/>
      <c r="R49" s="51">
        <f t="shared" si="7"/>
        <v>221159</v>
      </c>
      <c r="S49" s="9"/>
      <c r="T49" s="64">
        <v>22660</v>
      </c>
      <c r="U49" s="64"/>
      <c r="V49" s="64"/>
      <c r="W49" s="64">
        <v>52235</v>
      </c>
      <c r="X49" s="64">
        <v>85697</v>
      </c>
      <c r="Y49" s="64">
        <v>17114</v>
      </c>
      <c r="Z49" s="64">
        <v>20257</v>
      </c>
      <c r="AA49" s="64"/>
      <c r="AB49" s="64">
        <v>7521</v>
      </c>
      <c r="AC49" s="83">
        <f t="shared" si="8"/>
        <v>205484</v>
      </c>
      <c r="AD49" s="51">
        <f t="shared" si="9"/>
        <v>15675</v>
      </c>
      <c r="AE49" s="39"/>
      <c r="AF49" s="64">
        <v>1545576</v>
      </c>
      <c r="AG49" s="64">
        <v>288472</v>
      </c>
      <c r="AH49" s="64">
        <v>3190109</v>
      </c>
      <c r="AI49" s="64">
        <v>6130</v>
      </c>
      <c r="AJ49" s="51">
        <f t="shared" si="10"/>
        <v>5030287</v>
      </c>
      <c r="AK49" s="64">
        <v>8612</v>
      </c>
      <c r="AL49" s="51">
        <f t="shared" si="11"/>
        <v>5021675</v>
      </c>
      <c r="AM49" s="39"/>
      <c r="AN49" s="84"/>
      <c r="AO49" s="39"/>
    </row>
    <row r="50" spans="1:41" ht="17.25" customHeight="1" x14ac:dyDescent="0.2">
      <c r="A50" s="8">
        <f t="shared" si="6"/>
        <v>46</v>
      </c>
      <c r="B50" s="86" t="s">
        <v>281</v>
      </c>
      <c r="C50" s="86">
        <v>14406</v>
      </c>
      <c r="D50" s="87" t="s">
        <v>113</v>
      </c>
      <c r="E50" s="128">
        <f t="shared" si="14"/>
        <v>1</v>
      </c>
      <c r="F50" s="120" t="s">
        <v>345</v>
      </c>
      <c r="G50" s="93">
        <v>83730</v>
      </c>
      <c r="H50" s="94"/>
      <c r="I50" s="94">
        <v>0</v>
      </c>
      <c r="J50" s="94">
        <v>63680</v>
      </c>
      <c r="K50" s="94"/>
      <c r="L50" s="94">
        <v>0</v>
      </c>
      <c r="M50" s="94"/>
      <c r="N50" s="94">
        <v>585</v>
      </c>
      <c r="O50" s="94">
        <v>16</v>
      </c>
      <c r="P50" s="94">
        <v>2259</v>
      </c>
      <c r="Q50" s="94"/>
      <c r="R50" s="51">
        <f t="shared" si="7"/>
        <v>150270</v>
      </c>
      <c r="S50" s="9"/>
      <c r="T50" s="64">
        <v>60043</v>
      </c>
      <c r="U50" s="64"/>
      <c r="V50" s="64"/>
      <c r="W50" s="64">
        <v>7985</v>
      </c>
      <c r="X50" s="64">
        <v>9394</v>
      </c>
      <c r="Y50" s="64">
        <v>8258</v>
      </c>
      <c r="Z50" s="64"/>
      <c r="AA50" s="64">
        <v>300</v>
      </c>
      <c r="AB50" s="64"/>
      <c r="AC50" s="83">
        <f t="shared" si="8"/>
        <v>85980</v>
      </c>
      <c r="AD50" s="51">
        <f t="shared" si="9"/>
        <v>64290</v>
      </c>
      <c r="AE50" s="39"/>
      <c r="AF50" s="64">
        <v>1255637</v>
      </c>
      <c r="AG50" s="64">
        <v>30605</v>
      </c>
      <c r="AH50" s="64">
        <v>73423</v>
      </c>
      <c r="AI50" s="64">
        <v>4497</v>
      </c>
      <c r="AJ50" s="51">
        <f t="shared" si="10"/>
        <v>1364162</v>
      </c>
      <c r="AK50" s="64">
        <v>2275</v>
      </c>
      <c r="AL50" s="51">
        <f t="shared" si="11"/>
        <v>1361887</v>
      </c>
      <c r="AM50" s="39"/>
      <c r="AN50" s="84"/>
      <c r="AO50" s="39"/>
    </row>
    <row r="51" spans="1:41" ht="17.25" customHeight="1" x14ac:dyDescent="0.2">
      <c r="A51" s="8">
        <f t="shared" si="6"/>
        <v>47</v>
      </c>
      <c r="B51" s="86" t="s">
        <v>281</v>
      </c>
      <c r="C51" s="86">
        <v>9632</v>
      </c>
      <c r="D51" s="87" t="s">
        <v>132</v>
      </c>
      <c r="E51" s="128" t="str">
        <f t="shared" si="14"/>
        <v xml:space="preserve"> </v>
      </c>
      <c r="F51" s="120" t="s">
        <v>294</v>
      </c>
      <c r="G51" s="93">
        <v>85972</v>
      </c>
      <c r="H51" s="94">
        <v>29068</v>
      </c>
      <c r="I51" s="94">
        <v>0</v>
      </c>
      <c r="J51" s="94"/>
      <c r="K51" s="94">
        <v>3500</v>
      </c>
      <c r="L51" s="94">
        <v>0</v>
      </c>
      <c r="M51" s="94"/>
      <c r="N51" s="94">
        <v>24747</v>
      </c>
      <c r="O51" s="94">
        <v>28016</v>
      </c>
      <c r="P51" s="94">
        <v>307340</v>
      </c>
      <c r="Q51" s="94">
        <v>3580</v>
      </c>
      <c r="R51" s="51">
        <f t="shared" si="7"/>
        <v>482223</v>
      </c>
      <c r="S51" s="9"/>
      <c r="T51" s="64">
        <v>66093</v>
      </c>
      <c r="U51" s="64">
        <v>28991</v>
      </c>
      <c r="V51" s="64">
        <v>54572</v>
      </c>
      <c r="W51" s="64">
        <v>133873</v>
      </c>
      <c r="X51" s="64">
        <v>127373</v>
      </c>
      <c r="Y51" s="64">
        <v>32263</v>
      </c>
      <c r="Z51" s="64">
        <v>1000</v>
      </c>
      <c r="AA51" s="64">
        <v>0</v>
      </c>
      <c r="AB51" s="64">
        <v>2609</v>
      </c>
      <c r="AC51" s="83">
        <f t="shared" si="8"/>
        <v>446774</v>
      </c>
      <c r="AD51" s="51">
        <f t="shared" si="9"/>
        <v>35449</v>
      </c>
      <c r="AE51" s="39"/>
      <c r="AF51" s="64">
        <v>6950000</v>
      </c>
      <c r="AG51" s="64">
        <v>77342</v>
      </c>
      <c r="AH51" s="64">
        <v>888897</v>
      </c>
      <c r="AI51" s="64">
        <v>75735</v>
      </c>
      <c r="AJ51" s="51">
        <f t="shared" si="10"/>
        <v>7991974</v>
      </c>
      <c r="AK51" s="64">
        <v>57219</v>
      </c>
      <c r="AL51" s="51">
        <f t="shared" si="11"/>
        <v>7934755</v>
      </c>
      <c r="AM51" s="39"/>
      <c r="AN51" s="84"/>
      <c r="AO51" s="39"/>
    </row>
    <row r="52" spans="1:41" ht="17.25" customHeight="1" x14ac:dyDescent="0.2">
      <c r="A52" s="8">
        <f t="shared" si="6"/>
        <v>48</v>
      </c>
      <c r="B52" s="86" t="s">
        <v>281</v>
      </c>
      <c r="C52" s="86">
        <v>9633</v>
      </c>
      <c r="D52" s="87" t="s">
        <v>133</v>
      </c>
      <c r="E52" s="128">
        <f t="shared" si="14"/>
        <v>1</v>
      </c>
      <c r="F52" s="120" t="s">
        <v>345</v>
      </c>
      <c r="G52" s="93">
        <v>210544</v>
      </c>
      <c r="H52" s="94">
        <v>2883</v>
      </c>
      <c r="I52" s="94">
        <v>11501</v>
      </c>
      <c r="J52" s="94">
        <v>440887</v>
      </c>
      <c r="K52" s="94">
        <v>5000</v>
      </c>
      <c r="L52" s="94">
        <v>578170</v>
      </c>
      <c r="M52" s="94"/>
      <c r="N52" s="94">
        <v>201833</v>
      </c>
      <c r="O52" s="94">
        <v>602306</v>
      </c>
      <c r="P52" s="94">
        <v>653</v>
      </c>
      <c r="Q52" s="94"/>
      <c r="R52" s="51">
        <f t="shared" si="7"/>
        <v>2053777</v>
      </c>
      <c r="S52" s="9"/>
      <c r="T52" s="64">
        <v>143863</v>
      </c>
      <c r="U52" s="64">
        <v>42900</v>
      </c>
      <c r="V52" s="64">
        <v>1445</v>
      </c>
      <c r="W52" s="64">
        <v>331568</v>
      </c>
      <c r="X52" s="64">
        <v>267667</v>
      </c>
      <c r="Y52" s="64">
        <v>188553</v>
      </c>
      <c r="Z52" s="64">
        <v>20274</v>
      </c>
      <c r="AA52" s="64">
        <v>15142</v>
      </c>
      <c r="AB52" s="64">
        <v>0</v>
      </c>
      <c r="AC52" s="83">
        <f t="shared" si="8"/>
        <v>1011412</v>
      </c>
      <c r="AD52" s="51">
        <f t="shared" si="9"/>
        <v>1042365</v>
      </c>
      <c r="AE52" s="39"/>
      <c r="AF52" s="64">
        <v>7188870</v>
      </c>
      <c r="AG52" s="64">
        <v>37818</v>
      </c>
      <c r="AH52" s="64">
        <v>17538427</v>
      </c>
      <c r="AI52" s="64">
        <v>148321</v>
      </c>
      <c r="AJ52" s="51">
        <f t="shared" si="10"/>
        <v>24913436</v>
      </c>
      <c r="AK52" s="64">
        <v>474301</v>
      </c>
      <c r="AL52" s="51">
        <f t="shared" si="11"/>
        <v>24439135</v>
      </c>
      <c r="AM52" s="39"/>
      <c r="AN52" s="84"/>
      <c r="AO52" s="39"/>
    </row>
    <row r="53" spans="1:41" s="7" customFormat="1" ht="17.25" customHeight="1" x14ac:dyDescent="0.2">
      <c r="A53" s="225" t="s">
        <v>332</v>
      </c>
      <c r="B53" s="225"/>
      <c r="C53" s="225"/>
      <c r="D53" s="225"/>
      <c r="E53" s="128" t="str">
        <f t="shared" si="14"/>
        <v xml:space="preserve"> </v>
      </c>
      <c r="F53" s="117"/>
      <c r="G53" s="107">
        <f>SUM(G5:G52)</f>
        <v>4545705</v>
      </c>
      <c r="H53" s="107">
        <f t="shared" ref="H53:Q53" si="15">SUM(H5:H52)</f>
        <v>121537</v>
      </c>
      <c r="I53" s="107">
        <f t="shared" si="15"/>
        <v>321771</v>
      </c>
      <c r="J53" s="107">
        <f t="shared" si="15"/>
        <v>786793</v>
      </c>
      <c r="K53" s="107">
        <f t="shared" si="15"/>
        <v>357602</v>
      </c>
      <c r="L53" s="107">
        <f t="shared" si="15"/>
        <v>763460</v>
      </c>
      <c r="M53" s="107">
        <f t="shared" si="15"/>
        <v>0</v>
      </c>
      <c r="N53" s="107">
        <f t="shared" si="15"/>
        <v>1150349</v>
      </c>
      <c r="O53" s="107">
        <f t="shared" si="15"/>
        <v>1194780</v>
      </c>
      <c r="P53" s="107">
        <f t="shared" si="15"/>
        <v>729750</v>
      </c>
      <c r="Q53" s="107">
        <f t="shared" si="15"/>
        <v>521855</v>
      </c>
      <c r="R53" s="143">
        <f>SUM(R5:R52)</f>
        <v>10493602</v>
      </c>
      <c r="S53" s="31"/>
      <c r="T53" s="108">
        <f>SUM(T5:T52)</f>
        <v>2339237</v>
      </c>
      <c r="U53" s="108"/>
      <c r="V53" s="108"/>
      <c r="W53" s="108"/>
      <c r="X53" s="108"/>
      <c r="Y53" s="108"/>
      <c r="Z53" s="108"/>
      <c r="AA53" s="108"/>
      <c r="AB53" s="108"/>
      <c r="AC53" s="83"/>
      <c r="AD53" s="51"/>
      <c r="AE53" s="35"/>
      <c r="AF53" s="108"/>
      <c r="AG53" s="108"/>
      <c r="AH53" s="108"/>
      <c r="AI53" s="108"/>
      <c r="AJ53" s="51"/>
      <c r="AK53" s="108"/>
      <c r="AL53" s="51"/>
      <c r="AM53" s="77"/>
      <c r="AN53" s="85"/>
    </row>
    <row r="54" spans="1:41" s="7" customFormat="1" ht="17.25" customHeight="1" x14ac:dyDescent="0.2">
      <c r="A54" s="219" t="s">
        <v>324</v>
      </c>
      <c r="B54" s="220"/>
      <c r="C54" s="220"/>
      <c r="D54" s="220"/>
      <c r="E54" s="128" t="str">
        <f t="shared" si="14"/>
        <v xml:space="preserve"> </v>
      </c>
      <c r="F54" s="117"/>
      <c r="G54" s="129">
        <v>4642392</v>
      </c>
      <c r="H54" s="100">
        <v>156690</v>
      </c>
      <c r="I54" s="100">
        <v>261700</v>
      </c>
      <c r="J54" s="100">
        <v>402189</v>
      </c>
      <c r="K54" s="100">
        <v>371647</v>
      </c>
      <c r="L54" s="100">
        <v>1655722</v>
      </c>
      <c r="M54" s="100"/>
      <c r="N54" s="100">
        <v>1145330</v>
      </c>
      <c r="O54" s="100">
        <v>1179758</v>
      </c>
      <c r="P54" s="100">
        <v>739496</v>
      </c>
      <c r="Q54" s="100">
        <v>184164</v>
      </c>
      <c r="R54" s="83">
        <v>10739088</v>
      </c>
      <c r="S54" s="92"/>
      <c r="T54" s="96">
        <v>2240163</v>
      </c>
      <c r="U54" s="96">
        <v>445771</v>
      </c>
      <c r="V54" s="96">
        <v>372907</v>
      </c>
      <c r="W54" s="96">
        <v>1790799</v>
      </c>
      <c r="X54" s="96">
        <v>1842419</v>
      </c>
      <c r="Y54" s="96">
        <v>1329494</v>
      </c>
      <c r="Z54" s="96">
        <v>412184</v>
      </c>
      <c r="AA54" s="96">
        <v>196512</v>
      </c>
      <c r="AB54" s="96">
        <v>814895</v>
      </c>
      <c r="AC54" s="83">
        <v>9445144</v>
      </c>
      <c r="AD54" s="83">
        <v>1293944</v>
      </c>
      <c r="AE54" s="97"/>
      <c r="AF54" s="96">
        <v>77692182</v>
      </c>
      <c r="AG54" s="96">
        <v>5936019</v>
      </c>
      <c r="AH54" s="96">
        <v>39256429</v>
      </c>
      <c r="AI54" s="96">
        <v>297424</v>
      </c>
      <c r="AJ54" s="83">
        <v>123182054</v>
      </c>
      <c r="AK54" s="96">
        <v>700419</v>
      </c>
      <c r="AL54" s="83">
        <v>122481635</v>
      </c>
      <c r="AM54" s="77"/>
      <c r="AN54" s="97"/>
    </row>
    <row r="55" spans="1:41" s="7" customFormat="1" ht="17.25" customHeight="1" x14ac:dyDescent="0.2">
      <c r="A55" s="221" t="s">
        <v>333</v>
      </c>
      <c r="B55" s="222"/>
      <c r="C55" s="222"/>
      <c r="D55" s="222"/>
      <c r="E55" s="128" t="str">
        <f t="shared" si="14"/>
        <v xml:space="preserve"> </v>
      </c>
      <c r="F55" s="118"/>
      <c r="G55" s="109">
        <f t="shared" ref="G55:AK55" si="16">+G53/G54</f>
        <v>0.97917302114944194</v>
      </c>
      <c r="H55" s="110">
        <f t="shared" si="16"/>
        <v>0.77565256238432578</v>
      </c>
      <c r="I55" s="110">
        <f t="shared" si="16"/>
        <v>1.2295414596866641</v>
      </c>
      <c r="J55" s="110">
        <f t="shared" si="16"/>
        <v>1.9562767753469139</v>
      </c>
      <c r="K55" s="110">
        <f t="shared" si="16"/>
        <v>0.96220876261613841</v>
      </c>
      <c r="L55" s="110">
        <f t="shared" si="16"/>
        <v>0.46110397760010435</v>
      </c>
      <c r="M55" s="110"/>
      <c r="N55" s="110">
        <f t="shared" si="16"/>
        <v>1.0043821431377855</v>
      </c>
      <c r="O55" s="110">
        <f t="shared" si="16"/>
        <v>1.0127331198432221</v>
      </c>
      <c r="P55" s="110">
        <f t="shared" si="16"/>
        <v>0.98682075359433996</v>
      </c>
      <c r="Q55" s="110">
        <f t="shared" si="16"/>
        <v>2.8336428400773226</v>
      </c>
      <c r="R55" s="52">
        <f t="shared" si="16"/>
        <v>0.9771408894312068</v>
      </c>
      <c r="S55" s="79"/>
      <c r="T55" s="40">
        <f t="shared" si="16"/>
        <v>1.0442262460365608</v>
      </c>
      <c r="U55" s="40">
        <f t="shared" si="16"/>
        <v>0</v>
      </c>
      <c r="V55" s="40">
        <f t="shared" si="16"/>
        <v>0</v>
      </c>
      <c r="W55" s="40">
        <f t="shared" si="16"/>
        <v>0</v>
      </c>
      <c r="X55" s="40">
        <f t="shared" si="16"/>
        <v>0</v>
      </c>
      <c r="Y55" s="40">
        <f t="shared" si="16"/>
        <v>0</v>
      </c>
      <c r="Z55" s="40">
        <f t="shared" si="16"/>
        <v>0</v>
      </c>
      <c r="AA55" s="40">
        <v>0</v>
      </c>
      <c r="AB55" s="40">
        <f t="shared" si="16"/>
        <v>0</v>
      </c>
      <c r="AC55" s="145">
        <f>+AC53/AC54</f>
        <v>0</v>
      </c>
      <c r="AD55" s="145">
        <f>+AD53/AD54*-1</f>
        <v>0</v>
      </c>
      <c r="AE55" s="37"/>
      <c r="AF55" s="40">
        <f t="shared" si="16"/>
        <v>0</v>
      </c>
      <c r="AG55" s="66">
        <f t="shared" si="16"/>
        <v>0</v>
      </c>
      <c r="AH55" s="40">
        <f t="shared" si="16"/>
        <v>0</v>
      </c>
      <c r="AI55" s="40">
        <f t="shared" si="16"/>
        <v>0</v>
      </c>
      <c r="AJ55" s="52">
        <f>+AJ53/AJ54</f>
        <v>0</v>
      </c>
      <c r="AK55" s="40">
        <f t="shared" si="16"/>
        <v>0</v>
      </c>
      <c r="AL55" s="52">
        <f>+AL53/AL54</f>
        <v>0</v>
      </c>
      <c r="AM55" s="77"/>
    </row>
    <row r="56" spans="1:41" x14ac:dyDescent="0.2">
      <c r="D56" s="45"/>
      <c r="E56" s="45"/>
      <c r="V56"/>
      <c r="W56"/>
      <c r="X56"/>
      <c r="Y56"/>
      <c r="Z56"/>
      <c r="AA56"/>
      <c r="AB56"/>
    </row>
    <row r="57" spans="1:41" x14ac:dyDescent="0.2">
      <c r="D57" s="45"/>
      <c r="E57" s="45"/>
      <c r="V57"/>
      <c r="W57"/>
      <c r="X57"/>
      <c r="Y57"/>
      <c r="Z57"/>
      <c r="AA57"/>
      <c r="AB57"/>
    </row>
    <row r="58" spans="1:41" x14ac:dyDescent="0.2">
      <c r="D58" s="147" t="s">
        <v>335</v>
      </c>
      <c r="E58" s="147"/>
      <c r="F58" s="35">
        <f>SUM(E5:E52)</f>
        <v>34</v>
      </c>
      <c r="V58"/>
      <c r="W58"/>
      <c r="X58"/>
      <c r="Y58"/>
      <c r="Z58"/>
      <c r="AA58"/>
      <c r="AB58"/>
    </row>
    <row r="59" spans="1:41" x14ac:dyDescent="0.2">
      <c r="D59" s="147" t="s">
        <v>309</v>
      </c>
      <c r="E59" s="147"/>
      <c r="F59" s="148">
        <f>+F58/A52</f>
        <v>0.70833333333333337</v>
      </c>
      <c r="V59"/>
      <c r="W59"/>
      <c r="X59"/>
      <c r="Y59"/>
      <c r="Z59"/>
      <c r="AA59"/>
      <c r="AB59"/>
    </row>
    <row r="60" spans="1:41" x14ac:dyDescent="0.2">
      <c r="D60" s="45"/>
      <c r="E60" s="45"/>
      <c r="V60"/>
      <c r="W60"/>
      <c r="X60"/>
      <c r="Y60"/>
      <c r="Z60"/>
      <c r="AA60"/>
      <c r="AB60"/>
    </row>
    <row r="61" spans="1:41" x14ac:dyDescent="0.2">
      <c r="D61" s="45"/>
      <c r="E61" s="45"/>
      <c r="V61"/>
      <c r="W61"/>
      <c r="X61"/>
      <c r="Y61"/>
      <c r="Z61"/>
      <c r="AA61"/>
      <c r="AB61"/>
    </row>
    <row r="62" spans="1:41" x14ac:dyDescent="0.2">
      <c r="D62" s="45"/>
      <c r="E62" s="45"/>
      <c r="V62"/>
      <c r="W62"/>
      <c r="X62"/>
      <c r="Y62"/>
      <c r="Z62"/>
      <c r="AA62"/>
      <c r="AB62"/>
    </row>
    <row r="63" spans="1:41" x14ac:dyDescent="0.2">
      <c r="D63" s="45"/>
      <c r="E63" s="45"/>
      <c r="V63"/>
      <c r="W63"/>
      <c r="X63"/>
      <c r="Y63"/>
      <c r="Z63"/>
      <c r="AA63"/>
      <c r="AB63"/>
    </row>
    <row r="64" spans="1:41" x14ac:dyDescent="0.2">
      <c r="D64" s="45"/>
      <c r="E64" s="45"/>
      <c r="V64"/>
      <c r="W64"/>
      <c r="X64"/>
      <c r="Y64"/>
      <c r="Z64"/>
      <c r="AA64"/>
      <c r="AB64"/>
    </row>
    <row r="65" spans="4:28" x14ac:dyDescent="0.2">
      <c r="D65" s="45"/>
      <c r="E65" s="45"/>
      <c r="V65"/>
      <c r="W65"/>
      <c r="X65"/>
      <c r="Y65"/>
      <c r="Z65"/>
      <c r="AA65"/>
      <c r="AB65"/>
    </row>
    <row r="66" spans="4:28" x14ac:dyDescent="0.2">
      <c r="D66" s="45"/>
      <c r="E66" s="45"/>
      <c r="V66"/>
      <c r="W66"/>
      <c r="X66"/>
      <c r="Y66"/>
      <c r="Z66"/>
      <c r="AA66"/>
      <c r="AB66"/>
    </row>
    <row r="67" spans="4:28" x14ac:dyDescent="0.2">
      <c r="D67" s="45"/>
      <c r="E67" s="45"/>
      <c r="V67"/>
      <c r="W67"/>
      <c r="X67"/>
      <c r="Y67"/>
      <c r="Z67"/>
      <c r="AA67"/>
      <c r="AB67"/>
    </row>
    <row r="68" spans="4:28" x14ac:dyDescent="0.2">
      <c r="D68" s="45"/>
      <c r="E68" s="45"/>
      <c r="V68"/>
      <c r="W68"/>
      <c r="X68"/>
      <c r="Y68"/>
      <c r="Z68"/>
      <c r="AA68"/>
      <c r="AB68"/>
    </row>
    <row r="69" spans="4:28" x14ac:dyDescent="0.2">
      <c r="D69" s="45"/>
      <c r="E69" s="45"/>
      <c r="V69"/>
      <c r="W69"/>
      <c r="X69"/>
      <c r="Y69"/>
      <c r="Z69"/>
      <c r="AA69"/>
      <c r="AB69"/>
    </row>
    <row r="70" spans="4:28" x14ac:dyDescent="0.2">
      <c r="D70" s="45"/>
      <c r="E70" s="45"/>
      <c r="V70"/>
      <c r="W70"/>
      <c r="X70"/>
      <c r="Y70"/>
      <c r="Z70"/>
      <c r="AA70"/>
      <c r="AB70"/>
    </row>
    <row r="71" spans="4:28" x14ac:dyDescent="0.2">
      <c r="D71" s="45"/>
      <c r="E71" s="45"/>
      <c r="V71"/>
      <c r="W71"/>
      <c r="X71"/>
      <c r="Y71"/>
      <c r="Z71"/>
      <c r="AA71"/>
      <c r="AB71"/>
    </row>
    <row r="72" spans="4:28" x14ac:dyDescent="0.2">
      <c r="D72" s="45"/>
      <c r="E72" s="45"/>
      <c r="V72"/>
      <c r="W72"/>
      <c r="X72"/>
      <c r="Y72"/>
      <c r="Z72"/>
      <c r="AA72"/>
      <c r="AB72"/>
    </row>
    <row r="73" spans="4:28" x14ac:dyDescent="0.2">
      <c r="D73" s="45"/>
      <c r="E73" s="45"/>
      <c r="V73"/>
      <c r="W73"/>
      <c r="X73"/>
      <c r="Y73"/>
      <c r="Z73"/>
      <c r="AA73"/>
      <c r="AB73"/>
    </row>
    <row r="74" spans="4:28" x14ac:dyDescent="0.2">
      <c r="D74" s="45"/>
      <c r="E74" s="45"/>
      <c r="V74"/>
      <c r="W74"/>
      <c r="X74"/>
      <c r="Y74"/>
      <c r="Z74"/>
      <c r="AA74"/>
      <c r="AB74"/>
    </row>
    <row r="75" spans="4:28" x14ac:dyDescent="0.2">
      <c r="D75" s="45"/>
      <c r="E75" s="45"/>
      <c r="V75"/>
      <c r="W75"/>
      <c r="X75"/>
      <c r="Y75"/>
      <c r="Z75"/>
      <c r="AA75"/>
      <c r="AB75"/>
    </row>
    <row r="76" spans="4:28" x14ac:dyDescent="0.2">
      <c r="D76" s="45"/>
      <c r="E76" s="45"/>
      <c r="V76"/>
      <c r="W76"/>
      <c r="X76"/>
      <c r="Y76"/>
      <c r="Z76"/>
      <c r="AA76"/>
      <c r="AB76"/>
    </row>
    <row r="77" spans="4:28" x14ac:dyDescent="0.2">
      <c r="D77" s="45"/>
      <c r="E77" s="45"/>
      <c r="V77"/>
      <c r="W77"/>
      <c r="X77"/>
      <c r="Y77"/>
      <c r="Z77"/>
      <c r="AA77"/>
      <c r="AB77"/>
    </row>
    <row r="78" spans="4:28" x14ac:dyDescent="0.2">
      <c r="D78" s="45"/>
      <c r="E78" s="45"/>
      <c r="V78"/>
      <c r="W78"/>
      <c r="X78"/>
      <c r="Y78"/>
      <c r="Z78"/>
      <c r="AA78"/>
      <c r="AB78"/>
    </row>
    <row r="79" spans="4:28" x14ac:dyDescent="0.2">
      <c r="D79" s="45"/>
      <c r="E79" s="45"/>
      <c r="V79"/>
      <c r="W79"/>
      <c r="X79"/>
      <c r="Y79"/>
      <c r="Z79"/>
      <c r="AA79"/>
      <c r="AB79"/>
    </row>
    <row r="80" spans="4:28" x14ac:dyDescent="0.2">
      <c r="D80" s="45"/>
      <c r="E80" s="45"/>
      <c r="V80"/>
      <c r="W80"/>
      <c r="X80"/>
      <c r="Y80"/>
      <c r="Z80"/>
      <c r="AA80"/>
      <c r="AB80"/>
    </row>
    <row r="81" spans="4:28" x14ac:dyDescent="0.2">
      <c r="D81" s="45"/>
      <c r="E81" s="45"/>
      <c r="V81"/>
      <c r="W81"/>
      <c r="X81"/>
      <c r="Y81"/>
      <c r="Z81"/>
      <c r="AA81"/>
      <c r="AB81"/>
    </row>
    <row r="82" spans="4:28" x14ac:dyDescent="0.2">
      <c r="D82" s="45"/>
      <c r="E82" s="45"/>
      <c r="V82"/>
      <c r="W82"/>
      <c r="X82"/>
      <c r="Y82"/>
      <c r="Z82"/>
      <c r="AA82"/>
      <c r="AB82"/>
    </row>
    <row r="83" spans="4:28" x14ac:dyDescent="0.2">
      <c r="D83" s="45"/>
      <c r="E83" s="45"/>
      <c r="V83"/>
      <c r="W83"/>
      <c r="X83"/>
      <c r="Y83"/>
      <c r="Z83"/>
      <c r="AA83"/>
      <c r="AB83"/>
    </row>
    <row r="84" spans="4:28" x14ac:dyDescent="0.2">
      <c r="D84" s="45"/>
      <c r="E84" s="45"/>
      <c r="V84"/>
      <c r="W84"/>
      <c r="X84"/>
      <c r="Y84"/>
      <c r="Z84"/>
      <c r="AA84"/>
      <c r="AB84"/>
    </row>
    <row r="85" spans="4:28" x14ac:dyDescent="0.2">
      <c r="D85" s="45"/>
      <c r="E85" s="45"/>
      <c r="V85"/>
      <c r="W85"/>
      <c r="X85"/>
      <c r="Y85"/>
      <c r="Z85"/>
      <c r="AA85"/>
      <c r="AB85"/>
    </row>
    <row r="86" spans="4:28" x14ac:dyDescent="0.2">
      <c r="D86" s="45"/>
      <c r="E86" s="45"/>
      <c r="V86"/>
      <c r="W86"/>
      <c r="X86"/>
      <c r="Y86"/>
      <c r="Z86"/>
      <c r="AA86"/>
      <c r="AB86"/>
    </row>
    <row r="87" spans="4:28" x14ac:dyDescent="0.2">
      <c r="D87" s="45"/>
      <c r="E87" s="45"/>
      <c r="V87"/>
      <c r="W87"/>
      <c r="X87"/>
      <c r="Y87"/>
      <c r="Z87"/>
      <c r="AA87"/>
      <c r="AB87"/>
    </row>
    <row r="88" spans="4:28" x14ac:dyDescent="0.2">
      <c r="D88" s="45"/>
      <c r="E88" s="45"/>
      <c r="V88"/>
      <c r="W88"/>
      <c r="X88"/>
      <c r="Y88"/>
      <c r="Z88"/>
      <c r="AA88"/>
      <c r="AB88"/>
    </row>
    <row r="89" spans="4:28" x14ac:dyDescent="0.2">
      <c r="D89" s="45"/>
      <c r="E89" s="45"/>
      <c r="V89"/>
      <c r="W89"/>
      <c r="X89"/>
      <c r="Y89"/>
      <c r="Z89"/>
      <c r="AA89"/>
      <c r="AB89"/>
    </row>
    <row r="90" spans="4:28" x14ac:dyDescent="0.2">
      <c r="D90" s="45"/>
      <c r="E90" s="45"/>
      <c r="V90"/>
      <c r="W90"/>
      <c r="X90"/>
      <c r="Y90"/>
      <c r="Z90"/>
      <c r="AA90"/>
      <c r="AB90"/>
    </row>
    <row r="91" spans="4:28" x14ac:dyDescent="0.2">
      <c r="D91" s="45"/>
      <c r="E91" s="45"/>
      <c r="V91"/>
      <c r="W91"/>
      <c r="X91"/>
      <c r="Y91"/>
      <c r="Z91"/>
      <c r="AA91"/>
      <c r="AB91"/>
    </row>
    <row r="92" spans="4:28" x14ac:dyDescent="0.2">
      <c r="D92" s="45"/>
      <c r="E92" s="45"/>
      <c r="V92"/>
      <c r="W92"/>
      <c r="X92"/>
      <c r="Y92"/>
      <c r="Z92"/>
      <c r="AA92"/>
      <c r="AB92"/>
    </row>
    <row r="93" spans="4:28" x14ac:dyDescent="0.2">
      <c r="D93" s="45"/>
      <c r="E93" s="45"/>
      <c r="V93"/>
      <c r="W93"/>
      <c r="X93"/>
      <c r="Y93"/>
      <c r="Z93"/>
      <c r="AA93"/>
      <c r="AB93"/>
    </row>
    <row r="94" spans="4:28" x14ac:dyDescent="0.2">
      <c r="D94" s="45"/>
      <c r="E94" s="45"/>
      <c r="V94"/>
      <c r="W94"/>
      <c r="X94"/>
      <c r="Y94"/>
      <c r="Z94"/>
      <c r="AA94"/>
      <c r="AB94"/>
    </row>
    <row r="95" spans="4:28" x14ac:dyDescent="0.2">
      <c r="D95" s="45"/>
      <c r="E95" s="45"/>
      <c r="V95"/>
      <c r="W95"/>
      <c r="X95"/>
      <c r="Y95"/>
      <c r="Z95"/>
      <c r="AA95"/>
      <c r="AB95"/>
    </row>
    <row r="96" spans="4:28" x14ac:dyDescent="0.2">
      <c r="D96" s="45"/>
      <c r="E96" s="45"/>
      <c r="V96"/>
      <c r="W96"/>
      <c r="X96"/>
      <c r="Y96"/>
      <c r="Z96"/>
      <c r="AA96"/>
      <c r="AB96"/>
    </row>
    <row r="97" spans="4:28" x14ac:dyDescent="0.2">
      <c r="D97" s="45"/>
      <c r="E97" s="45"/>
      <c r="V97"/>
      <c r="W97"/>
      <c r="X97"/>
      <c r="Y97"/>
      <c r="Z97"/>
      <c r="AA97"/>
      <c r="AB97"/>
    </row>
    <row r="98" spans="4:28" x14ac:dyDescent="0.2">
      <c r="D98" s="45"/>
      <c r="E98" s="45"/>
      <c r="V98"/>
      <c r="W98"/>
      <c r="X98"/>
      <c r="Y98"/>
      <c r="Z98"/>
      <c r="AA98"/>
      <c r="AB98"/>
    </row>
    <row r="99" spans="4:28" x14ac:dyDescent="0.2">
      <c r="D99" s="45"/>
      <c r="E99" s="45"/>
      <c r="V99"/>
      <c r="W99"/>
      <c r="X99"/>
      <c r="Y99"/>
      <c r="Z99"/>
      <c r="AA99"/>
      <c r="AB99"/>
    </row>
    <row r="100" spans="4:28" x14ac:dyDescent="0.2">
      <c r="D100" s="45"/>
      <c r="E100" s="45"/>
      <c r="V100"/>
      <c r="W100"/>
      <c r="X100"/>
      <c r="Y100"/>
      <c r="Z100"/>
      <c r="AA100"/>
      <c r="AB100"/>
    </row>
    <row r="101" spans="4:28" x14ac:dyDescent="0.2">
      <c r="D101" s="45"/>
      <c r="E101" s="45"/>
      <c r="V101"/>
      <c r="W101"/>
      <c r="X101"/>
      <c r="Y101"/>
      <c r="Z101"/>
      <c r="AA101"/>
      <c r="AB101"/>
    </row>
    <row r="102" spans="4:28" x14ac:dyDescent="0.2">
      <c r="D102" s="45"/>
      <c r="E102" s="45"/>
      <c r="V102"/>
      <c r="W102"/>
      <c r="X102"/>
      <c r="Y102"/>
      <c r="Z102"/>
      <c r="AA102"/>
      <c r="AB102"/>
    </row>
    <row r="103" spans="4:28" x14ac:dyDescent="0.2">
      <c r="D103" s="45"/>
      <c r="E103" s="45"/>
      <c r="V103"/>
      <c r="W103"/>
      <c r="X103"/>
      <c r="Y103"/>
      <c r="Z103"/>
      <c r="AA103"/>
      <c r="AB103"/>
    </row>
    <row r="104" spans="4:28" x14ac:dyDescent="0.2">
      <c r="D104" s="45"/>
      <c r="E104" s="45"/>
      <c r="V104"/>
      <c r="W104"/>
      <c r="X104"/>
      <c r="Y104"/>
      <c r="Z104"/>
      <c r="AA104"/>
      <c r="AB104"/>
    </row>
    <row r="105" spans="4:28" x14ac:dyDescent="0.2">
      <c r="D105" s="45"/>
      <c r="E105" s="45"/>
      <c r="V105"/>
      <c r="W105"/>
      <c r="X105"/>
      <c r="Y105"/>
      <c r="Z105"/>
      <c r="AA105"/>
      <c r="AB105"/>
    </row>
    <row r="106" spans="4:28" x14ac:dyDescent="0.2">
      <c r="D106" s="45"/>
      <c r="E106" s="45"/>
      <c r="V106"/>
      <c r="W106"/>
      <c r="X106"/>
      <c r="Y106"/>
      <c r="Z106"/>
      <c r="AA106"/>
      <c r="AB106"/>
    </row>
    <row r="107" spans="4:28" x14ac:dyDescent="0.2">
      <c r="D107" s="45"/>
      <c r="E107" s="45"/>
      <c r="V107"/>
      <c r="W107"/>
      <c r="X107"/>
      <c r="Y107"/>
      <c r="Z107"/>
      <c r="AA107"/>
      <c r="AB107"/>
    </row>
    <row r="108" spans="4:28" x14ac:dyDescent="0.2">
      <c r="D108" s="45"/>
      <c r="E108" s="45"/>
      <c r="V108"/>
      <c r="W108"/>
      <c r="X108"/>
      <c r="Y108"/>
      <c r="Z108"/>
      <c r="AA108"/>
      <c r="AB108"/>
    </row>
    <row r="109" spans="4:28" x14ac:dyDescent="0.2">
      <c r="D109" s="45"/>
      <c r="E109" s="45"/>
      <c r="V109"/>
      <c r="W109"/>
      <c r="X109"/>
      <c r="Y109"/>
      <c r="Z109"/>
      <c r="AA109"/>
      <c r="AB109"/>
    </row>
    <row r="110" spans="4:28" x14ac:dyDescent="0.2">
      <c r="D110" s="45"/>
      <c r="E110" s="45"/>
      <c r="V110"/>
      <c r="W110"/>
      <c r="X110"/>
      <c r="Y110"/>
      <c r="Z110"/>
      <c r="AA110"/>
      <c r="AB110"/>
    </row>
    <row r="111" spans="4:28" x14ac:dyDescent="0.2">
      <c r="D111" s="45"/>
      <c r="E111" s="45"/>
      <c r="V111"/>
      <c r="W111"/>
      <c r="X111"/>
      <c r="Y111"/>
      <c r="Z111"/>
      <c r="AA111"/>
      <c r="AB111"/>
    </row>
    <row r="112" spans="4:28" x14ac:dyDescent="0.2">
      <c r="D112" s="45"/>
      <c r="E112" s="45"/>
      <c r="V112"/>
      <c r="W112"/>
      <c r="X112"/>
      <c r="Y112"/>
      <c r="Z112"/>
      <c r="AA112"/>
      <c r="AB112"/>
    </row>
    <row r="113" spans="4:28" x14ac:dyDescent="0.2">
      <c r="D113" s="45"/>
      <c r="E113" s="45"/>
      <c r="V113"/>
      <c r="W113"/>
      <c r="X113"/>
      <c r="Y113"/>
      <c r="Z113"/>
      <c r="AA113"/>
      <c r="AB113"/>
    </row>
    <row r="114" spans="4:28" x14ac:dyDescent="0.2">
      <c r="D114" s="45"/>
      <c r="E114" s="45"/>
      <c r="V114"/>
      <c r="W114"/>
      <c r="X114"/>
      <c r="Y114"/>
      <c r="Z114"/>
      <c r="AA114"/>
      <c r="AB114"/>
    </row>
    <row r="115" spans="4:28" x14ac:dyDescent="0.2">
      <c r="D115" s="45"/>
      <c r="E115" s="45"/>
      <c r="V115"/>
      <c r="W115"/>
      <c r="X115"/>
      <c r="Y115"/>
      <c r="Z115"/>
      <c r="AA115"/>
      <c r="AB115"/>
    </row>
    <row r="116" spans="4:28" x14ac:dyDescent="0.2">
      <c r="D116" s="45"/>
      <c r="E116" s="45"/>
      <c r="V116"/>
      <c r="W116"/>
      <c r="X116"/>
      <c r="Y116"/>
      <c r="Z116"/>
      <c r="AA116"/>
      <c r="AB116"/>
    </row>
    <row r="117" spans="4:28" x14ac:dyDescent="0.2">
      <c r="D117" s="45"/>
      <c r="E117" s="45"/>
      <c r="V117"/>
      <c r="W117"/>
      <c r="X117"/>
      <c r="Y117"/>
      <c r="Z117"/>
      <c r="AA117"/>
      <c r="AB117"/>
    </row>
    <row r="118" spans="4:28" x14ac:dyDescent="0.2">
      <c r="D118" s="45"/>
      <c r="E118" s="45"/>
      <c r="V118"/>
      <c r="W118"/>
      <c r="X118"/>
      <c r="Y118"/>
      <c r="Z118"/>
      <c r="AA118"/>
      <c r="AB118"/>
    </row>
    <row r="119" spans="4:28" x14ac:dyDescent="0.2">
      <c r="D119" s="45"/>
      <c r="E119" s="45"/>
      <c r="V119"/>
      <c r="W119"/>
      <c r="X119"/>
      <c r="Y119"/>
      <c r="Z119"/>
      <c r="AA119"/>
      <c r="AB119"/>
    </row>
    <row r="120" spans="4:28" x14ac:dyDescent="0.2">
      <c r="D120" s="45"/>
      <c r="E120" s="45"/>
      <c r="V120"/>
      <c r="W120"/>
      <c r="X120"/>
      <c r="Y120"/>
      <c r="Z120"/>
      <c r="AA120"/>
      <c r="AB120"/>
    </row>
    <row r="121" spans="4:28" x14ac:dyDescent="0.2">
      <c r="D121" s="45"/>
      <c r="E121" s="45"/>
      <c r="V121"/>
      <c r="W121"/>
      <c r="X121"/>
      <c r="Y121"/>
      <c r="Z121"/>
      <c r="AA121"/>
      <c r="AB121"/>
    </row>
    <row r="122" spans="4:28" x14ac:dyDescent="0.2">
      <c r="D122" s="45"/>
      <c r="E122" s="45"/>
      <c r="V122"/>
      <c r="W122"/>
      <c r="X122"/>
      <c r="Y122"/>
      <c r="Z122"/>
      <c r="AA122"/>
      <c r="AB122"/>
    </row>
    <row r="123" spans="4:28" x14ac:dyDescent="0.2">
      <c r="D123" s="45"/>
      <c r="E123" s="45"/>
      <c r="V123"/>
      <c r="W123"/>
      <c r="X123"/>
      <c r="Y123"/>
      <c r="Z123"/>
      <c r="AA123"/>
      <c r="AB123"/>
    </row>
    <row r="124" spans="4:28" x14ac:dyDescent="0.2">
      <c r="D124" s="45"/>
      <c r="E124" s="45"/>
      <c r="V124"/>
      <c r="W124"/>
      <c r="X124"/>
      <c r="Y124"/>
      <c r="Z124"/>
      <c r="AA124"/>
      <c r="AB124"/>
    </row>
    <row r="125" spans="4:28" x14ac:dyDescent="0.2">
      <c r="D125" s="45"/>
      <c r="E125" s="45"/>
      <c r="V125"/>
      <c r="W125"/>
      <c r="X125"/>
      <c r="Y125"/>
      <c r="Z125"/>
      <c r="AA125"/>
      <c r="AB125"/>
    </row>
    <row r="126" spans="4:28" x14ac:dyDescent="0.2">
      <c r="D126" s="45"/>
      <c r="E126" s="45"/>
      <c r="V126"/>
      <c r="W126"/>
      <c r="X126"/>
      <c r="Y126"/>
      <c r="Z126"/>
      <c r="AA126"/>
      <c r="AB126"/>
    </row>
    <row r="127" spans="4:28" x14ac:dyDescent="0.2">
      <c r="D127" s="45"/>
      <c r="E127" s="45"/>
      <c r="V127"/>
      <c r="W127"/>
      <c r="X127"/>
      <c r="Y127"/>
      <c r="Z127"/>
      <c r="AA127"/>
      <c r="AB127"/>
    </row>
    <row r="128" spans="4:28" x14ac:dyDescent="0.2">
      <c r="D128" s="45"/>
      <c r="E128" s="45"/>
      <c r="V128"/>
      <c r="W128"/>
      <c r="X128"/>
      <c r="Y128"/>
      <c r="Z128"/>
      <c r="AA128"/>
      <c r="AB128"/>
    </row>
    <row r="129" spans="4:28" x14ac:dyDescent="0.2">
      <c r="D129" s="45"/>
      <c r="E129" s="45"/>
      <c r="V129"/>
      <c r="W129"/>
      <c r="X129"/>
      <c r="Y129"/>
      <c r="Z129"/>
      <c r="AA129"/>
      <c r="AB129"/>
    </row>
    <row r="130" spans="4:28" x14ac:dyDescent="0.2">
      <c r="D130" s="45"/>
      <c r="E130" s="45"/>
      <c r="V130"/>
      <c r="W130"/>
      <c r="X130"/>
      <c r="Y130"/>
      <c r="Z130"/>
      <c r="AA130"/>
      <c r="AB130"/>
    </row>
    <row r="131" spans="4:28" x14ac:dyDescent="0.2">
      <c r="D131" s="45"/>
      <c r="E131" s="45"/>
      <c r="V131"/>
      <c r="W131"/>
      <c r="X131"/>
      <c r="Y131"/>
      <c r="Z131"/>
      <c r="AA131"/>
      <c r="AB131"/>
    </row>
    <row r="132" spans="4:28" x14ac:dyDescent="0.2">
      <c r="D132" s="45"/>
      <c r="E132" s="45"/>
      <c r="V132"/>
      <c r="W132"/>
      <c r="X132"/>
      <c r="Y132"/>
      <c r="Z132"/>
      <c r="AA132"/>
      <c r="AB132"/>
    </row>
    <row r="133" spans="4:28" x14ac:dyDescent="0.2">
      <c r="D133" s="45"/>
      <c r="E133" s="45"/>
      <c r="V133"/>
      <c r="W133"/>
      <c r="X133"/>
      <c r="Y133"/>
      <c r="Z133"/>
      <c r="AA133"/>
      <c r="AB133"/>
    </row>
    <row r="134" spans="4:28" x14ac:dyDescent="0.2">
      <c r="D134" s="45"/>
      <c r="E134" s="45"/>
      <c r="V134"/>
      <c r="W134"/>
      <c r="X134"/>
      <c r="Y134"/>
      <c r="Z134"/>
      <c r="AA134"/>
      <c r="AB134"/>
    </row>
    <row r="135" spans="4:28" x14ac:dyDescent="0.2">
      <c r="D135" s="45"/>
      <c r="E135" s="45"/>
      <c r="V135"/>
      <c r="W135"/>
      <c r="X135"/>
      <c r="Y135"/>
      <c r="Z135"/>
      <c r="AA135"/>
      <c r="AB135"/>
    </row>
    <row r="136" spans="4:28" x14ac:dyDescent="0.2">
      <c r="D136" s="45"/>
      <c r="E136" s="45"/>
      <c r="V136"/>
      <c r="W136"/>
      <c r="X136"/>
      <c r="Y136"/>
      <c r="Z136"/>
      <c r="AA136"/>
      <c r="AB136"/>
    </row>
    <row r="137" spans="4:28" x14ac:dyDescent="0.2">
      <c r="D137" s="45"/>
      <c r="E137" s="45"/>
      <c r="V137"/>
      <c r="W137"/>
      <c r="X137"/>
      <c r="Y137"/>
      <c r="Z137"/>
      <c r="AA137"/>
      <c r="AB137"/>
    </row>
    <row r="138" spans="4:28" x14ac:dyDescent="0.2">
      <c r="D138" s="45"/>
      <c r="E138" s="45"/>
      <c r="V138"/>
      <c r="W138"/>
      <c r="X138"/>
      <c r="Y138"/>
      <c r="Z138"/>
      <c r="AA138"/>
      <c r="AB138"/>
    </row>
    <row r="139" spans="4:28" x14ac:dyDescent="0.2">
      <c r="D139" s="45"/>
      <c r="E139" s="45"/>
      <c r="V139"/>
      <c r="W139"/>
      <c r="X139"/>
      <c r="Y139"/>
      <c r="Z139"/>
      <c r="AA139"/>
      <c r="AB139"/>
    </row>
    <row r="140" spans="4:28" x14ac:dyDescent="0.2">
      <c r="D140" s="45"/>
      <c r="E140" s="45"/>
      <c r="V140"/>
      <c r="W140"/>
      <c r="X140"/>
      <c r="Y140"/>
      <c r="Z140"/>
      <c r="AA140"/>
      <c r="AB140"/>
    </row>
    <row r="141" spans="4:28" x14ac:dyDescent="0.2">
      <c r="D141" s="45"/>
      <c r="E141" s="45"/>
      <c r="V141"/>
      <c r="W141"/>
      <c r="X141"/>
      <c r="Y141"/>
      <c r="Z141"/>
      <c r="AA141"/>
      <c r="AB141"/>
    </row>
    <row r="142" spans="4:28" x14ac:dyDescent="0.2">
      <c r="D142" s="45"/>
      <c r="E142" s="45"/>
      <c r="V142"/>
      <c r="W142"/>
      <c r="X142"/>
      <c r="Y142"/>
      <c r="Z142"/>
      <c r="AA142"/>
      <c r="AB142"/>
    </row>
    <row r="143" spans="4:28" x14ac:dyDescent="0.2">
      <c r="D143" s="45"/>
      <c r="E143" s="45"/>
      <c r="V143"/>
      <c r="W143"/>
      <c r="X143"/>
      <c r="Y143"/>
      <c r="Z143"/>
      <c r="AA143"/>
      <c r="AB143"/>
    </row>
    <row r="144" spans="4:28" x14ac:dyDescent="0.2">
      <c r="D144" s="45"/>
      <c r="E144" s="45"/>
      <c r="V144"/>
      <c r="W144"/>
      <c r="X144"/>
      <c r="Y144"/>
      <c r="Z144"/>
      <c r="AA144"/>
      <c r="AB144"/>
    </row>
    <row r="145" spans="4:28" x14ac:dyDescent="0.2">
      <c r="D145" s="45"/>
      <c r="E145" s="45"/>
      <c r="V145"/>
      <c r="W145"/>
      <c r="X145"/>
      <c r="Y145"/>
      <c r="Z145"/>
      <c r="AA145"/>
      <c r="AB145"/>
    </row>
    <row r="146" spans="4:28" x14ac:dyDescent="0.2">
      <c r="D146" s="45"/>
      <c r="E146" s="45"/>
      <c r="V146"/>
      <c r="W146"/>
      <c r="X146"/>
      <c r="Y146"/>
      <c r="Z146"/>
      <c r="AA146"/>
      <c r="AB146"/>
    </row>
    <row r="147" spans="4:28" x14ac:dyDescent="0.2">
      <c r="D147" s="45"/>
      <c r="E147" s="45"/>
      <c r="V147"/>
      <c r="W147"/>
      <c r="X147"/>
      <c r="Y147"/>
      <c r="Z147"/>
      <c r="AA147"/>
      <c r="AB147"/>
    </row>
    <row r="148" spans="4:28" x14ac:dyDescent="0.2">
      <c r="D148" s="45"/>
      <c r="E148" s="45"/>
      <c r="V148"/>
      <c r="W148"/>
      <c r="X148"/>
      <c r="Y148"/>
      <c r="Z148"/>
      <c r="AA148"/>
      <c r="AB148"/>
    </row>
    <row r="149" spans="4:28" x14ac:dyDescent="0.2">
      <c r="D149" s="45"/>
      <c r="E149" s="45"/>
      <c r="V149"/>
      <c r="W149"/>
      <c r="X149"/>
      <c r="Y149"/>
      <c r="Z149"/>
      <c r="AA149"/>
      <c r="AB149"/>
    </row>
    <row r="150" spans="4:28" x14ac:dyDescent="0.2">
      <c r="D150" s="45"/>
      <c r="E150" s="45"/>
      <c r="V150"/>
      <c r="W150"/>
      <c r="X150"/>
      <c r="Y150"/>
      <c r="Z150"/>
      <c r="AA150"/>
      <c r="AB150"/>
    </row>
    <row r="151" spans="4:28" x14ac:dyDescent="0.2">
      <c r="D151" s="45"/>
      <c r="E151" s="45"/>
      <c r="V151"/>
      <c r="W151"/>
      <c r="X151"/>
      <c r="Y151"/>
      <c r="Z151"/>
      <c r="AA151"/>
      <c r="AB151"/>
    </row>
    <row r="152" spans="4:28" x14ac:dyDescent="0.2">
      <c r="D152" s="45"/>
      <c r="E152" s="45"/>
      <c r="V152"/>
      <c r="W152"/>
      <c r="X152"/>
      <c r="Y152"/>
      <c r="Z152"/>
      <c r="AA152"/>
      <c r="AB152"/>
    </row>
    <row r="153" spans="4:28" x14ac:dyDescent="0.2">
      <c r="D153" s="45"/>
      <c r="E153" s="45"/>
      <c r="V153"/>
      <c r="W153"/>
      <c r="X153"/>
      <c r="Y153"/>
      <c r="Z153"/>
      <c r="AA153"/>
      <c r="AB153"/>
    </row>
    <row r="154" spans="4:28" x14ac:dyDescent="0.2">
      <c r="D154" s="45"/>
      <c r="E154" s="45"/>
      <c r="V154"/>
      <c r="W154"/>
      <c r="X154"/>
      <c r="Y154"/>
      <c r="Z154"/>
      <c r="AA154"/>
      <c r="AB154"/>
    </row>
    <row r="155" spans="4:28" x14ac:dyDescent="0.2">
      <c r="D155" s="45"/>
      <c r="E155" s="45"/>
      <c r="V155"/>
      <c r="W155"/>
      <c r="X155"/>
      <c r="Y155"/>
      <c r="Z155"/>
      <c r="AA155"/>
      <c r="AB155"/>
    </row>
    <row r="156" spans="4:28" x14ac:dyDescent="0.2">
      <c r="D156" s="45"/>
      <c r="E156" s="45"/>
      <c r="V156"/>
      <c r="W156"/>
      <c r="X156"/>
      <c r="Y156"/>
      <c r="Z156"/>
      <c r="AA156"/>
      <c r="AB156"/>
    </row>
    <row r="157" spans="4:28" x14ac:dyDescent="0.2">
      <c r="D157" s="45"/>
      <c r="E157" s="45"/>
      <c r="V157"/>
      <c r="W157"/>
      <c r="X157"/>
      <c r="Y157"/>
      <c r="Z157"/>
      <c r="AA157"/>
      <c r="AB157"/>
    </row>
    <row r="158" spans="4:28" x14ac:dyDescent="0.2">
      <c r="D158" s="45"/>
      <c r="E158" s="45"/>
      <c r="V158"/>
      <c r="W158"/>
      <c r="X158"/>
      <c r="Y158"/>
      <c r="Z158"/>
      <c r="AA158"/>
      <c r="AB158"/>
    </row>
    <row r="159" spans="4:28" x14ac:dyDescent="0.2">
      <c r="D159" s="45"/>
      <c r="E159" s="45"/>
      <c r="V159"/>
      <c r="W159"/>
      <c r="X159"/>
      <c r="Y159"/>
      <c r="Z159"/>
      <c r="AA159"/>
      <c r="AB159"/>
    </row>
    <row r="160" spans="4:28" x14ac:dyDescent="0.2">
      <c r="D160" s="45"/>
      <c r="E160" s="45"/>
      <c r="V160"/>
      <c r="W160"/>
      <c r="X160"/>
      <c r="Y160"/>
      <c r="Z160"/>
      <c r="AA160"/>
      <c r="AB160"/>
    </row>
    <row r="161" spans="4:28" x14ac:dyDescent="0.2">
      <c r="D161" s="45"/>
      <c r="E161" s="45"/>
      <c r="V161"/>
      <c r="W161"/>
      <c r="X161"/>
      <c r="Y161"/>
      <c r="Z161"/>
      <c r="AA161"/>
      <c r="AB161"/>
    </row>
    <row r="162" spans="4:28" x14ac:dyDescent="0.2">
      <c r="D162" s="45"/>
      <c r="E162" s="45"/>
      <c r="V162"/>
      <c r="W162"/>
      <c r="X162"/>
      <c r="Y162"/>
      <c r="Z162"/>
      <c r="AA162"/>
      <c r="AB162"/>
    </row>
    <row r="163" spans="4:28" x14ac:dyDescent="0.2">
      <c r="D163" s="45"/>
      <c r="E163" s="45"/>
      <c r="V163"/>
      <c r="W163"/>
      <c r="X163"/>
      <c r="Y163"/>
      <c r="Z163"/>
      <c r="AA163"/>
      <c r="AB163"/>
    </row>
    <row r="164" spans="4:28" x14ac:dyDescent="0.2">
      <c r="D164" s="45"/>
      <c r="E164" s="45"/>
    </row>
    <row r="165" spans="4:28" x14ac:dyDescent="0.2">
      <c r="D165" s="45"/>
      <c r="E165" s="45"/>
    </row>
    <row r="166" spans="4:28" x14ac:dyDescent="0.2">
      <c r="D166" s="45"/>
      <c r="E166" s="45"/>
    </row>
    <row r="167" spans="4:28" x14ac:dyDescent="0.2">
      <c r="D167" s="45"/>
      <c r="E167" s="45"/>
    </row>
    <row r="168" spans="4:28" x14ac:dyDescent="0.2">
      <c r="D168" s="45"/>
      <c r="E168" s="45"/>
    </row>
    <row r="169" spans="4:28" x14ac:dyDescent="0.2">
      <c r="D169" s="45"/>
      <c r="E169" s="45"/>
      <c r="V169"/>
      <c r="W169"/>
      <c r="X169"/>
      <c r="Y169"/>
      <c r="Z169"/>
      <c r="AA169"/>
      <c r="AB169"/>
    </row>
    <row r="170" spans="4:28" x14ac:dyDescent="0.2">
      <c r="D170" s="45"/>
      <c r="E170" s="45"/>
      <c r="V170"/>
      <c r="W170"/>
      <c r="X170"/>
      <c r="Y170"/>
      <c r="Z170"/>
      <c r="AA170"/>
      <c r="AB170"/>
    </row>
    <row r="171" spans="4:28" x14ac:dyDescent="0.2">
      <c r="D171" s="45"/>
      <c r="E171" s="45"/>
      <c r="V171"/>
      <c r="W171"/>
      <c r="X171"/>
      <c r="Y171"/>
      <c r="Z171"/>
      <c r="AA171"/>
      <c r="AB171"/>
    </row>
    <row r="172" spans="4:28" x14ac:dyDescent="0.2">
      <c r="D172" s="45"/>
      <c r="E172" s="45"/>
      <c r="V172"/>
      <c r="W172"/>
      <c r="X172"/>
      <c r="Y172"/>
      <c r="Z172"/>
      <c r="AA172"/>
      <c r="AB172"/>
    </row>
    <row r="173" spans="4:28" x14ac:dyDescent="0.2">
      <c r="D173" s="45"/>
      <c r="E173" s="45"/>
      <c r="V173"/>
      <c r="W173"/>
      <c r="X173"/>
      <c r="Y173"/>
      <c r="Z173"/>
      <c r="AA173"/>
      <c r="AB173"/>
    </row>
    <row r="174" spans="4:28" x14ac:dyDescent="0.2">
      <c r="D174" s="45"/>
      <c r="E174" s="45"/>
      <c r="V174"/>
      <c r="W174"/>
      <c r="X174"/>
      <c r="Y174"/>
      <c r="Z174"/>
      <c r="AA174"/>
      <c r="AB174"/>
    </row>
    <row r="175" spans="4:28" x14ac:dyDescent="0.2">
      <c r="D175" s="45"/>
      <c r="E175" s="45"/>
      <c r="V175"/>
      <c r="W175"/>
      <c r="X175"/>
      <c r="Y175"/>
      <c r="Z175"/>
      <c r="AA175"/>
      <c r="AB175"/>
    </row>
    <row r="176" spans="4:28" x14ac:dyDescent="0.2">
      <c r="D176" s="45"/>
      <c r="E176" s="45"/>
      <c r="V176"/>
      <c r="W176"/>
      <c r="X176"/>
      <c r="Y176"/>
      <c r="Z176"/>
      <c r="AA176"/>
      <c r="AB176"/>
    </row>
    <row r="177" spans="4:28" x14ac:dyDescent="0.2">
      <c r="D177" s="45"/>
      <c r="E177" s="45"/>
      <c r="V177"/>
      <c r="W177"/>
      <c r="X177"/>
      <c r="Y177"/>
      <c r="Z177"/>
      <c r="AA177"/>
      <c r="AB177"/>
    </row>
    <row r="178" spans="4:28" x14ac:dyDescent="0.2">
      <c r="D178" s="45"/>
      <c r="E178" s="45"/>
      <c r="V178"/>
      <c r="W178"/>
      <c r="X178"/>
      <c r="Y178"/>
      <c r="Z178"/>
      <c r="AA178"/>
      <c r="AB178"/>
    </row>
    <row r="179" spans="4:28" x14ac:dyDescent="0.2">
      <c r="D179" s="45"/>
      <c r="E179" s="45"/>
      <c r="V179"/>
      <c r="W179"/>
      <c r="X179"/>
      <c r="Y179"/>
      <c r="Z179"/>
      <c r="AA179"/>
      <c r="AB179"/>
    </row>
    <row r="180" spans="4:28" x14ac:dyDescent="0.2">
      <c r="D180" s="45"/>
      <c r="E180" s="45"/>
      <c r="V180"/>
      <c r="W180"/>
      <c r="X180"/>
      <c r="Y180"/>
      <c r="Z180"/>
      <c r="AA180"/>
      <c r="AB180"/>
    </row>
    <row r="181" spans="4:28" x14ac:dyDescent="0.2">
      <c r="D181" s="45"/>
      <c r="E181" s="45"/>
      <c r="V181"/>
      <c r="W181"/>
      <c r="X181"/>
      <c r="Y181"/>
      <c r="Z181"/>
      <c r="AA181"/>
      <c r="AB181"/>
    </row>
    <row r="182" spans="4:28" x14ac:dyDescent="0.2">
      <c r="D182" s="45"/>
      <c r="E182" s="45"/>
      <c r="V182"/>
      <c r="W182"/>
      <c r="X182"/>
      <c r="Y182"/>
      <c r="Z182"/>
      <c r="AA182"/>
      <c r="AB182"/>
    </row>
    <row r="183" spans="4:28" x14ac:dyDescent="0.2">
      <c r="D183" s="45"/>
      <c r="E183" s="45"/>
      <c r="V183"/>
      <c r="W183"/>
      <c r="X183"/>
      <c r="Y183"/>
      <c r="Z183"/>
      <c r="AA183"/>
      <c r="AB183"/>
    </row>
    <row r="184" spans="4:28" x14ac:dyDescent="0.2">
      <c r="D184" s="45"/>
      <c r="E184" s="45"/>
      <c r="V184"/>
      <c r="W184"/>
      <c r="X184"/>
      <c r="Y184"/>
      <c r="Z184"/>
      <c r="AA184"/>
      <c r="AB184"/>
    </row>
    <row r="185" spans="4:28" x14ac:dyDescent="0.2">
      <c r="D185" s="45"/>
      <c r="E185" s="45"/>
      <c r="V185"/>
      <c r="W185"/>
      <c r="X185"/>
      <c r="Y185"/>
      <c r="Z185"/>
      <c r="AA185"/>
      <c r="AB185"/>
    </row>
    <row r="186" spans="4:28" x14ac:dyDescent="0.2">
      <c r="D186" s="45"/>
      <c r="E186" s="45"/>
      <c r="V186"/>
      <c r="W186"/>
      <c r="X186"/>
      <c r="Y186"/>
      <c r="Z186"/>
      <c r="AA186"/>
      <c r="AB186"/>
    </row>
    <row r="197" spans="4:28" x14ac:dyDescent="0.2">
      <c r="D197" s="45"/>
      <c r="E197" s="45"/>
      <c r="F197" s="45"/>
      <c r="S197"/>
      <c r="V197"/>
      <c r="W197"/>
      <c r="X197"/>
      <c r="Y197"/>
      <c r="Z197"/>
      <c r="AA197"/>
      <c r="AB197"/>
    </row>
    <row r="198" spans="4:28" x14ac:dyDescent="0.2">
      <c r="D198" s="45"/>
      <c r="E198" s="45"/>
      <c r="F198" s="45"/>
      <c r="S198"/>
      <c r="V198"/>
      <c r="W198"/>
      <c r="X198"/>
      <c r="Y198"/>
      <c r="Z198"/>
      <c r="AA198"/>
      <c r="AB198"/>
    </row>
    <row r="199" spans="4:28" x14ac:dyDescent="0.2">
      <c r="D199" s="45"/>
      <c r="E199" s="45"/>
      <c r="F199" s="45"/>
      <c r="S199"/>
      <c r="V199"/>
      <c r="W199"/>
      <c r="X199"/>
      <c r="Y199"/>
      <c r="Z199"/>
      <c r="AA199"/>
      <c r="AB199"/>
    </row>
    <row r="200" spans="4:28" x14ac:dyDescent="0.2">
      <c r="D200" s="45"/>
      <c r="E200" s="45"/>
      <c r="F200" s="45"/>
      <c r="S200"/>
      <c r="V200"/>
      <c r="W200"/>
      <c r="X200"/>
      <c r="Y200"/>
      <c r="Z200"/>
      <c r="AA200"/>
      <c r="AB200"/>
    </row>
    <row r="201" spans="4:28" x14ac:dyDescent="0.2">
      <c r="D201" s="45"/>
      <c r="E201" s="45"/>
      <c r="F201" s="45"/>
      <c r="S201"/>
      <c r="V201"/>
      <c r="W201"/>
      <c r="X201"/>
      <c r="Y201"/>
      <c r="Z201"/>
      <c r="AA201"/>
      <c r="AB201"/>
    </row>
    <row r="202" spans="4:28" x14ac:dyDescent="0.2">
      <c r="D202" s="45"/>
      <c r="E202" s="45"/>
      <c r="F202" s="45"/>
      <c r="S202"/>
      <c r="V202"/>
      <c r="W202"/>
      <c r="X202"/>
      <c r="Y202"/>
      <c r="Z202"/>
      <c r="AA202"/>
      <c r="AB202"/>
    </row>
    <row r="203" spans="4:28" x14ac:dyDescent="0.2">
      <c r="D203" s="45"/>
      <c r="E203" s="45"/>
      <c r="F203" s="45"/>
      <c r="S203"/>
      <c r="V203"/>
      <c r="W203"/>
      <c r="X203"/>
      <c r="Y203"/>
      <c r="Z203"/>
      <c r="AA203"/>
      <c r="AB203"/>
    </row>
    <row r="204" spans="4:28" x14ac:dyDescent="0.2">
      <c r="D204" s="45"/>
      <c r="E204" s="45"/>
      <c r="F204" s="45"/>
      <c r="S204"/>
      <c r="V204"/>
      <c r="W204"/>
      <c r="X204"/>
      <c r="Y204"/>
      <c r="Z204"/>
      <c r="AA204"/>
      <c r="AB204"/>
    </row>
    <row r="205" spans="4:28" x14ac:dyDescent="0.2">
      <c r="D205" s="45"/>
      <c r="E205" s="45"/>
      <c r="F205" s="45"/>
      <c r="S205"/>
      <c r="V205"/>
      <c r="W205"/>
      <c r="X205"/>
      <c r="Y205"/>
      <c r="Z205"/>
      <c r="AA205"/>
      <c r="AB205"/>
    </row>
    <row r="206" spans="4:28" x14ac:dyDescent="0.2">
      <c r="D206" s="45"/>
      <c r="E206" s="45"/>
      <c r="F206" s="45"/>
      <c r="S206"/>
      <c r="V206"/>
      <c r="W206"/>
      <c r="X206"/>
      <c r="Y206"/>
      <c r="Z206"/>
      <c r="AA206"/>
      <c r="AB206"/>
    </row>
  </sheetData>
  <sortState xmlns:xlrd2="http://schemas.microsoft.com/office/spreadsheetml/2017/richdata2" ref="B5:AJ56">
    <sortCondition ref="C5:C56"/>
  </sortState>
  <mergeCells count="9">
    <mergeCell ref="AF3:AL3"/>
    <mergeCell ref="A54:D54"/>
    <mergeCell ref="A55:D55"/>
    <mergeCell ref="A2:D2"/>
    <mergeCell ref="F3:F4"/>
    <mergeCell ref="G3:R3"/>
    <mergeCell ref="A3:D4"/>
    <mergeCell ref="T3:AC3"/>
    <mergeCell ref="A53:D53"/>
  </mergeCells>
  <phoneticPr fontId="0" type="noConversion"/>
  <pageMargins left="0.17" right="0.19" top="1" bottom="1" header="0.5" footer="0.5"/>
  <pageSetup paperSize="9" scale="48" orientation="landscape" r:id="rId1"/>
  <headerFooter alignWithMargins="0"/>
  <colBreaks count="1" manualBreakCount="1">
    <brk id="27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O277"/>
  <sheetViews>
    <sheetView zoomScaleNormal="100" workbookViewId="0">
      <pane ySplit="3170" topLeftCell="A33" activePane="bottomLeft"/>
      <selection activeCell="M4" sqref="M4"/>
      <selection pane="bottomLeft" activeCell="A34" sqref="A34"/>
    </sheetView>
  </sheetViews>
  <sheetFormatPr defaultRowHeight="12.75" x14ac:dyDescent="0.2"/>
  <cols>
    <col min="2" max="2" width="9.140625" style="45" hidden="1" customWidth="1"/>
    <col min="3" max="3" width="9.140625" style="45"/>
    <col min="4" max="4" width="40" style="62" customWidth="1"/>
    <col min="5" max="5" width="6.42578125" style="62" hidden="1" customWidth="1"/>
    <col min="6" max="6" width="9" style="71" customWidth="1"/>
    <col min="7" max="7" width="16.140625" style="45" bestFit="1" customWidth="1"/>
    <col min="8" max="8" width="13.140625" style="45" bestFit="1" customWidth="1"/>
    <col min="9" max="9" width="14.85546875" style="4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style="7" customWidth="1"/>
    <col min="19" max="19" width="4.140625" style="50" customWidth="1"/>
    <col min="20" max="20" width="16.5703125" customWidth="1"/>
    <col min="21" max="21" width="14.85546875" customWidth="1"/>
    <col min="22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style="7" customWidth="1"/>
    <col min="37" max="37" width="16.140625" customWidth="1"/>
    <col min="38" max="38" width="17.85546875" style="7" customWidth="1"/>
    <col min="39" max="39" width="15.5703125" customWidth="1"/>
    <col min="40" max="40" width="17.140625" customWidth="1"/>
    <col min="41" max="41" width="12" customWidth="1"/>
  </cols>
  <sheetData>
    <row r="1" spans="1:145" s="45" customFormat="1" ht="15.75" customHeight="1" x14ac:dyDescent="0.2">
      <c r="D1" s="62"/>
      <c r="E1" s="62"/>
      <c r="F1" s="71"/>
      <c r="R1" s="82"/>
      <c r="S1" s="50"/>
      <c r="AJ1" s="82"/>
      <c r="AL1" s="82"/>
    </row>
    <row r="2" spans="1:145" s="32" customFormat="1" ht="15.75" customHeight="1" x14ac:dyDescent="0.2">
      <c r="A2" s="207"/>
      <c r="B2" s="207"/>
      <c r="C2" s="207"/>
      <c r="D2" s="20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J2" s="59"/>
      <c r="AL2" s="59"/>
    </row>
    <row r="3" spans="1:145" s="4" customFormat="1" ht="28.5" customHeight="1" x14ac:dyDescent="0.2">
      <c r="A3" s="214" t="s">
        <v>338</v>
      </c>
      <c r="B3" s="215"/>
      <c r="C3" s="215"/>
      <c r="D3" s="215"/>
      <c r="E3" s="91"/>
      <c r="F3" s="223" t="s">
        <v>293</v>
      </c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3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58"/>
      <c r="AE3" s="2"/>
      <c r="AF3" s="204" t="s">
        <v>245</v>
      </c>
      <c r="AG3" s="205"/>
      <c r="AH3" s="205"/>
      <c r="AI3" s="205"/>
      <c r="AJ3" s="205"/>
      <c r="AK3" s="205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5" s="4" customFormat="1" ht="85.5" customHeight="1" x14ac:dyDescent="0.2">
      <c r="A4" s="216"/>
      <c r="B4" s="217"/>
      <c r="C4" s="217"/>
      <c r="D4" s="217"/>
      <c r="E4" s="87" t="str">
        <f t="shared" ref="E4:E44" si="0">IF(F4="Y",1," ")</f>
        <v xml:space="preserve"> </v>
      </c>
      <c r="F4" s="224"/>
      <c r="G4" s="105" t="s">
        <v>222</v>
      </c>
      <c r="H4" s="16" t="s">
        <v>223</v>
      </c>
      <c r="I4" s="16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56" t="s">
        <v>236</v>
      </c>
      <c r="AD4" s="57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7" t="s">
        <v>244</v>
      </c>
      <c r="AK4" s="33" t="s">
        <v>242</v>
      </c>
      <c r="AL4" s="57" t="s">
        <v>243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5" s="4" customFormat="1" ht="15.75" customHeight="1" x14ac:dyDescent="0.2">
      <c r="A5" s="41">
        <v>1</v>
      </c>
      <c r="B5" s="86" t="s">
        <v>282</v>
      </c>
      <c r="C5" s="86">
        <v>9659</v>
      </c>
      <c r="D5" s="87" t="s">
        <v>143</v>
      </c>
      <c r="E5" s="149">
        <f t="shared" si="0"/>
        <v>1</v>
      </c>
      <c r="F5" s="130" t="s">
        <v>345</v>
      </c>
      <c r="G5" s="93">
        <v>6632</v>
      </c>
      <c r="H5" s="94"/>
      <c r="I5" s="94"/>
      <c r="J5" s="64"/>
      <c r="K5" s="64">
        <v>2473</v>
      </c>
      <c r="L5" s="64"/>
      <c r="M5" s="64"/>
      <c r="N5" s="64">
        <v>22298</v>
      </c>
      <c r="O5" s="64">
        <v>6097</v>
      </c>
      <c r="P5" s="64">
        <v>17547</v>
      </c>
      <c r="Q5" s="64">
        <v>488</v>
      </c>
      <c r="R5" s="51">
        <f t="shared" ref="R5:R39" si="1">SUM(G5:Q5)</f>
        <v>55535</v>
      </c>
      <c r="S5" s="6"/>
      <c r="T5" s="64">
        <v>19290</v>
      </c>
      <c r="U5" s="64">
        <v>0</v>
      </c>
      <c r="V5" s="64">
        <v>943</v>
      </c>
      <c r="W5" s="64"/>
      <c r="X5" s="64">
        <v>27974</v>
      </c>
      <c r="Y5" s="64">
        <v>4682</v>
      </c>
      <c r="Z5" s="64">
        <v>2832</v>
      </c>
      <c r="AA5" s="64">
        <v>5470</v>
      </c>
      <c r="AB5" s="64"/>
      <c r="AC5" s="83">
        <f t="shared" ref="AC5:AC38" si="2">SUM(T5:AB5)</f>
        <v>61191</v>
      </c>
      <c r="AD5" s="51">
        <f t="shared" ref="AD5:AD38" si="3">+R5-AC5</f>
        <v>-5656</v>
      </c>
      <c r="AE5" s="39"/>
      <c r="AF5" s="64">
        <v>1220000</v>
      </c>
      <c r="AG5" s="64"/>
      <c r="AH5" s="64">
        <v>342846</v>
      </c>
      <c r="AI5" s="64">
        <v>0</v>
      </c>
      <c r="AJ5" s="51">
        <f t="shared" ref="AJ5:AJ39" si="4">SUM(AF5:AI5)</f>
        <v>1562846</v>
      </c>
      <c r="AK5" s="64">
        <v>0</v>
      </c>
      <c r="AL5" s="51">
        <f t="shared" ref="AL5:AL39" si="5">+AJ5-AK5</f>
        <v>1562846</v>
      </c>
      <c r="AM5" s="39"/>
      <c r="AN5" s="84"/>
      <c r="AO5" s="39"/>
      <c r="AP5" s="2"/>
      <c r="AQ5" s="2"/>
      <c r="AR5" s="2"/>
      <c r="AS5" s="2"/>
      <c r="AT5" s="2"/>
      <c r="AU5" s="2"/>
      <c r="AV5" s="2"/>
      <c r="AW5" s="2"/>
      <c r="AX5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s="4" customFormat="1" ht="15.75" customHeight="1" x14ac:dyDescent="0.2">
      <c r="A6" s="3">
        <f t="shared" ref="A6:A39" si="6">+A5+1</f>
        <v>2</v>
      </c>
      <c r="B6" s="86" t="s">
        <v>282</v>
      </c>
      <c r="C6" s="86">
        <v>9739</v>
      </c>
      <c r="D6" s="87" t="s">
        <v>154</v>
      </c>
      <c r="E6" s="149">
        <f t="shared" si="0"/>
        <v>1</v>
      </c>
      <c r="F6" s="130" t="s">
        <v>345</v>
      </c>
      <c r="G6" s="93">
        <v>45824</v>
      </c>
      <c r="H6" s="94">
        <v>0</v>
      </c>
      <c r="I6" s="94">
        <v>0</v>
      </c>
      <c r="J6" s="64">
        <v>0</v>
      </c>
      <c r="K6" s="64">
        <v>0</v>
      </c>
      <c r="L6" s="64">
        <v>0</v>
      </c>
      <c r="M6" s="64"/>
      <c r="N6" s="64">
        <v>13469</v>
      </c>
      <c r="O6" s="64">
        <v>9928</v>
      </c>
      <c r="P6" s="64">
        <v>3922</v>
      </c>
      <c r="Q6" s="64"/>
      <c r="R6" s="51">
        <f t="shared" si="1"/>
        <v>73143</v>
      </c>
      <c r="S6" s="6"/>
      <c r="T6" s="64">
        <v>30444</v>
      </c>
      <c r="U6" s="64">
        <v>0</v>
      </c>
      <c r="V6" s="64">
        <v>0</v>
      </c>
      <c r="W6" s="64">
        <v>0</v>
      </c>
      <c r="X6" s="64">
        <v>14456</v>
      </c>
      <c r="Y6" s="64">
        <v>12930</v>
      </c>
      <c r="Z6" s="64">
        <v>0</v>
      </c>
      <c r="AA6" s="64">
        <v>0</v>
      </c>
      <c r="AB6" s="64">
        <v>0</v>
      </c>
      <c r="AC6" s="83">
        <f t="shared" si="2"/>
        <v>57830</v>
      </c>
      <c r="AD6" s="51">
        <f t="shared" si="3"/>
        <v>15313</v>
      </c>
      <c r="AE6" s="39"/>
      <c r="AF6" s="64">
        <v>600000</v>
      </c>
      <c r="AG6" s="64">
        <v>0</v>
      </c>
      <c r="AH6" s="64">
        <v>56768</v>
      </c>
      <c r="AI6" s="64">
        <v>0</v>
      </c>
      <c r="AJ6" s="51">
        <f t="shared" si="4"/>
        <v>656768</v>
      </c>
      <c r="AK6" s="64">
        <v>0</v>
      </c>
      <c r="AL6" s="51">
        <f t="shared" si="5"/>
        <v>656768</v>
      </c>
      <c r="AM6" s="39"/>
      <c r="AN6" s="84"/>
      <c r="AO6" s="39"/>
      <c r="AP6" s="2"/>
      <c r="AQ6" s="2"/>
      <c r="AR6" s="2"/>
      <c r="AS6" s="2"/>
      <c r="AT6" s="2"/>
      <c r="AU6" s="2"/>
      <c r="AV6" s="2"/>
      <c r="AW6" s="2"/>
      <c r="AX6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</row>
    <row r="7" spans="1:145" s="4" customFormat="1" ht="15.75" customHeight="1" x14ac:dyDescent="0.2">
      <c r="A7" s="3">
        <f t="shared" si="6"/>
        <v>3</v>
      </c>
      <c r="B7" s="86" t="s">
        <v>282</v>
      </c>
      <c r="C7" s="86">
        <v>9707</v>
      </c>
      <c r="D7" s="87" t="s">
        <v>152</v>
      </c>
      <c r="E7" s="149">
        <f t="shared" si="0"/>
        <v>1</v>
      </c>
      <c r="F7" s="130" t="s">
        <v>345</v>
      </c>
      <c r="G7" s="93">
        <v>65687</v>
      </c>
      <c r="H7" s="94">
        <v>0</v>
      </c>
      <c r="I7" s="94">
        <v>0</v>
      </c>
      <c r="J7" s="64"/>
      <c r="K7" s="64">
        <v>6500</v>
      </c>
      <c r="L7" s="64"/>
      <c r="M7" s="64"/>
      <c r="N7" s="64">
        <v>18044</v>
      </c>
      <c r="O7" s="64">
        <v>3662</v>
      </c>
      <c r="P7" s="64">
        <v>10727</v>
      </c>
      <c r="Q7" s="64">
        <v>7550</v>
      </c>
      <c r="R7" s="51">
        <f t="shared" si="1"/>
        <v>112170</v>
      </c>
      <c r="S7" s="6"/>
      <c r="T7" s="64">
        <v>40</v>
      </c>
      <c r="U7" s="64"/>
      <c r="V7" s="64">
        <v>25505</v>
      </c>
      <c r="W7" s="64">
        <v>15822</v>
      </c>
      <c r="X7" s="64">
        <v>40622</v>
      </c>
      <c r="Y7" s="64">
        <v>12635</v>
      </c>
      <c r="Z7" s="64">
        <v>0</v>
      </c>
      <c r="AA7" s="64">
        <v>0</v>
      </c>
      <c r="AB7" s="64">
        <v>425</v>
      </c>
      <c r="AC7" s="83">
        <f t="shared" si="2"/>
        <v>95049</v>
      </c>
      <c r="AD7" s="51">
        <f t="shared" si="3"/>
        <v>17121</v>
      </c>
      <c r="AE7" s="39"/>
      <c r="AF7" s="64">
        <v>1148600</v>
      </c>
      <c r="AG7" s="64"/>
      <c r="AH7" s="64">
        <v>139868</v>
      </c>
      <c r="AI7" s="64">
        <v>1093</v>
      </c>
      <c r="AJ7" s="51">
        <f t="shared" si="4"/>
        <v>1289561</v>
      </c>
      <c r="AK7" s="64">
        <v>27110</v>
      </c>
      <c r="AL7" s="51">
        <f t="shared" si="5"/>
        <v>1262451</v>
      </c>
      <c r="AM7" s="39"/>
      <c r="AN7" s="84"/>
      <c r="AO7" s="39"/>
      <c r="AP7" s="2"/>
      <c r="AQ7" s="2"/>
      <c r="AR7" s="2"/>
      <c r="AS7" s="2"/>
      <c r="AT7" s="2"/>
      <c r="AU7" s="2"/>
      <c r="AV7" s="2"/>
      <c r="AW7" s="2"/>
      <c r="AX7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</row>
    <row r="8" spans="1:145" s="4" customFormat="1" ht="15.75" customHeight="1" x14ac:dyDescent="0.2">
      <c r="A8" s="3">
        <f t="shared" si="6"/>
        <v>4</v>
      </c>
      <c r="B8" s="86" t="s">
        <v>282</v>
      </c>
      <c r="C8" s="86">
        <v>9710</v>
      </c>
      <c r="D8" s="87" t="s">
        <v>153</v>
      </c>
      <c r="E8" s="149" t="str">
        <f t="shared" si="0"/>
        <v xml:space="preserve"> </v>
      </c>
      <c r="F8" s="130" t="s">
        <v>294</v>
      </c>
      <c r="G8" s="93">
        <v>21852</v>
      </c>
      <c r="H8" s="94"/>
      <c r="I8" s="94">
        <v>400</v>
      </c>
      <c r="J8" s="64">
        <v>0</v>
      </c>
      <c r="K8" s="64">
        <v>29900</v>
      </c>
      <c r="L8" s="64"/>
      <c r="M8" s="64"/>
      <c r="N8" s="64">
        <v>3346</v>
      </c>
      <c r="O8" s="64">
        <v>9085</v>
      </c>
      <c r="P8" s="64">
        <v>367</v>
      </c>
      <c r="Q8" s="64">
        <v>0</v>
      </c>
      <c r="R8" s="51">
        <f t="shared" si="1"/>
        <v>64950</v>
      </c>
      <c r="S8" s="18"/>
      <c r="T8" s="64">
        <v>32947</v>
      </c>
      <c r="U8" s="64">
        <v>4666</v>
      </c>
      <c r="V8" s="64">
        <v>1513</v>
      </c>
      <c r="W8" s="64">
        <v>3953</v>
      </c>
      <c r="X8" s="64">
        <v>14402</v>
      </c>
      <c r="Y8" s="64">
        <v>680</v>
      </c>
      <c r="Z8" s="64">
        <v>310</v>
      </c>
      <c r="AA8" s="64">
        <v>0</v>
      </c>
      <c r="AB8" s="64">
        <v>2812</v>
      </c>
      <c r="AC8" s="83">
        <f t="shared" si="2"/>
        <v>61283</v>
      </c>
      <c r="AD8" s="51">
        <f t="shared" si="3"/>
        <v>3667</v>
      </c>
      <c r="AE8" s="39"/>
      <c r="AF8" s="64">
        <v>1939800</v>
      </c>
      <c r="AG8" s="64">
        <v>90420</v>
      </c>
      <c r="AH8" s="64">
        <v>275946</v>
      </c>
      <c r="AI8" s="64">
        <v>0</v>
      </c>
      <c r="AJ8" s="51">
        <f t="shared" si="4"/>
        <v>2306166</v>
      </c>
      <c r="AK8" s="64"/>
      <c r="AL8" s="51">
        <f t="shared" si="5"/>
        <v>2306166</v>
      </c>
      <c r="AM8" s="39"/>
      <c r="AN8" s="84"/>
      <c r="AO8" s="39"/>
      <c r="AP8" s="2"/>
      <c r="AQ8" s="2"/>
      <c r="AR8" s="2"/>
      <c r="AS8" s="2"/>
      <c r="AT8" s="2"/>
      <c r="AU8" s="2"/>
      <c r="AV8" s="2"/>
      <c r="AW8" s="2"/>
      <c r="AX8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</row>
    <row r="9" spans="1:145" ht="15.75" customHeight="1" x14ac:dyDescent="0.2">
      <c r="A9" s="3">
        <f t="shared" si="6"/>
        <v>5</v>
      </c>
      <c r="B9" s="86" t="s">
        <v>282</v>
      </c>
      <c r="C9" s="86">
        <v>19769</v>
      </c>
      <c r="D9" s="128" t="s">
        <v>352</v>
      </c>
      <c r="E9" s="149">
        <f t="shared" si="0"/>
        <v>1</v>
      </c>
      <c r="F9" s="130" t="s">
        <v>345</v>
      </c>
      <c r="G9" s="93">
        <v>50214</v>
      </c>
      <c r="H9" s="94">
        <v>0</v>
      </c>
      <c r="I9" s="94">
        <v>500</v>
      </c>
      <c r="J9" s="64">
        <v>0</v>
      </c>
      <c r="K9" s="64"/>
      <c r="L9" s="64"/>
      <c r="M9" s="64"/>
      <c r="N9" s="64">
        <v>12103</v>
      </c>
      <c r="O9" s="64">
        <v>923</v>
      </c>
      <c r="P9" s="64">
        <v>6697</v>
      </c>
      <c r="Q9" s="64">
        <v>3228</v>
      </c>
      <c r="R9" s="51">
        <f t="shared" si="1"/>
        <v>73665</v>
      </c>
      <c r="S9" s="9"/>
      <c r="T9" s="64">
        <v>20028</v>
      </c>
      <c r="U9" s="64">
        <v>6060</v>
      </c>
      <c r="V9" s="64">
        <v>3449</v>
      </c>
      <c r="W9" s="64">
        <v>3939</v>
      </c>
      <c r="X9" s="64">
        <v>24946</v>
      </c>
      <c r="Y9" s="64">
        <v>11781</v>
      </c>
      <c r="Z9" s="64">
        <v>1043</v>
      </c>
      <c r="AA9" s="64">
        <v>0</v>
      </c>
      <c r="AB9" s="64">
        <v>1541</v>
      </c>
      <c r="AC9" s="83">
        <f t="shared" si="2"/>
        <v>72787</v>
      </c>
      <c r="AD9" s="51">
        <f t="shared" si="3"/>
        <v>878</v>
      </c>
      <c r="AE9" s="39"/>
      <c r="AF9" s="64">
        <v>530000</v>
      </c>
      <c r="AG9" s="64">
        <v>0</v>
      </c>
      <c r="AH9" s="64">
        <v>536969</v>
      </c>
      <c r="AI9" s="64">
        <v>0</v>
      </c>
      <c r="AJ9" s="51">
        <f t="shared" si="4"/>
        <v>1066969</v>
      </c>
      <c r="AK9" s="64">
        <v>0</v>
      </c>
      <c r="AL9" s="51">
        <f t="shared" si="5"/>
        <v>1066969</v>
      </c>
      <c r="AM9" s="39"/>
      <c r="AN9" s="84"/>
      <c r="AO9" s="39"/>
    </row>
    <row r="10" spans="1:145" ht="15.75" customHeight="1" x14ac:dyDescent="0.2">
      <c r="A10" s="3">
        <f t="shared" si="6"/>
        <v>6</v>
      </c>
      <c r="B10" s="86" t="s">
        <v>282</v>
      </c>
      <c r="C10" s="86">
        <v>9695</v>
      </c>
      <c r="D10" s="87" t="s">
        <v>144</v>
      </c>
      <c r="E10" s="149" t="str">
        <f t="shared" si="0"/>
        <v xml:space="preserve"> </v>
      </c>
      <c r="F10" s="130" t="s">
        <v>294</v>
      </c>
      <c r="G10" s="93">
        <v>120640</v>
      </c>
      <c r="H10" s="94">
        <v>590</v>
      </c>
      <c r="I10" s="94">
        <v>0</v>
      </c>
      <c r="J10" s="64"/>
      <c r="K10" s="64">
        <v>2000</v>
      </c>
      <c r="L10" s="64">
        <v>98799</v>
      </c>
      <c r="M10" s="64"/>
      <c r="N10" s="64">
        <v>68095</v>
      </c>
      <c r="O10" s="64">
        <v>24653</v>
      </c>
      <c r="P10" s="64">
        <v>21413</v>
      </c>
      <c r="Q10" s="64">
        <v>71</v>
      </c>
      <c r="R10" s="51">
        <f t="shared" si="1"/>
        <v>336261</v>
      </c>
      <c r="S10" s="9"/>
      <c r="T10" s="64">
        <v>73651</v>
      </c>
      <c r="U10" s="64">
        <v>15271</v>
      </c>
      <c r="V10" s="64">
        <v>13163</v>
      </c>
      <c r="W10" s="64">
        <v>50005</v>
      </c>
      <c r="X10" s="64">
        <v>63460</v>
      </c>
      <c r="Y10" s="64">
        <v>25473</v>
      </c>
      <c r="Z10" s="64">
        <v>11900</v>
      </c>
      <c r="AA10" s="64">
        <v>590</v>
      </c>
      <c r="AB10" s="64">
        <v>0</v>
      </c>
      <c r="AC10" s="83">
        <f t="shared" si="2"/>
        <v>253513</v>
      </c>
      <c r="AD10" s="51">
        <f t="shared" si="3"/>
        <v>82748</v>
      </c>
      <c r="AE10" s="39"/>
      <c r="AF10" s="64">
        <v>5900377</v>
      </c>
      <c r="AG10" s="64">
        <v>700000</v>
      </c>
      <c r="AH10" s="64">
        <v>552603</v>
      </c>
      <c r="AI10" s="64">
        <v>5783</v>
      </c>
      <c r="AJ10" s="51">
        <f t="shared" si="4"/>
        <v>7158763</v>
      </c>
      <c r="AK10" s="64">
        <v>6839</v>
      </c>
      <c r="AL10" s="51">
        <f t="shared" si="5"/>
        <v>7151924</v>
      </c>
      <c r="AM10" s="39"/>
      <c r="AN10" s="84"/>
      <c r="AO10" s="39"/>
    </row>
    <row r="11" spans="1:145" ht="15.75" customHeight="1" x14ac:dyDescent="0.2">
      <c r="A11" s="3">
        <f t="shared" si="6"/>
        <v>7</v>
      </c>
      <c r="B11" s="86" t="s">
        <v>282</v>
      </c>
      <c r="C11" s="86">
        <v>9660</v>
      </c>
      <c r="D11" s="87" t="s">
        <v>145</v>
      </c>
      <c r="E11" s="149" t="str">
        <f t="shared" si="0"/>
        <v xml:space="preserve"> </v>
      </c>
      <c r="F11" s="130" t="s">
        <v>294</v>
      </c>
      <c r="G11" s="93">
        <v>122530</v>
      </c>
      <c r="H11" s="94"/>
      <c r="I11" s="94">
        <v>520</v>
      </c>
      <c r="J11" s="64">
        <v>0</v>
      </c>
      <c r="K11" s="64">
        <v>16706</v>
      </c>
      <c r="L11" s="64"/>
      <c r="M11" s="64"/>
      <c r="N11" s="64">
        <v>31168</v>
      </c>
      <c r="O11" s="64">
        <v>5525</v>
      </c>
      <c r="P11" s="64"/>
      <c r="Q11" s="64">
        <v>2490</v>
      </c>
      <c r="R11" s="51">
        <f t="shared" si="1"/>
        <v>178939</v>
      </c>
      <c r="S11" s="9"/>
      <c r="T11" s="64">
        <v>63773</v>
      </c>
      <c r="U11" s="64">
        <v>26004</v>
      </c>
      <c r="V11" s="64">
        <v>18730</v>
      </c>
      <c r="W11" s="64">
        <v>9716</v>
      </c>
      <c r="X11" s="64">
        <v>26728</v>
      </c>
      <c r="Y11" s="64">
        <v>20969</v>
      </c>
      <c r="Z11" s="64">
        <v>10835</v>
      </c>
      <c r="AA11" s="64"/>
      <c r="AB11" s="64">
        <v>1209</v>
      </c>
      <c r="AC11" s="83">
        <f t="shared" si="2"/>
        <v>177964</v>
      </c>
      <c r="AD11" s="51">
        <f t="shared" si="3"/>
        <v>975</v>
      </c>
      <c r="AE11" s="39"/>
      <c r="AF11" s="64">
        <v>941018</v>
      </c>
      <c r="AG11" s="64">
        <v>5991</v>
      </c>
      <c r="AH11" s="64">
        <v>1560018</v>
      </c>
      <c r="AI11" s="64">
        <v>89</v>
      </c>
      <c r="AJ11" s="51">
        <f t="shared" si="4"/>
        <v>2507116</v>
      </c>
      <c r="AK11" s="64">
        <v>172022</v>
      </c>
      <c r="AL11" s="51">
        <f t="shared" si="5"/>
        <v>2335094</v>
      </c>
      <c r="AM11" s="39"/>
      <c r="AN11" s="84"/>
      <c r="AO11" s="39"/>
    </row>
    <row r="12" spans="1:145" ht="15.75" customHeight="1" x14ac:dyDescent="0.2">
      <c r="A12" s="3">
        <f t="shared" si="6"/>
        <v>8</v>
      </c>
      <c r="B12" s="86" t="s">
        <v>282</v>
      </c>
      <c r="C12" s="86">
        <v>9638</v>
      </c>
      <c r="D12" s="87" t="s">
        <v>134</v>
      </c>
      <c r="E12" s="149">
        <f t="shared" si="0"/>
        <v>1</v>
      </c>
      <c r="F12" s="130" t="s">
        <v>345</v>
      </c>
      <c r="G12" s="93">
        <v>55917</v>
      </c>
      <c r="H12" s="94">
        <v>41884</v>
      </c>
      <c r="I12" s="94"/>
      <c r="J12" s="64"/>
      <c r="K12" s="64">
        <v>1304</v>
      </c>
      <c r="L12" s="64">
        <v>500</v>
      </c>
      <c r="M12" s="64"/>
      <c r="N12" s="64"/>
      <c r="O12" s="64">
        <v>4781</v>
      </c>
      <c r="P12" s="64">
        <v>300</v>
      </c>
      <c r="Q12" s="64">
        <v>19689</v>
      </c>
      <c r="R12" s="51">
        <f t="shared" si="1"/>
        <v>124375</v>
      </c>
      <c r="S12" s="9"/>
      <c r="T12" s="64">
        <v>34473</v>
      </c>
      <c r="U12" s="64"/>
      <c r="V12" s="64"/>
      <c r="W12" s="64">
        <v>30501</v>
      </c>
      <c r="X12" s="64">
        <v>23377</v>
      </c>
      <c r="Y12" s="64">
        <v>26808</v>
      </c>
      <c r="Z12" s="64">
        <v>533</v>
      </c>
      <c r="AA12" s="64">
        <v>169</v>
      </c>
      <c r="AB12" s="64">
        <v>6651</v>
      </c>
      <c r="AC12" s="83">
        <f t="shared" si="2"/>
        <v>122512</v>
      </c>
      <c r="AD12" s="51">
        <f t="shared" si="3"/>
        <v>1863</v>
      </c>
      <c r="AE12" s="39"/>
      <c r="AF12" s="64">
        <v>1771561</v>
      </c>
      <c r="AG12" s="64">
        <v>487837</v>
      </c>
      <c r="AH12" s="64">
        <v>138804</v>
      </c>
      <c r="AI12" s="64">
        <v>1685</v>
      </c>
      <c r="AJ12" s="51">
        <f t="shared" si="4"/>
        <v>2399887</v>
      </c>
      <c r="AK12" s="64">
        <v>30772</v>
      </c>
      <c r="AL12" s="51">
        <f t="shared" si="5"/>
        <v>2369115</v>
      </c>
      <c r="AM12" s="39"/>
      <c r="AN12" s="84"/>
      <c r="AO12" s="39"/>
    </row>
    <row r="13" spans="1:145" ht="15.75" customHeight="1" x14ac:dyDescent="0.2">
      <c r="A13" s="3">
        <f t="shared" si="6"/>
        <v>9</v>
      </c>
      <c r="B13" s="86" t="s">
        <v>282</v>
      </c>
      <c r="C13" s="86">
        <v>9639</v>
      </c>
      <c r="D13" s="87" t="s">
        <v>135</v>
      </c>
      <c r="E13" s="149">
        <f t="shared" si="0"/>
        <v>1</v>
      </c>
      <c r="F13" s="130" t="s">
        <v>345</v>
      </c>
      <c r="G13" s="93">
        <v>115408</v>
      </c>
      <c r="H13" s="94">
        <v>35300</v>
      </c>
      <c r="I13" s="94"/>
      <c r="J13" s="64">
        <v>0</v>
      </c>
      <c r="K13" s="64"/>
      <c r="L13" s="64">
        <v>500</v>
      </c>
      <c r="M13" s="64"/>
      <c r="N13" s="64">
        <v>17906</v>
      </c>
      <c r="O13" s="64">
        <v>2320</v>
      </c>
      <c r="P13" s="64">
        <v>1584</v>
      </c>
      <c r="Q13" s="64">
        <v>2225</v>
      </c>
      <c r="R13" s="51">
        <f t="shared" si="1"/>
        <v>175243</v>
      </c>
      <c r="S13" s="9"/>
      <c r="T13" s="64">
        <v>63915</v>
      </c>
      <c r="U13" s="64">
        <v>0</v>
      </c>
      <c r="V13" s="64"/>
      <c r="W13" s="64">
        <v>39663</v>
      </c>
      <c r="X13" s="64">
        <v>24837</v>
      </c>
      <c r="Y13" s="64">
        <v>24384</v>
      </c>
      <c r="Z13" s="64">
        <v>15</v>
      </c>
      <c r="AA13" s="64">
        <v>4250</v>
      </c>
      <c r="AB13" s="64">
        <v>1048</v>
      </c>
      <c r="AC13" s="83">
        <f t="shared" si="2"/>
        <v>158112</v>
      </c>
      <c r="AD13" s="51">
        <f t="shared" si="3"/>
        <v>17131</v>
      </c>
      <c r="AE13" s="39"/>
      <c r="AF13" s="64">
        <v>2027873</v>
      </c>
      <c r="AG13" s="64">
        <v>0</v>
      </c>
      <c r="AH13" s="64">
        <v>110423</v>
      </c>
      <c r="AI13" s="64">
        <v>3174</v>
      </c>
      <c r="AJ13" s="51">
        <f t="shared" si="4"/>
        <v>2141470</v>
      </c>
      <c r="AK13" s="64">
        <v>3638</v>
      </c>
      <c r="AL13" s="51">
        <f t="shared" si="5"/>
        <v>2137832</v>
      </c>
      <c r="AM13" s="39"/>
      <c r="AN13" s="84"/>
      <c r="AO13" s="39"/>
    </row>
    <row r="14" spans="1:145" ht="15.75" customHeight="1" x14ac:dyDescent="0.2">
      <c r="A14" s="3">
        <f t="shared" si="6"/>
        <v>10</v>
      </c>
      <c r="B14" s="86" t="s">
        <v>282</v>
      </c>
      <c r="C14" s="86">
        <v>9662</v>
      </c>
      <c r="D14" s="87" t="s">
        <v>344</v>
      </c>
      <c r="E14" s="149">
        <f t="shared" si="0"/>
        <v>1</v>
      </c>
      <c r="F14" s="130" t="s">
        <v>345</v>
      </c>
      <c r="G14" s="93">
        <v>24895</v>
      </c>
      <c r="H14" s="94"/>
      <c r="I14" s="94">
        <v>2471</v>
      </c>
      <c r="J14" s="64">
        <v>0</v>
      </c>
      <c r="K14" s="64">
        <v>240</v>
      </c>
      <c r="L14" s="64">
        <v>0</v>
      </c>
      <c r="M14" s="64"/>
      <c r="N14" s="64">
        <v>1803</v>
      </c>
      <c r="O14" s="64">
        <v>34606</v>
      </c>
      <c r="P14" s="64"/>
      <c r="Q14" s="64">
        <v>548</v>
      </c>
      <c r="R14" s="51">
        <f t="shared" si="1"/>
        <v>64563</v>
      </c>
      <c r="S14" s="9"/>
      <c r="T14" s="64">
        <v>31454</v>
      </c>
      <c r="U14" s="64">
        <v>0</v>
      </c>
      <c r="V14" s="64"/>
      <c r="W14" s="64">
        <v>388</v>
      </c>
      <c r="X14" s="64">
        <v>5969</v>
      </c>
      <c r="Y14" s="64">
        <v>687</v>
      </c>
      <c r="Z14" s="64">
        <v>5010</v>
      </c>
      <c r="AA14" s="64">
        <v>1445</v>
      </c>
      <c r="AB14" s="64">
        <v>975</v>
      </c>
      <c r="AC14" s="83">
        <f t="shared" si="2"/>
        <v>45928</v>
      </c>
      <c r="AD14" s="51">
        <f t="shared" si="3"/>
        <v>18635</v>
      </c>
      <c r="AE14" s="39"/>
      <c r="AF14" s="64">
        <v>475119</v>
      </c>
      <c r="AG14" s="64">
        <v>58719</v>
      </c>
      <c r="AH14" s="64">
        <v>963073</v>
      </c>
      <c r="AI14" s="64">
        <v>15849</v>
      </c>
      <c r="AJ14" s="51">
        <f t="shared" si="4"/>
        <v>1512760</v>
      </c>
      <c r="AK14" s="64">
        <v>33763</v>
      </c>
      <c r="AL14" s="51">
        <f t="shared" si="5"/>
        <v>1478997</v>
      </c>
      <c r="AM14" s="39"/>
      <c r="AN14" s="84"/>
      <c r="AO14" s="39"/>
    </row>
    <row r="15" spans="1:145" ht="15.75" customHeight="1" x14ac:dyDescent="0.2">
      <c r="A15" s="3">
        <f t="shared" si="6"/>
        <v>11</v>
      </c>
      <c r="B15" s="86" t="s">
        <v>282</v>
      </c>
      <c r="C15" s="86">
        <v>9663</v>
      </c>
      <c r="D15" s="87" t="s">
        <v>303</v>
      </c>
      <c r="E15" s="149">
        <f t="shared" si="0"/>
        <v>1</v>
      </c>
      <c r="F15" s="130" t="s">
        <v>345</v>
      </c>
      <c r="G15" s="93">
        <v>68532</v>
      </c>
      <c r="H15" s="94">
        <v>10417</v>
      </c>
      <c r="I15" s="94">
        <v>9759</v>
      </c>
      <c r="J15" s="64"/>
      <c r="K15" s="64">
        <v>1000</v>
      </c>
      <c r="L15" s="64">
        <v>26735</v>
      </c>
      <c r="M15" s="64"/>
      <c r="N15" s="64">
        <v>49622</v>
      </c>
      <c r="O15" s="64">
        <v>12755</v>
      </c>
      <c r="P15" s="64">
        <v>14782</v>
      </c>
      <c r="Q15" s="64">
        <v>0</v>
      </c>
      <c r="R15" s="51">
        <f t="shared" si="1"/>
        <v>193602</v>
      </c>
      <c r="S15" s="9"/>
      <c r="T15" s="64">
        <v>58616</v>
      </c>
      <c r="U15" s="64">
        <v>20959</v>
      </c>
      <c r="V15" s="64"/>
      <c r="W15" s="64">
        <v>32926</v>
      </c>
      <c r="X15" s="64">
        <v>42296</v>
      </c>
      <c r="Y15" s="64">
        <v>23654</v>
      </c>
      <c r="Z15" s="64">
        <v>0</v>
      </c>
      <c r="AA15" s="64">
        <v>0</v>
      </c>
      <c r="AB15" s="64"/>
      <c r="AC15" s="83">
        <f t="shared" si="2"/>
        <v>178451</v>
      </c>
      <c r="AD15" s="51">
        <f t="shared" si="3"/>
        <v>15151</v>
      </c>
      <c r="AE15" s="39"/>
      <c r="AF15" s="64">
        <v>1760000</v>
      </c>
      <c r="AG15" s="64">
        <v>12955</v>
      </c>
      <c r="AH15" s="64">
        <v>362243</v>
      </c>
      <c r="AI15" s="64">
        <v>5362</v>
      </c>
      <c r="AJ15" s="51">
        <f t="shared" si="4"/>
        <v>2140560</v>
      </c>
      <c r="AK15" s="64">
        <v>22484</v>
      </c>
      <c r="AL15" s="51">
        <f t="shared" si="5"/>
        <v>2118076</v>
      </c>
      <c r="AM15" s="39"/>
      <c r="AN15" s="84"/>
      <c r="AO15" s="39"/>
    </row>
    <row r="16" spans="1:145" ht="15.75" customHeight="1" x14ac:dyDescent="0.2">
      <c r="A16" s="3">
        <f t="shared" si="6"/>
        <v>12</v>
      </c>
      <c r="B16" s="86" t="s">
        <v>282</v>
      </c>
      <c r="C16" s="86">
        <v>9665</v>
      </c>
      <c r="D16" s="87" t="s">
        <v>146</v>
      </c>
      <c r="E16" s="149">
        <f t="shared" si="0"/>
        <v>1</v>
      </c>
      <c r="F16" s="130" t="s">
        <v>345</v>
      </c>
      <c r="G16" s="93">
        <v>86858</v>
      </c>
      <c r="H16" s="94"/>
      <c r="I16" s="94">
        <v>0</v>
      </c>
      <c r="J16" s="64">
        <v>6492</v>
      </c>
      <c r="K16" s="64">
        <v>1837</v>
      </c>
      <c r="L16" s="64"/>
      <c r="M16" s="64"/>
      <c r="N16" s="64">
        <v>133986</v>
      </c>
      <c r="O16" s="64">
        <v>34022</v>
      </c>
      <c r="P16" s="64"/>
      <c r="Q16" s="64"/>
      <c r="R16" s="51">
        <f t="shared" si="1"/>
        <v>263195</v>
      </c>
      <c r="S16" s="9"/>
      <c r="T16" s="64">
        <v>71748</v>
      </c>
      <c r="U16" s="64">
        <v>25718</v>
      </c>
      <c r="V16" s="64">
        <v>4662</v>
      </c>
      <c r="W16" s="64">
        <v>36808</v>
      </c>
      <c r="X16" s="64">
        <v>150094</v>
      </c>
      <c r="Y16" s="64">
        <v>48230</v>
      </c>
      <c r="Z16" s="64"/>
      <c r="AA16" s="64">
        <v>0</v>
      </c>
      <c r="AB16" s="64"/>
      <c r="AC16" s="83">
        <f t="shared" si="2"/>
        <v>337260</v>
      </c>
      <c r="AD16" s="51">
        <f t="shared" si="3"/>
        <v>-74065</v>
      </c>
      <c r="AE16" s="39"/>
      <c r="AF16" s="64">
        <v>6961300</v>
      </c>
      <c r="AG16" s="64">
        <v>753338</v>
      </c>
      <c r="AH16" s="64">
        <v>976010</v>
      </c>
      <c r="AI16" s="64">
        <v>7813</v>
      </c>
      <c r="AJ16" s="51">
        <f t="shared" si="4"/>
        <v>8698461</v>
      </c>
      <c r="AK16" s="64">
        <v>2571970</v>
      </c>
      <c r="AL16" s="51">
        <f t="shared" si="5"/>
        <v>6126491</v>
      </c>
      <c r="AM16" s="39"/>
      <c r="AN16" s="84"/>
      <c r="AO16" s="39"/>
    </row>
    <row r="17" spans="1:41" ht="15.75" customHeight="1" x14ac:dyDescent="0.2">
      <c r="A17" s="3">
        <f t="shared" si="6"/>
        <v>13</v>
      </c>
      <c r="B17" s="86" t="s">
        <v>282</v>
      </c>
      <c r="C17" s="86">
        <v>9752</v>
      </c>
      <c r="D17" s="87" t="s">
        <v>149</v>
      </c>
      <c r="E17" s="149" t="str">
        <f t="shared" si="0"/>
        <v xml:space="preserve"> </v>
      </c>
      <c r="F17" s="130" t="s">
        <v>294</v>
      </c>
      <c r="G17" s="93">
        <v>423788</v>
      </c>
      <c r="H17" s="94">
        <v>0</v>
      </c>
      <c r="I17" s="94">
        <v>0</v>
      </c>
      <c r="J17" s="64">
        <v>0</v>
      </c>
      <c r="K17" s="64">
        <v>0</v>
      </c>
      <c r="L17" s="64">
        <v>0</v>
      </c>
      <c r="M17" s="64"/>
      <c r="N17" s="64">
        <v>141490</v>
      </c>
      <c r="O17" s="64">
        <v>18638</v>
      </c>
      <c r="P17" s="64"/>
      <c r="Q17" s="64"/>
      <c r="R17" s="51">
        <f t="shared" si="1"/>
        <v>583916</v>
      </c>
      <c r="S17" s="9"/>
      <c r="T17" s="64">
        <v>150636</v>
      </c>
      <c r="U17" s="64"/>
      <c r="V17" s="64"/>
      <c r="W17" s="64"/>
      <c r="X17" s="64">
        <v>93639</v>
      </c>
      <c r="Y17" s="64">
        <v>146789</v>
      </c>
      <c r="Z17" s="64">
        <v>120726</v>
      </c>
      <c r="AA17" s="64"/>
      <c r="AB17" s="64">
        <v>0</v>
      </c>
      <c r="AC17" s="83">
        <f t="shared" si="2"/>
        <v>511790</v>
      </c>
      <c r="AD17" s="51">
        <f t="shared" si="3"/>
        <v>72126</v>
      </c>
      <c r="AE17" s="39"/>
      <c r="AF17" s="64"/>
      <c r="AG17" s="64">
        <v>3007062</v>
      </c>
      <c r="AH17" s="64">
        <v>599769</v>
      </c>
      <c r="AI17" s="64"/>
      <c r="AJ17" s="51">
        <f t="shared" si="4"/>
        <v>3606831</v>
      </c>
      <c r="AK17" s="64">
        <v>1095332</v>
      </c>
      <c r="AL17" s="51">
        <f t="shared" si="5"/>
        <v>2511499</v>
      </c>
      <c r="AM17" s="39"/>
      <c r="AN17" s="84"/>
      <c r="AO17" s="39"/>
    </row>
    <row r="18" spans="1:41" ht="15.75" customHeight="1" x14ac:dyDescent="0.2">
      <c r="A18" s="3">
        <f t="shared" si="6"/>
        <v>14</v>
      </c>
      <c r="B18" s="86" t="s">
        <v>282</v>
      </c>
      <c r="C18" s="86">
        <v>9668</v>
      </c>
      <c r="D18" s="87" t="s">
        <v>138</v>
      </c>
      <c r="E18" s="149" t="str">
        <f t="shared" si="0"/>
        <v xml:space="preserve"> </v>
      </c>
      <c r="F18" s="130" t="s">
        <v>294</v>
      </c>
      <c r="G18" s="93">
        <v>19716</v>
      </c>
      <c r="H18" s="94">
        <v>0</v>
      </c>
      <c r="I18" s="94">
        <v>4654</v>
      </c>
      <c r="J18" s="64">
        <v>0</v>
      </c>
      <c r="K18" s="64">
        <v>1430</v>
      </c>
      <c r="L18" s="64">
        <v>0</v>
      </c>
      <c r="M18" s="64"/>
      <c r="N18" s="64">
        <v>23842</v>
      </c>
      <c r="O18" s="64">
        <v>10245</v>
      </c>
      <c r="P18" s="64">
        <v>0</v>
      </c>
      <c r="Q18" s="64"/>
      <c r="R18" s="51">
        <f t="shared" si="1"/>
        <v>59887</v>
      </c>
      <c r="S18" s="9"/>
      <c r="T18" s="64"/>
      <c r="U18" s="64">
        <v>0</v>
      </c>
      <c r="V18" s="64">
        <v>38004</v>
      </c>
      <c r="W18" s="64">
        <v>9934</v>
      </c>
      <c r="X18" s="64">
        <v>21985</v>
      </c>
      <c r="Y18" s="64">
        <v>8670</v>
      </c>
      <c r="Z18" s="64">
        <v>30</v>
      </c>
      <c r="AA18" s="64">
        <v>0</v>
      </c>
      <c r="AB18" s="64"/>
      <c r="AC18" s="83">
        <f t="shared" si="2"/>
        <v>78623</v>
      </c>
      <c r="AD18" s="51">
        <f t="shared" si="3"/>
        <v>-18736</v>
      </c>
      <c r="AE18" s="39"/>
      <c r="AF18" s="64">
        <v>1279340</v>
      </c>
      <c r="AG18" s="64"/>
      <c r="AH18" s="64">
        <v>354138</v>
      </c>
      <c r="AI18" s="64">
        <v>6670</v>
      </c>
      <c r="AJ18" s="51">
        <f t="shared" si="4"/>
        <v>1640148</v>
      </c>
      <c r="AK18" s="64">
        <v>2110</v>
      </c>
      <c r="AL18" s="51">
        <f t="shared" si="5"/>
        <v>1638038</v>
      </c>
      <c r="AM18" s="39"/>
      <c r="AN18" s="84"/>
      <c r="AO18" s="39"/>
    </row>
    <row r="19" spans="1:41" ht="15.75" customHeight="1" x14ac:dyDescent="0.2">
      <c r="A19" s="3">
        <f t="shared" si="6"/>
        <v>15</v>
      </c>
      <c r="B19" s="86" t="s">
        <v>282</v>
      </c>
      <c r="C19" s="86">
        <v>9667</v>
      </c>
      <c r="D19" s="87" t="s">
        <v>147</v>
      </c>
      <c r="E19" s="149">
        <f t="shared" si="0"/>
        <v>1</v>
      </c>
      <c r="F19" s="130" t="s">
        <v>345</v>
      </c>
      <c r="G19" s="93">
        <v>224228</v>
      </c>
      <c r="H19" s="94"/>
      <c r="I19" s="94"/>
      <c r="J19" s="64">
        <v>627537</v>
      </c>
      <c r="K19" s="64"/>
      <c r="L19" s="64">
        <v>26711</v>
      </c>
      <c r="M19" s="64"/>
      <c r="N19" s="64">
        <v>7591</v>
      </c>
      <c r="O19" s="64">
        <v>27395</v>
      </c>
      <c r="P19" s="64"/>
      <c r="Q19" s="64"/>
      <c r="R19" s="51">
        <f t="shared" si="1"/>
        <v>913462</v>
      </c>
      <c r="S19" s="9"/>
      <c r="T19" s="64">
        <v>110842</v>
      </c>
      <c r="U19" s="64">
        <v>26000</v>
      </c>
      <c r="V19" s="64">
        <v>27247</v>
      </c>
      <c r="W19" s="64">
        <v>31200</v>
      </c>
      <c r="X19" s="64">
        <v>64892</v>
      </c>
      <c r="Y19" s="64">
        <v>55674</v>
      </c>
      <c r="Z19" s="64">
        <v>11900</v>
      </c>
      <c r="AA19" s="64">
        <v>0</v>
      </c>
      <c r="AB19" s="64"/>
      <c r="AC19" s="83">
        <f t="shared" si="2"/>
        <v>327755</v>
      </c>
      <c r="AD19" s="51">
        <f t="shared" si="3"/>
        <v>585707</v>
      </c>
      <c r="AE19" s="39"/>
      <c r="AF19" s="64">
        <v>11977356</v>
      </c>
      <c r="AG19" s="64"/>
      <c r="AH19" s="64"/>
      <c r="AI19" s="64"/>
      <c r="AJ19" s="51">
        <f t="shared" si="4"/>
        <v>11977356</v>
      </c>
      <c r="AK19" s="64">
        <v>979669</v>
      </c>
      <c r="AL19" s="51">
        <f t="shared" si="5"/>
        <v>10997687</v>
      </c>
      <c r="AM19" s="39"/>
      <c r="AN19" s="84"/>
      <c r="AO19" s="39"/>
    </row>
    <row r="20" spans="1:41" ht="15.75" customHeight="1" x14ac:dyDescent="0.2">
      <c r="A20" s="3">
        <f t="shared" si="6"/>
        <v>16</v>
      </c>
      <c r="B20" s="86" t="s">
        <v>282</v>
      </c>
      <c r="C20" s="86">
        <v>16476</v>
      </c>
      <c r="D20" s="87" t="s">
        <v>265</v>
      </c>
      <c r="E20" s="149">
        <f t="shared" si="0"/>
        <v>1</v>
      </c>
      <c r="F20" s="130" t="s">
        <v>345</v>
      </c>
      <c r="G20" s="93">
        <v>192101</v>
      </c>
      <c r="H20" s="94">
        <v>325</v>
      </c>
      <c r="I20" s="94">
        <v>15586</v>
      </c>
      <c r="J20" s="64"/>
      <c r="K20" s="64">
        <v>500</v>
      </c>
      <c r="L20" s="64">
        <v>7000</v>
      </c>
      <c r="M20" s="64"/>
      <c r="N20" s="64">
        <v>1923</v>
      </c>
      <c r="O20" s="64">
        <v>2886</v>
      </c>
      <c r="P20" s="64">
        <v>400</v>
      </c>
      <c r="Q20" s="64"/>
      <c r="R20" s="51">
        <f t="shared" si="1"/>
        <v>220721</v>
      </c>
      <c r="S20" s="9"/>
      <c r="T20" s="64">
        <v>52622</v>
      </c>
      <c r="U20" s="64"/>
      <c r="V20" s="64">
        <v>7966</v>
      </c>
      <c r="W20" s="64">
        <v>43773</v>
      </c>
      <c r="X20" s="64">
        <v>29699</v>
      </c>
      <c r="Y20" s="64">
        <v>22079</v>
      </c>
      <c r="Z20" s="64">
        <v>18671</v>
      </c>
      <c r="AA20" s="64">
        <v>13688</v>
      </c>
      <c r="AB20" s="64">
        <v>5337</v>
      </c>
      <c r="AC20" s="83">
        <f t="shared" si="2"/>
        <v>193835</v>
      </c>
      <c r="AD20" s="51">
        <f t="shared" si="3"/>
        <v>26886</v>
      </c>
      <c r="AE20" s="39"/>
      <c r="AF20" s="64">
        <v>1730614</v>
      </c>
      <c r="AG20" s="64"/>
      <c r="AH20" s="64">
        <v>213247</v>
      </c>
      <c r="AI20" s="64">
        <v>0</v>
      </c>
      <c r="AJ20" s="51">
        <f t="shared" si="4"/>
        <v>1943861</v>
      </c>
      <c r="AK20" s="64"/>
      <c r="AL20" s="51">
        <f t="shared" si="5"/>
        <v>1943861</v>
      </c>
      <c r="AM20" s="39"/>
      <c r="AN20" s="84"/>
      <c r="AO20" s="39"/>
    </row>
    <row r="21" spans="1:41" ht="15.75" customHeight="1" x14ac:dyDescent="0.2">
      <c r="A21" s="3">
        <f t="shared" si="6"/>
        <v>17</v>
      </c>
      <c r="B21" s="86" t="s">
        <v>282</v>
      </c>
      <c r="C21" s="86">
        <v>9672</v>
      </c>
      <c r="D21" s="87" t="s">
        <v>272</v>
      </c>
      <c r="E21" s="149">
        <f t="shared" si="0"/>
        <v>1</v>
      </c>
      <c r="F21" s="130" t="s">
        <v>345</v>
      </c>
      <c r="G21" s="93">
        <v>63423</v>
      </c>
      <c r="H21" s="94">
        <v>465</v>
      </c>
      <c r="I21" s="94">
        <v>220</v>
      </c>
      <c r="J21" s="64"/>
      <c r="K21" s="64">
        <v>589</v>
      </c>
      <c r="L21" s="64">
        <v>260</v>
      </c>
      <c r="M21" s="64"/>
      <c r="N21" s="64">
        <v>33770</v>
      </c>
      <c r="O21" s="64">
        <v>3105</v>
      </c>
      <c r="P21" s="64">
        <v>1340</v>
      </c>
      <c r="Q21" s="64">
        <v>20</v>
      </c>
      <c r="R21" s="51">
        <f t="shared" si="1"/>
        <v>103192</v>
      </c>
      <c r="S21" s="9"/>
      <c r="T21" s="64">
        <v>39068</v>
      </c>
      <c r="U21" s="64"/>
      <c r="V21" s="64">
        <v>295</v>
      </c>
      <c r="W21" s="64">
        <v>12395</v>
      </c>
      <c r="X21" s="64">
        <v>19164</v>
      </c>
      <c r="Y21" s="64">
        <v>22611</v>
      </c>
      <c r="Z21" s="64">
        <v>1664</v>
      </c>
      <c r="AA21" s="64">
        <v>870</v>
      </c>
      <c r="AB21" s="64"/>
      <c r="AC21" s="83">
        <f t="shared" si="2"/>
        <v>96067</v>
      </c>
      <c r="AD21" s="51">
        <f t="shared" si="3"/>
        <v>7125</v>
      </c>
      <c r="AE21" s="39"/>
      <c r="AF21" s="64">
        <v>815000</v>
      </c>
      <c r="AG21" s="64">
        <v>10993</v>
      </c>
      <c r="AH21" s="64">
        <v>67854</v>
      </c>
      <c r="AI21" s="64">
        <v>18</v>
      </c>
      <c r="AJ21" s="51">
        <f t="shared" si="4"/>
        <v>893865</v>
      </c>
      <c r="AK21" s="64">
        <v>767</v>
      </c>
      <c r="AL21" s="51">
        <f t="shared" si="5"/>
        <v>893098</v>
      </c>
      <c r="AM21" s="39"/>
      <c r="AN21" s="84"/>
      <c r="AO21" s="39"/>
    </row>
    <row r="22" spans="1:41" ht="15.75" customHeight="1" x14ac:dyDescent="0.2">
      <c r="A22" s="3">
        <f t="shared" si="6"/>
        <v>18</v>
      </c>
      <c r="B22" s="86" t="s">
        <v>282</v>
      </c>
      <c r="C22" s="86">
        <v>9673</v>
      </c>
      <c r="D22" s="87" t="s">
        <v>273</v>
      </c>
      <c r="E22" s="149" t="str">
        <f t="shared" si="0"/>
        <v xml:space="preserve"> </v>
      </c>
      <c r="F22" s="130" t="s">
        <v>294</v>
      </c>
      <c r="G22" s="93">
        <v>1320268</v>
      </c>
      <c r="H22" s="94">
        <v>0</v>
      </c>
      <c r="I22" s="94">
        <v>325168</v>
      </c>
      <c r="J22" s="64">
        <v>1249849</v>
      </c>
      <c r="K22" s="64">
        <v>239478</v>
      </c>
      <c r="L22" s="64">
        <v>0</v>
      </c>
      <c r="M22" s="64"/>
      <c r="N22" s="64">
        <v>80694</v>
      </c>
      <c r="O22" s="64">
        <v>17833</v>
      </c>
      <c r="P22" s="64">
        <v>25935</v>
      </c>
      <c r="Q22" s="64"/>
      <c r="R22" s="51">
        <f t="shared" si="1"/>
        <v>3259225</v>
      </c>
      <c r="S22" s="9"/>
      <c r="T22" s="64">
        <v>137695</v>
      </c>
      <c r="U22" s="64">
        <v>84150</v>
      </c>
      <c r="V22" s="64">
        <v>6034</v>
      </c>
      <c r="W22" s="64">
        <v>686228</v>
      </c>
      <c r="X22" s="64">
        <v>43666</v>
      </c>
      <c r="Y22" s="64">
        <v>81491</v>
      </c>
      <c r="Z22" s="64">
        <v>462213</v>
      </c>
      <c r="AA22" s="64">
        <v>39301</v>
      </c>
      <c r="AB22" s="64">
        <v>191707</v>
      </c>
      <c r="AC22" s="83">
        <f t="shared" si="2"/>
        <v>1732485</v>
      </c>
      <c r="AD22" s="51">
        <f t="shared" si="3"/>
        <v>1526740</v>
      </c>
      <c r="AE22" s="39"/>
      <c r="AF22" s="64">
        <v>2835671</v>
      </c>
      <c r="AG22" s="64">
        <v>65696</v>
      </c>
      <c r="AH22" s="64">
        <v>2584140</v>
      </c>
      <c r="AI22" s="64">
        <v>221949</v>
      </c>
      <c r="AJ22" s="51">
        <f t="shared" si="4"/>
        <v>5707456</v>
      </c>
      <c r="AK22" s="64">
        <v>417750</v>
      </c>
      <c r="AL22" s="51">
        <f t="shared" si="5"/>
        <v>5289706</v>
      </c>
      <c r="AM22" s="39"/>
      <c r="AN22" s="84"/>
      <c r="AO22" s="39"/>
    </row>
    <row r="23" spans="1:41" ht="15.75" customHeight="1" x14ac:dyDescent="0.2">
      <c r="A23" s="3">
        <f t="shared" si="6"/>
        <v>19</v>
      </c>
      <c r="B23" s="86" t="s">
        <v>282</v>
      </c>
      <c r="C23" s="86">
        <v>9640</v>
      </c>
      <c r="D23" s="87" t="s">
        <v>136</v>
      </c>
      <c r="E23" s="149">
        <f t="shared" si="0"/>
        <v>1</v>
      </c>
      <c r="F23" s="130" t="s">
        <v>345</v>
      </c>
      <c r="G23" s="93">
        <v>18407</v>
      </c>
      <c r="H23" s="94"/>
      <c r="I23" s="94"/>
      <c r="J23" s="64"/>
      <c r="K23" s="64">
        <v>400</v>
      </c>
      <c r="L23" s="64">
        <v>0</v>
      </c>
      <c r="M23" s="64"/>
      <c r="N23" s="64">
        <v>59146</v>
      </c>
      <c r="O23" s="64">
        <v>115892</v>
      </c>
      <c r="P23" s="64"/>
      <c r="Q23" s="64"/>
      <c r="R23" s="51">
        <f t="shared" si="1"/>
        <v>193845</v>
      </c>
      <c r="S23" s="9"/>
      <c r="T23" s="64">
        <v>36409</v>
      </c>
      <c r="U23" s="64"/>
      <c r="V23" s="64"/>
      <c r="W23" s="64">
        <v>33809</v>
      </c>
      <c r="X23" s="64">
        <v>52798</v>
      </c>
      <c r="Y23" s="64">
        <v>41366</v>
      </c>
      <c r="Z23" s="64">
        <v>2970</v>
      </c>
      <c r="AA23" s="64"/>
      <c r="AB23" s="64">
        <v>33151</v>
      </c>
      <c r="AC23" s="83">
        <f t="shared" si="2"/>
        <v>200503</v>
      </c>
      <c r="AD23" s="51">
        <f t="shared" si="3"/>
        <v>-6658</v>
      </c>
      <c r="AE23" s="39"/>
      <c r="AF23" s="64">
        <v>4282000</v>
      </c>
      <c r="AG23" s="64">
        <v>412000</v>
      </c>
      <c r="AH23" s="64">
        <v>3327735</v>
      </c>
      <c r="AI23" s="64">
        <v>0</v>
      </c>
      <c r="AJ23" s="51">
        <f t="shared" si="4"/>
        <v>8021735</v>
      </c>
      <c r="AK23" s="64"/>
      <c r="AL23" s="51">
        <f t="shared" si="5"/>
        <v>8021735</v>
      </c>
      <c r="AM23" s="39"/>
      <c r="AN23" s="84"/>
      <c r="AO23" s="39"/>
    </row>
    <row r="24" spans="1:41" ht="15.75" customHeight="1" x14ac:dyDescent="0.2">
      <c r="A24" s="3">
        <f t="shared" si="6"/>
        <v>20</v>
      </c>
      <c r="B24" s="86"/>
      <c r="C24" s="86">
        <v>18938</v>
      </c>
      <c r="D24" s="87" t="s">
        <v>304</v>
      </c>
      <c r="E24" s="149">
        <f t="shared" si="0"/>
        <v>1</v>
      </c>
      <c r="F24" s="130" t="s">
        <v>345</v>
      </c>
      <c r="G24" s="93">
        <v>74251</v>
      </c>
      <c r="H24" s="94"/>
      <c r="I24" s="94"/>
      <c r="J24" s="64"/>
      <c r="K24" s="64">
        <v>52000</v>
      </c>
      <c r="L24" s="64"/>
      <c r="M24" s="64"/>
      <c r="N24" s="64"/>
      <c r="O24" s="64">
        <v>27</v>
      </c>
      <c r="P24" s="64">
        <v>419</v>
      </c>
      <c r="Q24" s="64"/>
      <c r="R24" s="51">
        <f t="shared" si="1"/>
        <v>126697</v>
      </c>
      <c r="S24" s="9"/>
      <c r="T24" s="64">
        <v>39355</v>
      </c>
      <c r="U24" s="64">
        <v>19500</v>
      </c>
      <c r="V24" s="64">
        <v>14519</v>
      </c>
      <c r="W24" s="64">
        <v>708</v>
      </c>
      <c r="X24" s="64"/>
      <c r="Y24" s="64">
        <v>2165</v>
      </c>
      <c r="Z24" s="64">
        <v>2500</v>
      </c>
      <c r="AA24" s="64"/>
      <c r="AB24" s="64"/>
      <c r="AC24" s="83">
        <f t="shared" si="2"/>
        <v>78747</v>
      </c>
      <c r="AD24" s="51">
        <f t="shared" si="3"/>
        <v>47950</v>
      </c>
      <c r="AE24" s="39"/>
      <c r="AF24" s="64"/>
      <c r="AG24" s="64">
        <v>11888</v>
      </c>
      <c r="AH24" s="64">
        <v>65559</v>
      </c>
      <c r="AI24" s="64"/>
      <c r="AJ24" s="51">
        <f t="shared" si="4"/>
        <v>77447</v>
      </c>
      <c r="AK24" s="64"/>
      <c r="AL24" s="51">
        <f t="shared" si="5"/>
        <v>77447</v>
      </c>
      <c r="AM24" s="39"/>
      <c r="AN24" s="84"/>
      <c r="AO24" s="39"/>
    </row>
    <row r="25" spans="1:41" ht="15.75" customHeight="1" x14ac:dyDescent="0.2">
      <c r="A25" s="3">
        <f t="shared" si="6"/>
        <v>21</v>
      </c>
      <c r="B25" s="86" t="s">
        <v>282</v>
      </c>
      <c r="C25" s="86">
        <v>9964</v>
      </c>
      <c r="D25" s="87" t="s">
        <v>139</v>
      </c>
      <c r="E25" s="149">
        <f t="shared" si="0"/>
        <v>1</v>
      </c>
      <c r="F25" s="130" t="s">
        <v>345</v>
      </c>
      <c r="G25" s="93">
        <v>35732</v>
      </c>
      <c r="H25" s="94"/>
      <c r="I25" s="94">
        <v>134</v>
      </c>
      <c r="J25" s="64"/>
      <c r="K25" s="64"/>
      <c r="L25" s="64">
        <v>5000</v>
      </c>
      <c r="M25" s="64"/>
      <c r="N25" s="64">
        <v>2588</v>
      </c>
      <c r="O25" s="64"/>
      <c r="P25" s="64"/>
      <c r="Q25" s="64">
        <v>1770</v>
      </c>
      <c r="R25" s="51">
        <f t="shared" si="1"/>
        <v>45224</v>
      </c>
      <c r="S25" s="9"/>
      <c r="T25" s="64">
        <v>24600</v>
      </c>
      <c r="U25" s="64">
        <v>0</v>
      </c>
      <c r="V25" s="64">
        <v>570</v>
      </c>
      <c r="W25" s="64"/>
      <c r="X25" s="64">
        <v>10593</v>
      </c>
      <c r="Y25" s="64">
        <v>5900</v>
      </c>
      <c r="Z25" s="64">
        <v>250</v>
      </c>
      <c r="AA25" s="64"/>
      <c r="AB25" s="64">
        <v>0</v>
      </c>
      <c r="AC25" s="83">
        <f t="shared" si="2"/>
        <v>41913</v>
      </c>
      <c r="AD25" s="51">
        <f t="shared" si="3"/>
        <v>3311</v>
      </c>
      <c r="AE25" s="39"/>
      <c r="AF25" s="64">
        <v>1129394</v>
      </c>
      <c r="AG25" s="64">
        <v>65102</v>
      </c>
      <c r="AH25" s="64">
        <v>209075</v>
      </c>
      <c r="AI25" s="64">
        <v>0</v>
      </c>
      <c r="AJ25" s="51">
        <f t="shared" si="4"/>
        <v>1403571</v>
      </c>
      <c r="AK25" s="64"/>
      <c r="AL25" s="51">
        <f t="shared" si="5"/>
        <v>1403571</v>
      </c>
      <c r="AM25" s="39"/>
      <c r="AN25" s="84"/>
      <c r="AO25" s="39"/>
    </row>
    <row r="26" spans="1:41" ht="15.75" customHeight="1" x14ac:dyDescent="0.2">
      <c r="A26" s="3">
        <f t="shared" si="6"/>
        <v>22</v>
      </c>
      <c r="B26" s="86" t="s">
        <v>282</v>
      </c>
      <c r="C26" s="86">
        <v>9677</v>
      </c>
      <c r="D26" s="87" t="s">
        <v>150</v>
      </c>
      <c r="E26" s="149">
        <f t="shared" si="0"/>
        <v>1</v>
      </c>
      <c r="F26" s="130" t="s">
        <v>345</v>
      </c>
      <c r="G26" s="93">
        <v>13506</v>
      </c>
      <c r="H26" s="94">
        <v>0</v>
      </c>
      <c r="I26" s="94">
        <v>5450</v>
      </c>
      <c r="J26" s="94">
        <v>36729</v>
      </c>
      <c r="K26" s="94">
        <v>50000</v>
      </c>
      <c r="L26" s="94">
        <v>0</v>
      </c>
      <c r="M26" s="94"/>
      <c r="N26" s="64">
        <v>113</v>
      </c>
      <c r="O26" s="64">
        <v>19113</v>
      </c>
      <c r="P26" s="64">
        <v>9348</v>
      </c>
      <c r="Q26" s="64">
        <v>0</v>
      </c>
      <c r="R26" s="51">
        <f t="shared" si="1"/>
        <v>134259</v>
      </c>
      <c r="S26" s="9"/>
      <c r="T26" s="64">
        <v>69087</v>
      </c>
      <c r="U26" s="64">
        <v>15600</v>
      </c>
      <c r="V26" s="64">
        <v>750</v>
      </c>
      <c r="W26" s="64">
        <v>0</v>
      </c>
      <c r="X26" s="64">
        <v>16807</v>
      </c>
      <c r="Y26" s="64">
        <v>20578</v>
      </c>
      <c r="Z26" s="64">
        <v>0</v>
      </c>
      <c r="AA26" s="64">
        <v>0</v>
      </c>
      <c r="AB26" s="64">
        <v>0</v>
      </c>
      <c r="AC26" s="83">
        <f t="shared" si="2"/>
        <v>122822</v>
      </c>
      <c r="AD26" s="51">
        <f t="shared" si="3"/>
        <v>11437</v>
      </c>
      <c r="AE26" s="39"/>
      <c r="AF26" s="64">
        <v>1455000</v>
      </c>
      <c r="AG26" s="64">
        <v>30350</v>
      </c>
      <c r="AH26" s="64">
        <v>1639093</v>
      </c>
      <c r="AI26" s="64">
        <v>0</v>
      </c>
      <c r="AJ26" s="51">
        <f t="shared" si="4"/>
        <v>3124443</v>
      </c>
      <c r="AK26" s="64">
        <v>17005</v>
      </c>
      <c r="AL26" s="51">
        <f t="shared" si="5"/>
        <v>3107438</v>
      </c>
      <c r="AM26" s="39"/>
      <c r="AN26" s="84"/>
      <c r="AO26" s="39"/>
    </row>
    <row r="27" spans="1:41" ht="15.75" customHeight="1" x14ac:dyDescent="0.2">
      <c r="A27" s="8">
        <f t="shared" si="6"/>
        <v>23</v>
      </c>
      <c r="B27" s="86"/>
      <c r="C27" s="86">
        <v>19096</v>
      </c>
      <c r="D27" s="87" t="s">
        <v>306</v>
      </c>
      <c r="E27" s="149">
        <f t="shared" si="0"/>
        <v>1</v>
      </c>
      <c r="F27" s="130" t="s">
        <v>345</v>
      </c>
      <c r="G27" s="93">
        <v>77641</v>
      </c>
      <c r="H27" s="93">
        <v>0</v>
      </c>
      <c r="I27" s="93">
        <v>5670</v>
      </c>
      <c r="J27" s="93">
        <v>0</v>
      </c>
      <c r="K27" s="93">
        <v>78892</v>
      </c>
      <c r="L27" s="93">
        <v>0</v>
      </c>
      <c r="M27" s="93"/>
      <c r="N27" s="93">
        <v>23189</v>
      </c>
      <c r="O27" s="93">
        <v>57620</v>
      </c>
      <c r="P27" s="93">
        <v>3242</v>
      </c>
      <c r="Q27" s="93">
        <v>1867</v>
      </c>
      <c r="R27" s="51">
        <f t="shared" si="1"/>
        <v>248121</v>
      </c>
      <c r="S27" s="9"/>
      <c r="T27" s="94">
        <v>130935</v>
      </c>
      <c r="U27" s="93">
        <v>41340</v>
      </c>
      <c r="V27" s="93"/>
      <c r="W27" s="93"/>
      <c r="X27" s="93">
        <v>22611</v>
      </c>
      <c r="Y27" s="93">
        <v>49012</v>
      </c>
      <c r="Z27" s="93">
        <v>13671</v>
      </c>
      <c r="AA27" s="93">
        <v>2461</v>
      </c>
      <c r="AB27" s="93"/>
      <c r="AC27" s="83">
        <f t="shared" si="2"/>
        <v>260030</v>
      </c>
      <c r="AD27" s="51">
        <f t="shared" si="3"/>
        <v>-11909</v>
      </c>
      <c r="AE27" s="39"/>
      <c r="AF27" s="94">
        <v>2164270</v>
      </c>
      <c r="AG27" s="93">
        <v>16537</v>
      </c>
      <c r="AH27" s="93">
        <v>2368476</v>
      </c>
      <c r="AI27" s="93"/>
      <c r="AJ27" s="51">
        <f t="shared" si="4"/>
        <v>4549283</v>
      </c>
      <c r="AK27" s="93">
        <v>29358</v>
      </c>
      <c r="AL27" s="51">
        <f t="shared" si="5"/>
        <v>4519925</v>
      </c>
      <c r="AM27" s="39"/>
      <c r="AN27" s="84"/>
      <c r="AO27" s="39"/>
    </row>
    <row r="28" spans="1:41" ht="15.75" customHeight="1" x14ac:dyDescent="0.2">
      <c r="A28" s="3">
        <f t="shared" si="6"/>
        <v>24</v>
      </c>
      <c r="B28" s="86" t="s">
        <v>282</v>
      </c>
      <c r="C28" s="86">
        <v>9679</v>
      </c>
      <c r="D28" s="87" t="s">
        <v>140</v>
      </c>
      <c r="E28" s="149">
        <f t="shared" si="0"/>
        <v>1</v>
      </c>
      <c r="F28" s="130" t="s">
        <v>345</v>
      </c>
      <c r="G28" s="93">
        <v>22958</v>
      </c>
      <c r="H28" s="94">
        <v>0</v>
      </c>
      <c r="I28" s="94">
        <v>150</v>
      </c>
      <c r="J28" s="64"/>
      <c r="K28" s="64">
        <v>2000</v>
      </c>
      <c r="L28" s="64"/>
      <c r="M28" s="64"/>
      <c r="N28" s="64">
        <v>3913</v>
      </c>
      <c r="O28" s="64">
        <v>13000</v>
      </c>
      <c r="P28" s="64">
        <v>3</v>
      </c>
      <c r="Q28" s="64">
        <v>73630</v>
      </c>
      <c r="R28" s="51">
        <f t="shared" si="1"/>
        <v>115654</v>
      </c>
      <c r="S28" s="9"/>
      <c r="T28" s="64"/>
      <c r="U28" s="64">
        <v>0</v>
      </c>
      <c r="V28" s="64">
        <v>36000</v>
      </c>
      <c r="W28" s="64"/>
      <c r="X28" s="64">
        <v>2094</v>
      </c>
      <c r="Y28" s="64">
        <v>644</v>
      </c>
      <c r="Z28" s="64">
        <v>2989</v>
      </c>
      <c r="AA28" s="64">
        <v>0</v>
      </c>
      <c r="AB28" s="64">
        <v>73629</v>
      </c>
      <c r="AC28" s="83">
        <f t="shared" si="2"/>
        <v>115356</v>
      </c>
      <c r="AD28" s="51">
        <f t="shared" si="3"/>
        <v>298</v>
      </c>
      <c r="AE28" s="39"/>
      <c r="AF28" s="64">
        <v>405000</v>
      </c>
      <c r="AG28" s="64">
        <v>50500</v>
      </c>
      <c r="AH28" s="64">
        <v>678875</v>
      </c>
      <c r="AI28" s="64">
        <v>1079427</v>
      </c>
      <c r="AJ28" s="51">
        <f t="shared" si="4"/>
        <v>2213802</v>
      </c>
      <c r="AK28" s="64">
        <v>0</v>
      </c>
      <c r="AL28" s="51">
        <f t="shared" si="5"/>
        <v>2213802</v>
      </c>
      <c r="AM28" s="39"/>
      <c r="AN28" s="84"/>
      <c r="AO28" s="39"/>
    </row>
    <row r="29" spans="1:41" ht="15.75" customHeight="1" x14ac:dyDescent="0.2">
      <c r="A29" s="3">
        <f t="shared" si="6"/>
        <v>25</v>
      </c>
      <c r="B29" s="86" t="s">
        <v>282</v>
      </c>
      <c r="C29" s="86">
        <v>9686</v>
      </c>
      <c r="D29" s="87" t="s">
        <v>266</v>
      </c>
      <c r="E29" s="149">
        <f t="shared" si="0"/>
        <v>1</v>
      </c>
      <c r="F29" s="130" t="s">
        <v>345</v>
      </c>
      <c r="G29" s="93">
        <v>110777</v>
      </c>
      <c r="H29" s="93">
        <v>4152</v>
      </c>
      <c r="I29" s="93">
        <v>7450</v>
      </c>
      <c r="J29" s="72">
        <v>0</v>
      </c>
      <c r="K29" s="72">
        <v>863046</v>
      </c>
      <c r="L29" s="72"/>
      <c r="M29" s="72"/>
      <c r="N29" s="72">
        <v>12170</v>
      </c>
      <c r="O29" s="72">
        <v>27811</v>
      </c>
      <c r="P29" s="72">
        <v>390</v>
      </c>
      <c r="Q29" s="72"/>
      <c r="R29" s="51">
        <f t="shared" si="1"/>
        <v>1025796</v>
      </c>
      <c r="S29" s="9"/>
      <c r="T29" s="64">
        <v>59321</v>
      </c>
      <c r="U29" s="64">
        <v>23400</v>
      </c>
      <c r="V29" s="64"/>
      <c r="W29" s="64">
        <v>27782</v>
      </c>
      <c r="X29" s="64">
        <v>16832</v>
      </c>
      <c r="Y29" s="64">
        <v>18174</v>
      </c>
      <c r="Z29" s="64">
        <v>11729</v>
      </c>
      <c r="AA29" s="64">
        <v>5133</v>
      </c>
      <c r="AB29" s="64">
        <v>667</v>
      </c>
      <c r="AC29" s="83">
        <f t="shared" si="2"/>
        <v>163038</v>
      </c>
      <c r="AD29" s="51">
        <f t="shared" si="3"/>
        <v>862758</v>
      </c>
      <c r="AE29" s="39"/>
      <c r="AF29" s="64">
        <v>1141979</v>
      </c>
      <c r="AG29" s="64">
        <v>0</v>
      </c>
      <c r="AH29" s="64">
        <v>1437963</v>
      </c>
      <c r="AI29" s="64">
        <v>0</v>
      </c>
      <c r="AJ29" s="51">
        <f t="shared" si="4"/>
        <v>2579942</v>
      </c>
      <c r="AK29" s="64"/>
      <c r="AL29" s="51">
        <f t="shared" si="5"/>
        <v>2579942</v>
      </c>
      <c r="AM29" s="39"/>
      <c r="AN29" s="84"/>
      <c r="AO29" s="39"/>
    </row>
    <row r="30" spans="1:41" ht="15.75" customHeight="1" x14ac:dyDescent="0.2">
      <c r="A30" s="3">
        <f t="shared" si="6"/>
        <v>26</v>
      </c>
      <c r="B30" s="86" t="s">
        <v>282</v>
      </c>
      <c r="C30" s="86">
        <v>9687</v>
      </c>
      <c r="D30" s="87" t="s">
        <v>148</v>
      </c>
      <c r="E30" s="149" t="str">
        <f t="shared" si="0"/>
        <v xml:space="preserve"> </v>
      </c>
      <c r="F30" s="130" t="s">
        <v>294</v>
      </c>
      <c r="G30" s="93">
        <v>50563</v>
      </c>
      <c r="H30" s="94">
        <v>0</v>
      </c>
      <c r="I30" s="94">
        <v>0</v>
      </c>
      <c r="J30" s="64"/>
      <c r="K30" s="64">
        <v>0</v>
      </c>
      <c r="L30" s="64">
        <v>8046</v>
      </c>
      <c r="M30" s="64"/>
      <c r="N30" s="64">
        <v>55429</v>
      </c>
      <c r="O30" s="64">
        <v>27680</v>
      </c>
      <c r="P30" s="64">
        <v>600</v>
      </c>
      <c r="Q30" s="64"/>
      <c r="R30" s="51">
        <f t="shared" si="1"/>
        <v>142318</v>
      </c>
      <c r="S30" s="9"/>
      <c r="T30" s="64">
        <v>83689</v>
      </c>
      <c r="U30" s="64">
        <v>0</v>
      </c>
      <c r="V30" s="64">
        <v>0</v>
      </c>
      <c r="W30" s="64">
        <v>15630</v>
      </c>
      <c r="X30" s="64">
        <v>31589</v>
      </c>
      <c r="Y30" s="64">
        <v>8793</v>
      </c>
      <c r="Z30" s="64">
        <v>1985</v>
      </c>
      <c r="AA30" s="64">
        <v>0</v>
      </c>
      <c r="AB30" s="64">
        <v>10516</v>
      </c>
      <c r="AC30" s="83">
        <f t="shared" si="2"/>
        <v>152202</v>
      </c>
      <c r="AD30" s="51">
        <f t="shared" si="3"/>
        <v>-9884</v>
      </c>
      <c r="AE30" s="39"/>
      <c r="AF30" s="64">
        <v>0</v>
      </c>
      <c r="AG30" s="64">
        <v>0</v>
      </c>
      <c r="AH30" s="64">
        <v>840231</v>
      </c>
      <c r="AI30" s="64">
        <v>5327</v>
      </c>
      <c r="AJ30" s="51">
        <f t="shared" si="4"/>
        <v>845558</v>
      </c>
      <c r="AK30" s="64">
        <v>9471</v>
      </c>
      <c r="AL30" s="51">
        <f t="shared" si="5"/>
        <v>836087</v>
      </c>
      <c r="AM30" s="39"/>
      <c r="AN30" s="84"/>
      <c r="AO30" s="39"/>
    </row>
    <row r="31" spans="1:41" ht="15.75" customHeight="1" x14ac:dyDescent="0.2">
      <c r="A31" s="3">
        <v>27</v>
      </c>
      <c r="B31" s="86" t="s">
        <v>282</v>
      </c>
      <c r="C31" s="86">
        <v>9666</v>
      </c>
      <c r="D31" s="87" t="s">
        <v>151</v>
      </c>
      <c r="E31" s="149" t="str">
        <f t="shared" si="0"/>
        <v xml:space="preserve"> </v>
      </c>
      <c r="F31" s="130" t="s">
        <v>294</v>
      </c>
      <c r="G31" s="93">
        <v>9694</v>
      </c>
      <c r="H31" s="94"/>
      <c r="I31" s="94">
        <v>1662</v>
      </c>
      <c r="J31" s="64">
        <v>0</v>
      </c>
      <c r="K31" s="64"/>
      <c r="L31" s="64">
        <v>0</v>
      </c>
      <c r="M31" s="64"/>
      <c r="N31" s="64"/>
      <c r="O31" s="64">
        <v>242689</v>
      </c>
      <c r="P31" s="64">
        <v>0</v>
      </c>
      <c r="Q31" s="64">
        <v>0</v>
      </c>
      <c r="R31" s="51">
        <f t="shared" si="1"/>
        <v>254045</v>
      </c>
      <c r="S31" s="9"/>
      <c r="T31" s="64">
        <v>33797</v>
      </c>
      <c r="U31" s="64">
        <v>10400</v>
      </c>
      <c r="V31" s="64">
        <v>12438</v>
      </c>
      <c r="W31" s="64">
        <v>32225</v>
      </c>
      <c r="X31" s="64">
        <v>913</v>
      </c>
      <c r="Y31" s="64">
        <v>17288</v>
      </c>
      <c r="Z31" s="64">
        <v>11614</v>
      </c>
      <c r="AA31" s="64">
        <v>0</v>
      </c>
      <c r="AB31" s="64">
        <v>0</v>
      </c>
      <c r="AC31" s="83">
        <f t="shared" si="2"/>
        <v>118675</v>
      </c>
      <c r="AD31" s="51">
        <f t="shared" si="3"/>
        <v>135370</v>
      </c>
      <c r="AE31" s="39"/>
      <c r="AF31" s="64">
        <v>0</v>
      </c>
      <c r="AG31" s="64">
        <v>7139</v>
      </c>
      <c r="AH31" s="64">
        <v>4774681</v>
      </c>
      <c r="AI31" s="64">
        <v>119326</v>
      </c>
      <c r="AJ31" s="51">
        <f t="shared" si="4"/>
        <v>4901146</v>
      </c>
      <c r="AK31" s="64">
        <v>88424</v>
      </c>
      <c r="AL31" s="51">
        <f t="shared" si="5"/>
        <v>4812722</v>
      </c>
      <c r="AM31" s="39"/>
      <c r="AN31" s="84"/>
      <c r="AO31" s="39"/>
    </row>
    <row r="32" spans="1:41" ht="15.75" customHeight="1" x14ac:dyDescent="0.2">
      <c r="A32" s="3">
        <f t="shared" si="6"/>
        <v>28</v>
      </c>
      <c r="B32" s="86" t="s">
        <v>282</v>
      </c>
      <c r="C32" s="86">
        <v>9692</v>
      </c>
      <c r="D32" s="87" t="s">
        <v>141</v>
      </c>
      <c r="E32" s="149">
        <f t="shared" si="0"/>
        <v>1</v>
      </c>
      <c r="F32" s="130" t="s">
        <v>345</v>
      </c>
      <c r="G32" s="93">
        <v>60443</v>
      </c>
      <c r="H32" s="94"/>
      <c r="I32" s="94">
        <v>15943</v>
      </c>
      <c r="J32" s="64">
        <v>390346</v>
      </c>
      <c r="K32" s="64">
        <v>12677</v>
      </c>
      <c r="L32" s="64">
        <v>394</v>
      </c>
      <c r="M32" s="64"/>
      <c r="N32" s="64">
        <v>23121</v>
      </c>
      <c r="O32" s="64">
        <v>7755</v>
      </c>
      <c r="P32" s="64"/>
      <c r="Q32" s="64">
        <v>87</v>
      </c>
      <c r="R32" s="51">
        <f t="shared" si="1"/>
        <v>510766</v>
      </c>
      <c r="S32" s="9"/>
      <c r="T32" s="64">
        <v>44542</v>
      </c>
      <c r="U32" s="64">
        <v>13433</v>
      </c>
      <c r="V32" s="64">
        <v>5328</v>
      </c>
      <c r="W32" s="64">
        <v>8341</v>
      </c>
      <c r="X32" s="64">
        <v>780014</v>
      </c>
      <c r="Y32" s="64">
        <v>37379</v>
      </c>
      <c r="Z32" s="64">
        <v>18731</v>
      </c>
      <c r="AA32" s="64"/>
      <c r="AB32" s="64">
        <v>0</v>
      </c>
      <c r="AC32" s="83">
        <f t="shared" si="2"/>
        <v>907768</v>
      </c>
      <c r="AD32" s="51">
        <f t="shared" si="3"/>
        <v>-397002</v>
      </c>
      <c r="AE32" s="39"/>
      <c r="AF32" s="64">
        <v>1520000</v>
      </c>
      <c r="AG32" s="64">
        <v>81937</v>
      </c>
      <c r="AH32" s="64">
        <v>66555</v>
      </c>
      <c r="AI32" s="64">
        <v>120</v>
      </c>
      <c r="AJ32" s="51">
        <f t="shared" si="4"/>
        <v>1668612</v>
      </c>
      <c r="AK32" s="64">
        <v>-25419</v>
      </c>
      <c r="AL32" s="51">
        <f t="shared" si="5"/>
        <v>1694031</v>
      </c>
      <c r="AM32" s="39"/>
      <c r="AN32" s="84"/>
      <c r="AO32" s="39"/>
    </row>
    <row r="33" spans="1:41" ht="15.75" customHeight="1" x14ac:dyDescent="0.2">
      <c r="A33" s="3">
        <f t="shared" si="6"/>
        <v>29</v>
      </c>
      <c r="B33" s="86" t="s">
        <v>282</v>
      </c>
      <c r="C33" s="86">
        <v>9648</v>
      </c>
      <c r="D33" s="87" t="s">
        <v>137</v>
      </c>
      <c r="E33" s="149">
        <f t="shared" si="0"/>
        <v>1</v>
      </c>
      <c r="F33" s="130" t="s">
        <v>345</v>
      </c>
      <c r="G33" s="93">
        <v>27912</v>
      </c>
      <c r="H33" s="94">
        <v>0</v>
      </c>
      <c r="I33" s="94"/>
      <c r="J33" s="64">
        <v>0</v>
      </c>
      <c r="K33" s="64">
        <v>0</v>
      </c>
      <c r="L33" s="64">
        <v>0</v>
      </c>
      <c r="M33" s="64"/>
      <c r="N33" s="64">
        <v>420</v>
      </c>
      <c r="O33" s="64">
        <v>2595</v>
      </c>
      <c r="P33" s="64">
        <v>561</v>
      </c>
      <c r="Q33" s="64">
        <v>1745</v>
      </c>
      <c r="R33" s="51">
        <f t="shared" si="1"/>
        <v>33233</v>
      </c>
      <c r="S33" s="78"/>
      <c r="T33" s="64">
        <v>37828</v>
      </c>
      <c r="U33" s="64">
        <v>3530</v>
      </c>
      <c r="V33" s="64">
        <v>3015</v>
      </c>
      <c r="W33" s="64"/>
      <c r="X33" s="64">
        <v>13443</v>
      </c>
      <c r="Y33" s="64">
        <v>4582</v>
      </c>
      <c r="Z33" s="64"/>
      <c r="AA33" s="64">
        <v>955</v>
      </c>
      <c r="AB33" s="64">
        <v>300</v>
      </c>
      <c r="AC33" s="83">
        <f t="shared" si="2"/>
        <v>63653</v>
      </c>
      <c r="AD33" s="51">
        <f t="shared" si="3"/>
        <v>-30420</v>
      </c>
      <c r="AE33" s="39"/>
      <c r="AF33" s="64">
        <v>1007547</v>
      </c>
      <c r="AG33" s="64">
        <v>28337</v>
      </c>
      <c r="AH33" s="64">
        <v>66592</v>
      </c>
      <c r="AI33" s="64">
        <v>0</v>
      </c>
      <c r="AJ33" s="51">
        <f t="shared" si="4"/>
        <v>1102476</v>
      </c>
      <c r="AK33" s="64"/>
      <c r="AL33" s="51">
        <f t="shared" si="5"/>
        <v>1102476</v>
      </c>
      <c r="AM33" s="39"/>
      <c r="AN33" s="84"/>
      <c r="AO33" s="39"/>
    </row>
    <row r="34" spans="1:41" ht="15.75" customHeight="1" x14ac:dyDescent="0.2">
      <c r="A34" s="3">
        <f t="shared" si="6"/>
        <v>30</v>
      </c>
      <c r="B34" s="86" t="s">
        <v>282</v>
      </c>
      <c r="C34" s="86">
        <v>9743</v>
      </c>
      <c r="D34" s="87" t="s">
        <v>155</v>
      </c>
      <c r="E34" s="149">
        <f t="shared" si="0"/>
        <v>1</v>
      </c>
      <c r="F34" s="130" t="s">
        <v>345</v>
      </c>
      <c r="G34" s="93">
        <v>54847</v>
      </c>
      <c r="H34" s="94"/>
      <c r="I34" s="94">
        <v>755</v>
      </c>
      <c r="J34" s="64"/>
      <c r="K34" s="64">
        <v>17736</v>
      </c>
      <c r="L34" s="64"/>
      <c r="M34" s="64"/>
      <c r="N34" s="64">
        <v>3122</v>
      </c>
      <c r="O34" s="64">
        <v>11422</v>
      </c>
      <c r="P34" s="64">
        <v>7224</v>
      </c>
      <c r="Q34" s="64"/>
      <c r="R34" s="51">
        <f t="shared" si="1"/>
        <v>95106</v>
      </c>
      <c r="S34" s="9"/>
      <c r="T34" s="64">
        <v>65856</v>
      </c>
      <c r="U34" s="64">
        <v>6106</v>
      </c>
      <c r="V34" s="64">
        <v>288</v>
      </c>
      <c r="W34" s="64">
        <v>2533</v>
      </c>
      <c r="X34" s="64">
        <v>23987</v>
      </c>
      <c r="Y34" s="64">
        <v>10658</v>
      </c>
      <c r="Z34" s="64"/>
      <c r="AA34" s="64">
        <v>755</v>
      </c>
      <c r="AB34" s="64">
        <v>1644</v>
      </c>
      <c r="AC34" s="83">
        <f t="shared" si="2"/>
        <v>111827</v>
      </c>
      <c r="AD34" s="51">
        <f t="shared" si="3"/>
        <v>-16721</v>
      </c>
      <c r="AE34" s="39"/>
      <c r="AF34" s="64">
        <v>1209655</v>
      </c>
      <c r="AG34" s="64">
        <v>86869</v>
      </c>
      <c r="AH34" s="64">
        <v>313794</v>
      </c>
      <c r="AI34" s="64">
        <v>265</v>
      </c>
      <c r="AJ34" s="51">
        <f t="shared" si="4"/>
        <v>1610583</v>
      </c>
      <c r="AK34" s="64">
        <v>1803</v>
      </c>
      <c r="AL34" s="51">
        <f t="shared" si="5"/>
        <v>1608780</v>
      </c>
      <c r="AM34" s="39"/>
      <c r="AN34" s="84"/>
      <c r="AO34" s="39"/>
    </row>
    <row r="35" spans="1:41" ht="15.75" customHeight="1" x14ac:dyDescent="0.2">
      <c r="A35" s="3">
        <f t="shared" si="6"/>
        <v>31</v>
      </c>
      <c r="B35" s="86" t="s">
        <v>282</v>
      </c>
      <c r="C35" s="86">
        <v>19095</v>
      </c>
      <c r="D35" s="87" t="s">
        <v>305</v>
      </c>
      <c r="E35" s="149">
        <f t="shared" si="0"/>
        <v>1</v>
      </c>
      <c r="F35" s="130" t="s">
        <v>345</v>
      </c>
      <c r="G35" s="93">
        <v>80890</v>
      </c>
      <c r="H35" s="94"/>
      <c r="I35" s="94">
        <v>173</v>
      </c>
      <c r="J35" s="94">
        <v>0</v>
      </c>
      <c r="K35" s="94"/>
      <c r="L35" s="94"/>
      <c r="M35" s="94"/>
      <c r="N35" s="94">
        <v>22519</v>
      </c>
      <c r="O35" s="94">
        <v>30394</v>
      </c>
      <c r="P35" s="94">
        <v>8361</v>
      </c>
      <c r="Q35" s="94"/>
      <c r="R35" s="51">
        <f t="shared" si="1"/>
        <v>142337</v>
      </c>
      <c r="S35" s="9"/>
      <c r="T35" s="64">
        <v>73603</v>
      </c>
      <c r="U35" s="64"/>
      <c r="V35" s="64">
        <v>17300</v>
      </c>
      <c r="W35" s="64"/>
      <c r="X35" s="64">
        <v>35534</v>
      </c>
      <c r="Y35" s="64">
        <v>4725</v>
      </c>
      <c r="Z35" s="64">
        <v>997</v>
      </c>
      <c r="AA35" s="64">
        <v>140</v>
      </c>
      <c r="AB35" s="64">
        <v>500</v>
      </c>
      <c r="AC35" s="83">
        <f t="shared" si="2"/>
        <v>132799</v>
      </c>
      <c r="AD35" s="51">
        <f t="shared" si="3"/>
        <v>9538</v>
      </c>
      <c r="AE35" s="39"/>
      <c r="AF35" s="64">
        <v>2222000</v>
      </c>
      <c r="AG35" s="64">
        <v>5000</v>
      </c>
      <c r="AH35" s="64">
        <v>327613</v>
      </c>
      <c r="AI35" s="64">
        <v>0</v>
      </c>
      <c r="AJ35" s="51">
        <f t="shared" si="4"/>
        <v>2554613</v>
      </c>
      <c r="AK35" s="64"/>
      <c r="AL35" s="51">
        <f t="shared" si="5"/>
        <v>2554613</v>
      </c>
      <c r="AM35" s="39"/>
      <c r="AN35" s="84"/>
      <c r="AO35" s="39"/>
    </row>
    <row r="36" spans="1:41" ht="15.75" customHeight="1" x14ac:dyDescent="0.2">
      <c r="A36" s="3">
        <f t="shared" si="6"/>
        <v>32</v>
      </c>
      <c r="B36" s="86" t="s">
        <v>282</v>
      </c>
      <c r="C36" s="86">
        <v>18929</v>
      </c>
      <c r="D36" s="87" t="s">
        <v>296</v>
      </c>
      <c r="E36" s="149">
        <f t="shared" si="0"/>
        <v>1</v>
      </c>
      <c r="F36" s="130" t="s">
        <v>345</v>
      </c>
      <c r="G36" s="93">
        <v>192004</v>
      </c>
      <c r="H36" s="94"/>
      <c r="I36" s="94"/>
      <c r="J36" s="64"/>
      <c r="K36" s="64"/>
      <c r="L36" s="64"/>
      <c r="M36" s="64"/>
      <c r="N36" s="64">
        <v>33209</v>
      </c>
      <c r="O36" s="64">
        <v>22</v>
      </c>
      <c r="P36" s="64">
        <v>44335</v>
      </c>
      <c r="Q36" s="64">
        <v>7068</v>
      </c>
      <c r="R36" s="51">
        <f t="shared" si="1"/>
        <v>276638</v>
      </c>
      <c r="S36" s="9"/>
      <c r="T36" s="64">
        <v>145162</v>
      </c>
      <c r="U36" s="64">
        <v>33042</v>
      </c>
      <c r="V36" s="64">
        <v>9338</v>
      </c>
      <c r="W36" s="64">
        <v>21187</v>
      </c>
      <c r="X36" s="64">
        <v>94041</v>
      </c>
      <c r="Y36" s="64">
        <v>46578</v>
      </c>
      <c r="Z36" s="64">
        <v>3440</v>
      </c>
      <c r="AA36" s="64"/>
      <c r="AB36" s="64"/>
      <c r="AC36" s="83">
        <f t="shared" si="2"/>
        <v>352788</v>
      </c>
      <c r="AD36" s="51">
        <f t="shared" si="3"/>
        <v>-76150</v>
      </c>
      <c r="AE36" s="39"/>
      <c r="AF36" s="64">
        <v>6080000</v>
      </c>
      <c r="AG36" s="64">
        <v>75093</v>
      </c>
      <c r="AH36" s="64">
        <v>96379</v>
      </c>
      <c r="AI36" s="64">
        <v>9402</v>
      </c>
      <c r="AJ36" s="51">
        <f t="shared" si="4"/>
        <v>6260874</v>
      </c>
      <c r="AK36" s="64">
        <v>13088</v>
      </c>
      <c r="AL36" s="51">
        <f t="shared" si="5"/>
        <v>6247786</v>
      </c>
      <c r="AM36" s="39"/>
      <c r="AN36" s="84"/>
      <c r="AO36" s="39"/>
    </row>
    <row r="37" spans="1:41" ht="16.5" customHeight="1" x14ac:dyDescent="0.2">
      <c r="A37" s="3">
        <f t="shared" si="6"/>
        <v>33</v>
      </c>
      <c r="B37" s="86" t="s">
        <v>282</v>
      </c>
      <c r="C37" s="86">
        <v>16724</v>
      </c>
      <c r="D37" s="87" t="s">
        <v>267</v>
      </c>
      <c r="E37" s="149" t="str">
        <f t="shared" si="0"/>
        <v xml:space="preserve"> </v>
      </c>
      <c r="F37" s="130" t="s">
        <v>294</v>
      </c>
      <c r="G37" s="93">
        <v>84284</v>
      </c>
      <c r="H37" s="94">
        <v>8879</v>
      </c>
      <c r="I37" s="94">
        <v>12837</v>
      </c>
      <c r="J37" s="64">
        <v>229152</v>
      </c>
      <c r="K37" s="64">
        <v>90496</v>
      </c>
      <c r="L37" s="64">
        <v>8046</v>
      </c>
      <c r="M37" s="64"/>
      <c r="N37" s="64">
        <v>8961</v>
      </c>
      <c r="O37" s="64">
        <v>112142</v>
      </c>
      <c r="P37" s="64">
        <v>7660</v>
      </c>
      <c r="Q37" s="64">
        <v>4175</v>
      </c>
      <c r="R37" s="51">
        <f t="shared" si="1"/>
        <v>566632</v>
      </c>
      <c r="S37" s="9"/>
      <c r="T37" s="64">
        <v>151432</v>
      </c>
      <c r="U37" s="64">
        <v>69</v>
      </c>
      <c r="V37" s="64"/>
      <c r="W37" s="64">
        <v>34827</v>
      </c>
      <c r="X37" s="64">
        <v>253468</v>
      </c>
      <c r="Y37" s="64">
        <v>47755</v>
      </c>
      <c r="Z37" s="64">
        <v>25378</v>
      </c>
      <c r="AA37" s="64">
        <v>3316</v>
      </c>
      <c r="AB37" s="64"/>
      <c r="AC37" s="83">
        <f t="shared" si="2"/>
        <v>516245</v>
      </c>
      <c r="AD37" s="51">
        <f t="shared" si="3"/>
        <v>50387</v>
      </c>
      <c r="AE37" s="39"/>
      <c r="AF37" s="64">
        <v>2251019</v>
      </c>
      <c r="AG37" s="64">
        <v>39854</v>
      </c>
      <c r="AH37" s="64">
        <v>3275919</v>
      </c>
      <c r="AI37" s="64">
        <v>1793</v>
      </c>
      <c r="AJ37" s="51">
        <f t="shared" si="4"/>
        <v>5568585</v>
      </c>
      <c r="AK37" s="64">
        <v>4566</v>
      </c>
      <c r="AL37" s="51">
        <f t="shared" si="5"/>
        <v>5564019</v>
      </c>
      <c r="AM37" s="39"/>
      <c r="AN37" s="84"/>
      <c r="AO37" s="39"/>
    </row>
    <row r="38" spans="1:41" ht="16.5" customHeight="1" x14ac:dyDescent="0.2">
      <c r="A38" s="3">
        <f t="shared" si="6"/>
        <v>34</v>
      </c>
      <c r="B38" s="86" t="s">
        <v>282</v>
      </c>
      <c r="C38" s="86">
        <v>9696</v>
      </c>
      <c r="D38" s="87" t="s">
        <v>142</v>
      </c>
      <c r="E38" s="149">
        <f t="shared" si="0"/>
        <v>1</v>
      </c>
      <c r="F38" s="130" t="s">
        <v>345</v>
      </c>
      <c r="G38" s="93">
        <v>14910</v>
      </c>
      <c r="H38" s="94"/>
      <c r="I38" s="94"/>
      <c r="J38" s="64">
        <v>0</v>
      </c>
      <c r="K38" s="64">
        <v>0</v>
      </c>
      <c r="L38" s="64">
        <v>0</v>
      </c>
      <c r="M38" s="64"/>
      <c r="N38" s="64">
        <v>625</v>
      </c>
      <c r="O38" s="64">
        <v>9092</v>
      </c>
      <c r="P38" s="64"/>
      <c r="Q38" s="64">
        <v>2505</v>
      </c>
      <c r="R38" s="51">
        <f t="shared" si="1"/>
        <v>27132</v>
      </c>
      <c r="S38" s="9"/>
      <c r="T38" s="64">
        <v>17880</v>
      </c>
      <c r="U38" s="64">
        <v>0</v>
      </c>
      <c r="V38" s="64"/>
      <c r="W38" s="64">
        <v>0</v>
      </c>
      <c r="X38" s="64">
        <v>5911</v>
      </c>
      <c r="Y38" s="64">
        <v>1225</v>
      </c>
      <c r="Z38" s="64"/>
      <c r="AA38" s="64"/>
      <c r="AB38" s="64">
        <v>1345</v>
      </c>
      <c r="AC38" s="83">
        <f t="shared" si="2"/>
        <v>26361</v>
      </c>
      <c r="AD38" s="51">
        <f t="shared" si="3"/>
        <v>771</v>
      </c>
      <c r="AE38" s="39"/>
      <c r="AF38" s="64">
        <v>215000</v>
      </c>
      <c r="AG38" s="64">
        <v>6000</v>
      </c>
      <c r="AH38" s="64">
        <v>333608</v>
      </c>
      <c r="AI38" s="64">
        <v>0</v>
      </c>
      <c r="AJ38" s="51">
        <f t="shared" si="4"/>
        <v>554608</v>
      </c>
      <c r="AK38" s="64">
        <v>0</v>
      </c>
      <c r="AL38" s="51">
        <f t="shared" si="5"/>
        <v>554608</v>
      </c>
      <c r="AM38" s="39"/>
      <c r="AN38" s="84"/>
      <c r="AO38" s="39"/>
    </row>
    <row r="39" spans="1:41" ht="16.5" customHeight="1" x14ac:dyDescent="0.2">
      <c r="A39" s="3">
        <f t="shared" si="6"/>
        <v>35</v>
      </c>
      <c r="B39" s="86"/>
      <c r="C39" s="86">
        <v>9750</v>
      </c>
      <c r="D39" s="87" t="s">
        <v>156</v>
      </c>
      <c r="E39" s="149">
        <f t="shared" si="0"/>
        <v>1</v>
      </c>
      <c r="F39" s="130" t="s">
        <v>345</v>
      </c>
      <c r="G39" s="93">
        <v>70431</v>
      </c>
      <c r="H39" s="94">
        <v>0</v>
      </c>
      <c r="I39" s="94">
        <v>2090</v>
      </c>
      <c r="J39" s="64">
        <v>0</v>
      </c>
      <c r="K39" s="64">
        <v>1250</v>
      </c>
      <c r="L39" s="64">
        <v>10000</v>
      </c>
      <c r="M39" s="64"/>
      <c r="N39" s="64">
        <v>2203</v>
      </c>
      <c r="O39" s="64">
        <v>14628</v>
      </c>
      <c r="P39" s="64">
        <v>3410</v>
      </c>
      <c r="Q39" s="64">
        <v>1908</v>
      </c>
      <c r="R39" s="51">
        <f t="shared" si="1"/>
        <v>105920</v>
      </c>
      <c r="S39" s="9"/>
      <c r="T39" s="64">
        <v>62991</v>
      </c>
      <c r="U39" s="64">
        <v>15080</v>
      </c>
      <c r="V39" s="64">
        <v>3272</v>
      </c>
      <c r="W39" s="64"/>
      <c r="X39" s="64">
        <v>17934</v>
      </c>
      <c r="Y39" s="64">
        <v>14179</v>
      </c>
      <c r="Z39" s="64">
        <v>774</v>
      </c>
      <c r="AA39" s="64">
        <v>3435</v>
      </c>
      <c r="AB39" s="64">
        <v>3349</v>
      </c>
      <c r="AC39" s="83">
        <f t="shared" ref="AC39" si="7">SUM(T39:AB39)</f>
        <v>121014</v>
      </c>
      <c r="AD39" s="51">
        <f t="shared" ref="AD39:AD40" si="8">+R39-AC39</f>
        <v>-15094</v>
      </c>
      <c r="AE39" s="39"/>
      <c r="AF39" s="64">
        <v>725000</v>
      </c>
      <c r="AG39" s="64">
        <v>0</v>
      </c>
      <c r="AH39" s="64">
        <v>415517</v>
      </c>
      <c r="AI39" s="64">
        <v>1546</v>
      </c>
      <c r="AJ39" s="51">
        <f t="shared" si="4"/>
        <v>1142063</v>
      </c>
      <c r="AK39" s="64">
        <v>3588</v>
      </c>
      <c r="AL39" s="51">
        <f t="shared" si="5"/>
        <v>1138475</v>
      </c>
      <c r="AM39" s="39"/>
      <c r="AN39" s="84"/>
      <c r="AO39" s="39"/>
    </row>
    <row r="40" spans="1:41" s="7" customFormat="1" ht="16.5" customHeight="1" x14ac:dyDescent="0.2">
      <c r="A40" s="219" t="s">
        <v>332</v>
      </c>
      <c r="B40" s="220"/>
      <c r="C40" s="220"/>
      <c r="D40" s="220"/>
      <c r="E40" s="149" t="str">
        <f t="shared" si="0"/>
        <v xml:space="preserve"> </v>
      </c>
      <c r="F40" s="131"/>
      <c r="G40" s="107">
        <f>SUM(G5:G39)</f>
        <v>4027763</v>
      </c>
      <c r="H40" s="107">
        <f t="shared" ref="H40:Q40" si="9">SUM(H5:H39)</f>
        <v>102012</v>
      </c>
      <c r="I40" s="107">
        <f t="shared" si="9"/>
        <v>411592</v>
      </c>
      <c r="J40" s="107">
        <f t="shared" si="9"/>
        <v>2540105</v>
      </c>
      <c r="K40" s="107">
        <f t="shared" si="9"/>
        <v>1472454</v>
      </c>
      <c r="L40" s="107">
        <f t="shared" si="9"/>
        <v>191991</v>
      </c>
      <c r="M40" s="107">
        <f t="shared" si="9"/>
        <v>0</v>
      </c>
      <c r="N40" s="107">
        <f t="shared" si="9"/>
        <v>911878</v>
      </c>
      <c r="O40" s="107">
        <f t="shared" si="9"/>
        <v>920341</v>
      </c>
      <c r="P40" s="107">
        <f t="shared" si="9"/>
        <v>190567</v>
      </c>
      <c r="Q40" s="107">
        <f t="shared" si="9"/>
        <v>131064</v>
      </c>
      <c r="R40" s="51">
        <f>SUM(R5:R39)</f>
        <v>10899767</v>
      </c>
      <c r="S40" s="31"/>
      <c r="T40" s="108">
        <f>SUM(T5:T39)</f>
        <v>2067729</v>
      </c>
      <c r="U40" s="108">
        <f t="shared" ref="U40:AB40" si="10">SUM(U5:U39)</f>
        <v>390328</v>
      </c>
      <c r="V40" s="108">
        <f t="shared" si="10"/>
        <v>250329</v>
      </c>
      <c r="W40" s="108">
        <f t="shared" si="10"/>
        <v>1184293</v>
      </c>
      <c r="X40" s="108">
        <f t="shared" si="10"/>
        <v>2110775</v>
      </c>
      <c r="Y40" s="108">
        <f t="shared" si="10"/>
        <v>881228</v>
      </c>
      <c r="Z40" s="108">
        <f t="shared" si="10"/>
        <v>744710</v>
      </c>
      <c r="AA40" s="108">
        <f t="shared" si="10"/>
        <v>81978</v>
      </c>
      <c r="AB40" s="108">
        <f t="shared" si="10"/>
        <v>336806</v>
      </c>
      <c r="AC40" s="83">
        <f>SUM(AC5:AC39)</f>
        <v>8048176</v>
      </c>
      <c r="AD40" s="51">
        <f t="shared" si="8"/>
        <v>2851591</v>
      </c>
      <c r="AE40" s="35"/>
      <c r="AF40" s="107">
        <f>SUM(AF5:AF39)</f>
        <v>69721493</v>
      </c>
      <c r="AG40" s="107">
        <f t="shared" ref="AG40:AI40" si="11">SUM(AG5:AG39)</f>
        <v>6109617</v>
      </c>
      <c r="AH40" s="107">
        <f t="shared" si="11"/>
        <v>30072384</v>
      </c>
      <c r="AI40" s="107">
        <f t="shared" si="11"/>
        <v>1486691</v>
      </c>
      <c r="AJ40" s="51">
        <f>SUM(AJ5:AJ39)</f>
        <v>107390185</v>
      </c>
      <c r="AK40" s="107">
        <f>SUM(AK5:AK39)</f>
        <v>5506110</v>
      </c>
      <c r="AL40" s="51">
        <f>SUM(AL5:AL39)</f>
        <v>101884075</v>
      </c>
      <c r="AM40" s="77"/>
      <c r="AN40" s="85"/>
    </row>
    <row r="41" spans="1:41" s="7" customFormat="1" ht="16.5" customHeight="1" x14ac:dyDescent="0.2">
      <c r="A41" s="219" t="s">
        <v>324</v>
      </c>
      <c r="B41" s="220"/>
      <c r="C41" s="220"/>
      <c r="D41" s="220"/>
      <c r="E41" s="149" t="str">
        <f t="shared" si="0"/>
        <v xml:space="preserve"> </v>
      </c>
      <c r="F41" s="117"/>
      <c r="G41" s="111">
        <v>3997696</v>
      </c>
      <c r="H41" s="111">
        <v>32988</v>
      </c>
      <c r="I41" s="111">
        <v>396492</v>
      </c>
      <c r="J41" s="111">
        <v>2230667</v>
      </c>
      <c r="K41" s="111">
        <v>1098857</v>
      </c>
      <c r="L41" s="111">
        <v>221116</v>
      </c>
      <c r="M41" s="111"/>
      <c r="N41" s="111">
        <v>937069</v>
      </c>
      <c r="O41" s="111">
        <v>875838</v>
      </c>
      <c r="P41" s="111">
        <v>198329</v>
      </c>
      <c r="Q41" s="111">
        <v>63850</v>
      </c>
      <c r="R41" s="51">
        <v>10052902</v>
      </c>
      <c r="S41" s="92"/>
      <c r="T41" s="112">
        <v>2052302</v>
      </c>
      <c r="U41" s="111">
        <v>387717</v>
      </c>
      <c r="V41" s="111">
        <v>171652</v>
      </c>
      <c r="W41" s="111">
        <v>1244070</v>
      </c>
      <c r="X41" s="111">
        <v>2025809</v>
      </c>
      <c r="Y41" s="111">
        <v>936795</v>
      </c>
      <c r="Z41" s="111">
        <v>719088</v>
      </c>
      <c r="AA41" s="111">
        <v>74595</v>
      </c>
      <c r="AB41" s="111">
        <v>279855</v>
      </c>
      <c r="AC41" s="83">
        <v>7891883</v>
      </c>
      <c r="AD41" s="51">
        <v>2161019</v>
      </c>
      <c r="AE41" s="97"/>
      <c r="AF41" s="112">
        <v>68119395</v>
      </c>
      <c r="AG41" s="112">
        <v>6004505</v>
      </c>
      <c r="AH41" s="112">
        <v>30233305</v>
      </c>
      <c r="AI41" s="112">
        <v>1512697</v>
      </c>
      <c r="AJ41" s="83">
        <v>105869902</v>
      </c>
      <c r="AK41" s="111">
        <v>6261097</v>
      </c>
      <c r="AL41" s="83">
        <v>99608805</v>
      </c>
      <c r="AM41" s="77"/>
      <c r="AN41" s="97"/>
      <c r="AO41" s="97"/>
    </row>
    <row r="42" spans="1:41" s="7" customFormat="1" ht="16.5" customHeight="1" x14ac:dyDescent="0.2">
      <c r="A42" s="221" t="s">
        <v>333</v>
      </c>
      <c r="B42" s="222"/>
      <c r="C42" s="222"/>
      <c r="D42" s="222"/>
      <c r="E42" s="149" t="str">
        <f t="shared" si="0"/>
        <v xml:space="preserve"> </v>
      </c>
      <c r="F42" s="73"/>
      <c r="G42" s="109">
        <f t="shared" ref="G42:AK42" si="12">+G40/G41</f>
        <v>1.0075210821433145</v>
      </c>
      <c r="H42" s="110">
        <f t="shared" si="12"/>
        <v>3.092397235358312</v>
      </c>
      <c r="I42" s="110">
        <f t="shared" si="12"/>
        <v>1.0380839966506259</v>
      </c>
      <c r="J42" s="40">
        <f t="shared" si="12"/>
        <v>1.1387199434070616</v>
      </c>
      <c r="K42" s="40">
        <f t="shared" si="12"/>
        <v>1.3399869136748457</v>
      </c>
      <c r="L42" s="40">
        <f t="shared" si="12"/>
        <v>0.8682818068344218</v>
      </c>
      <c r="M42" s="40"/>
      <c r="N42" s="40">
        <f t="shared" si="12"/>
        <v>0.97311724109964159</v>
      </c>
      <c r="O42" s="40">
        <f t="shared" si="12"/>
        <v>1.050811908138263</v>
      </c>
      <c r="P42" s="40">
        <f t="shared" si="12"/>
        <v>0.96086301045232925</v>
      </c>
      <c r="Q42" s="40">
        <f t="shared" si="12"/>
        <v>2.0526859827721222</v>
      </c>
      <c r="R42" s="52">
        <f t="shared" si="12"/>
        <v>1.0842408490603013</v>
      </c>
      <c r="S42" s="79"/>
      <c r="T42" s="40">
        <f t="shared" si="12"/>
        <v>1.0075169248970182</v>
      </c>
      <c r="U42" s="40">
        <f t="shared" si="12"/>
        <v>1.0067342933118744</v>
      </c>
      <c r="V42" s="40"/>
      <c r="W42" s="40">
        <f t="shared" si="12"/>
        <v>0.95195045294878911</v>
      </c>
      <c r="X42" s="40">
        <f t="shared" si="12"/>
        <v>1.0419417625254899</v>
      </c>
      <c r="Y42" s="40">
        <f t="shared" si="12"/>
        <v>0.94068392764692377</v>
      </c>
      <c r="Z42" s="40">
        <f t="shared" si="12"/>
        <v>1.0356312440202033</v>
      </c>
      <c r="AA42" s="40">
        <v>0</v>
      </c>
      <c r="AB42" s="40">
        <f t="shared" si="12"/>
        <v>1.2035018134391025</v>
      </c>
      <c r="AC42" s="145">
        <f>+AC40/AC41</f>
        <v>1.0198042723137177</v>
      </c>
      <c r="AD42" s="145">
        <f>+AD40/AD41*-1</f>
        <v>-1.3195585045758507</v>
      </c>
      <c r="AE42" s="37"/>
      <c r="AF42" s="40">
        <f t="shared" si="12"/>
        <v>1.0235189698910274</v>
      </c>
      <c r="AG42" s="66">
        <f t="shared" si="12"/>
        <v>1.0175055229365284</v>
      </c>
      <c r="AH42" s="40">
        <f t="shared" si="12"/>
        <v>0.99467735995121931</v>
      </c>
      <c r="AI42" s="40">
        <f t="shared" si="12"/>
        <v>0.98280818961100602</v>
      </c>
      <c r="AJ42" s="52">
        <f>+AJ40/AJ41</f>
        <v>1.0143599169478781</v>
      </c>
      <c r="AK42" s="40">
        <f t="shared" si="12"/>
        <v>0.87941617898588698</v>
      </c>
      <c r="AL42" s="52">
        <f>+AL40/AL41</f>
        <v>1.0228420569848218</v>
      </c>
      <c r="AM42" s="77"/>
    </row>
    <row r="43" spans="1:41" ht="16.5" customHeight="1" x14ac:dyDescent="0.2">
      <c r="B43" s="86"/>
      <c r="C43" s="86"/>
      <c r="D43" s="87"/>
      <c r="E43" s="87" t="str">
        <f t="shared" si="0"/>
        <v xml:space="preserve"> </v>
      </c>
      <c r="F43" s="86"/>
      <c r="G43" s="88"/>
      <c r="V43"/>
      <c r="W43"/>
      <c r="X43"/>
      <c r="Y43"/>
      <c r="Z43"/>
      <c r="AA43"/>
      <c r="AB43"/>
      <c r="AE43" s="47"/>
    </row>
    <row r="44" spans="1:41" ht="16.5" customHeight="1" x14ac:dyDescent="0.2">
      <c r="B44" s="86"/>
      <c r="C44" s="86"/>
      <c r="D44" s="87"/>
      <c r="E44" s="87" t="str">
        <f t="shared" si="0"/>
        <v xml:space="preserve"> </v>
      </c>
      <c r="F44" s="86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</row>
    <row r="45" spans="1:41" ht="16.5" customHeight="1" x14ac:dyDescent="0.2">
      <c r="B45" s="86"/>
      <c r="C45" s="86"/>
      <c r="D45" s="147" t="s">
        <v>335</v>
      </c>
      <c r="E45" s="147"/>
      <c r="F45" s="35">
        <f>SUM(E5:E39)</f>
        <v>26</v>
      </c>
      <c r="G45" s="88"/>
      <c r="V45"/>
      <c r="W45" s="95"/>
      <c r="X45"/>
      <c r="Y45"/>
      <c r="Z45"/>
      <c r="AA45"/>
      <c r="AB45"/>
    </row>
    <row r="46" spans="1:41" x14ac:dyDescent="0.2">
      <c r="B46" s="86"/>
      <c r="C46" s="86"/>
      <c r="D46" s="147" t="s">
        <v>309</v>
      </c>
      <c r="E46" s="147"/>
      <c r="F46" s="148">
        <f>+F45/A39</f>
        <v>0.74285714285714288</v>
      </c>
      <c r="G46" s="88"/>
      <c r="V46"/>
      <c r="W46" s="95"/>
      <c r="X46"/>
      <c r="Y46"/>
      <c r="Z46"/>
      <c r="AA46"/>
      <c r="AB46"/>
    </row>
    <row r="47" spans="1:41" x14ac:dyDescent="0.2">
      <c r="B47" s="86"/>
      <c r="C47" s="86"/>
      <c r="D47" s="87"/>
      <c r="E47" s="87" t="str">
        <f t="shared" ref="E47:E65" si="13">IF(F47="Y",1," ")</f>
        <v xml:space="preserve"> </v>
      </c>
      <c r="F47" s="86"/>
      <c r="G47" s="88"/>
      <c r="V47"/>
      <c r="W47" s="95"/>
      <c r="X47"/>
      <c r="Y47"/>
      <c r="Z47"/>
      <c r="AA47"/>
      <c r="AB47"/>
    </row>
    <row r="48" spans="1:41" x14ac:dyDescent="0.2">
      <c r="B48" s="86"/>
      <c r="C48" s="86"/>
      <c r="D48" s="87"/>
      <c r="E48" s="87" t="str">
        <f t="shared" si="13"/>
        <v xml:space="preserve"> </v>
      </c>
      <c r="F48" s="86"/>
      <c r="G48" s="88"/>
      <c r="V48"/>
      <c r="W48"/>
      <c r="X48"/>
      <c r="Y48"/>
      <c r="Z48"/>
      <c r="AA48"/>
      <c r="AB48"/>
    </row>
    <row r="49" spans="2:28" x14ac:dyDescent="0.2">
      <c r="B49" s="86"/>
      <c r="C49" s="86"/>
      <c r="D49" s="87"/>
      <c r="E49" s="87" t="str">
        <f t="shared" si="13"/>
        <v xml:space="preserve"> </v>
      </c>
      <c r="F49" s="86"/>
      <c r="G49" s="88"/>
      <c r="V49"/>
      <c r="W49"/>
      <c r="X49"/>
      <c r="Y49"/>
      <c r="Z49"/>
      <c r="AA49"/>
      <c r="AB49"/>
    </row>
    <row r="50" spans="2:28" x14ac:dyDescent="0.2">
      <c r="B50" s="86"/>
      <c r="C50" s="86"/>
      <c r="D50" s="87"/>
      <c r="E50" s="87" t="str">
        <f t="shared" si="13"/>
        <v xml:space="preserve"> </v>
      </c>
      <c r="F50" s="86"/>
      <c r="G50" s="88"/>
      <c r="V50"/>
      <c r="W50"/>
      <c r="X50"/>
      <c r="Y50"/>
      <c r="Z50"/>
      <c r="AA50"/>
      <c r="AB50"/>
    </row>
    <row r="51" spans="2:28" x14ac:dyDescent="0.2">
      <c r="B51" s="86"/>
      <c r="C51" s="86"/>
      <c r="D51" s="87"/>
      <c r="E51" s="87" t="str">
        <f t="shared" si="13"/>
        <v xml:space="preserve"> </v>
      </c>
      <c r="F51" s="86"/>
      <c r="G51" s="88"/>
      <c r="V51"/>
      <c r="W51"/>
      <c r="X51"/>
      <c r="Y51"/>
      <c r="Z51"/>
      <c r="AA51"/>
      <c r="AB51"/>
    </row>
    <row r="52" spans="2:28" x14ac:dyDescent="0.2">
      <c r="B52" s="86"/>
      <c r="C52" s="86"/>
      <c r="D52" s="87"/>
      <c r="E52" s="87" t="str">
        <f t="shared" si="13"/>
        <v xml:space="preserve"> </v>
      </c>
      <c r="F52" s="86"/>
      <c r="G52" s="88"/>
      <c r="V52"/>
      <c r="W52"/>
      <c r="X52"/>
      <c r="Y52"/>
      <c r="Z52"/>
      <c r="AA52"/>
      <c r="AB52"/>
    </row>
    <row r="53" spans="2:28" x14ac:dyDescent="0.2">
      <c r="B53" s="86"/>
      <c r="C53" s="86"/>
      <c r="D53" s="87"/>
      <c r="E53" s="87" t="str">
        <f t="shared" si="13"/>
        <v xml:space="preserve"> </v>
      </c>
      <c r="F53" s="86"/>
      <c r="G53" s="88"/>
      <c r="V53"/>
      <c r="W53"/>
      <c r="X53"/>
      <c r="Y53"/>
      <c r="Z53"/>
      <c r="AA53"/>
      <c r="AB53"/>
    </row>
    <row r="54" spans="2:28" x14ac:dyDescent="0.2">
      <c r="B54" s="86"/>
      <c r="C54" s="86"/>
      <c r="D54" s="87"/>
      <c r="E54" s="87" t="str">
        <f t="shared" si="13"/>
        <v xml:space="preserve"> </v>
      </c>
      <c r="F54" s="86"/>
      <c r="G54" s="88"/>
      <c r="V54"/>
      <c r="W54"/>
      <c r="X54"/>
      <c r="Y54"/>
      <c r="Z54"/>
      <c r="AA54"/>
      <c r="AB54"/>
    </row>
    <row r="55" spans="2:28" x14ac:dyDescent="0.2">
      <c r="B55" s="86"/>
      <c r="C55" s="86"/>
      <c r="D55" s="87"/>
      <c r="E55" s="87" t="str">
        <f t="shared" si="13"/>
        <v xml:space="preserve"> </v>
      </c>
      <c r="F55" s="86"/>
      <c r="G55" s="88"/>
      <c r="V55"/>
      <c r="W55"/>
      <c r="X55"/>
      <c r="Y55"/>
      <c r="Z55"/>
      <c r="AA55"/>
      <c r="AB55"/>
    </row>
    <row r="56" spans="2:28" x14ac:dyDescent="0.2">
      <c r="B56" s="86"/>
      <c r="C56" s="86"/>
      <c r="D56" s="87"/>
      <c r="E56" s="87" t="str">
        <f t="shared" si="13"/>
        <v xml:space="preserve"> </v>
      </c>
      <c r="F56" s="86"/>
      <c r="G56" s="88"/>
      <c r="V56"/>
      <c r="W56"/>
      <c r="X56"/>
      <c r="Y56"/>
      <c r="Z56"/>
      <c r="AA56"/>
      <c r="AB56"/>
    </row>
    <row r="57" spans="2:28" x14ac:dyDescent="0.2">
      <c r="B57" s="86"/>
      <c r="C57" s="86"/>
      <c r="D57" s="87"/>
      <c r="E57" s="87" t="str">
        <f t="shared" si="13"/>
        <v xml:space="preserve"> </v>
      </c>
      <c r="F57" s="86"/>
      <c r="G57" s="88"/>
      <c r="V57"/>
      <c r="W57"/>
      <c r="X57"/>
      <c r="Y57"/>
      <c r="Z57"/>
      <c r="AA57"/>
      <c r="AB57"/>
    </row>
    <row r="58" spans="2:28" x14ac:dyDescent="0.2">
      <c r="B58" s="86"/>
      <c r="C58" s="86"/>
      <c r="D58" s="87"/>
      <c r="E58" s="87" t="str">
        <f t="shared" si="13"/>
        <v xml:space="preserve"> </v>
      </c>
      <c r="F58" s="86"/>
      <c r="G58" s="88"/>
      <c r="V58"/>
      <c r="W58"/>
      <c r="X58"/>
      <c r="Y58"/>
      <c r="Z58"/>
      <c r="AA58"/>
      <c r="AB58"/>
    </row>
    <row r="59" spans="2:28" x14ac:dyDescent="0.2">
      <c r="B59" s="86"/>
      <c r="C59" s="86"/>
      <c r="D59" s="87"/>
      <c r="E59" s="87" t="str">
        <f t="shared" si="13"/>
        <v xml:space="preserve"> </v>
      </c>
      <c r="F59" s="86"/>
      <c r="G59" s="88"/>
      <c r="V59"/>
      <c r="W59"/>
      <c r="X59"/>
      <c r="Y59"/>
      <c r="Z59"/>
      <c r="AA59"/>
      <c r="AB59"/>
    </row>
    <row r="60" spans="2:28" x14ac:dyDescent="0.2">
      <c r="B60" s="86"/>
      <c r="C60" s="86"/>
      <c r="D60" s="87"/>
      <c r="E60" s="87" t="str">
        <f t="shared" si="13"/>
        <v xml:space="preserve"> </v>
      </c>
      <c r="F60" s="86"/>
      <c r="G60" s="88"/>
      <c r="V60"/>
      <c r="W60"/>
      <c r="X60"/>
      <c r="Y60"/>
      <c r="Z60"/>
      <c r="AA60"/>
      <c r="AB60"/>
    </row>
    <row r="61" spans="2:28" x14ac:dyDescent="0.2">
      <c r="B61" s="86"/>
      <c r="C61" s="86"/>
      <c r="D61" s="87"/>
      <c r="E61" s="87" t="str">
        <f t="shared" si="13"/>
        <v xml:space="preserve"> </v>
      </c>
      <c r="F61" s="86"/>
      <c r="G61" s="88"/>
      <c r="V61"/>
      <c r="W61"/>
      <c r="X61"/>
      <c r="Y61"/>
      <c r="Z61"/>
      <c r="AA61"/>
      <c r="AB61"/>
    </row>
    <row r="62" spans="2:28" x14ac:dyDescent="0.2">
      <c r="B62" s="86"/>
      <c r="C62" s="86"/>
      <c r="D62" s="87"/>
      <c r="E62" s="87" t="str">
        <f t="shared" si="13"/>
        <v xml:space="preserve"> </v>
      </c>
      <c r="F62" s="86"/>
      <c r="G62" s="88"/>
      <c r="V62"/>
      <c r="W62"/>
      <c r="X62"/>
      <c r="Y62"/>
      <c r="Z62"/>
      <c r="AA62"/>
      <c r="AB62"/>
    </row>
    <row r="63" spans="2:28" x14ac:dyDescent="0.2">
      <c r="B63" s="86"/>
      <c r="C63" s="86"/>
      <c r="D63" s="87"/>
      <c r="E63" s="87" t="str">
        <f t="shared" si="13"/>
        <v xml:space="preserve"> </v>
      </c>
      <c r="F63" s="86"/>
      <c r="G63" s="88"/>
      <c r="V63"/>
      <c r="W63"/>
      <c r="X63"/>
      <c r="Y63"/>
      <c r="Z63"/>
      <c r="AA63"/>
      <c r="AB63"/>
    </row>
    <row r="64" spans="2:28" x14ac:dyDescent="0.2">
      <c r="B64" s="86"/>
      <c r="C64" s="86"/>
      <c r="D64" s="87"/>
      <c r="E64" s="87" t="str">
        <f t="shared" si="13"/>
        <v xml:space="preserve"> </v>
      </c>
      <c r="F64" s="86"/>
      <c r="G64" s="88"/>
      <c r="V64"/>
      <c r="W64"/>
      <c r="X64"/>
      <c r="Y64"/>
      <c r="Z64"/>
      <c r="AA64"/>
      <c r="AB64"/>
    </row>
    <row r="65" spans="2:28" x14ac:dyDescent="0.2">
      <c r="B65" s="86"/>
      <c r="C65" s="86"/>
      <c r="D65" s="87"/>
      <c r="E65" s="87" t="str">
        <f t="shared" si="13"/>
        <v xml:space="preserve"> </v>
      </c>
      <c r="F65" s="86"/>
      <c r="G65" s="88"/>
      <c r="V65"/>
      <c r="W65"/>
      <c r="X65"/>
      <c r="Y65"/>
      <c r="Z65"/>
      <c r="AA65"/>
      <c r="AB65"/>
    </row>
    <row r="66" spans="2:28" x14ac:dyDescent="0.2">
      <c r="B66" s="86"/>
      <c r="C66" s="86"/>
      <c r="D66" s="87"/>
      <c r="E66" s="87" t="str">
        <f t="shared" ref="E66:E67" si="14">IF(F66="Y",1," ")</f>
        <v xml:space="preserve"> </v>
      </c>
      <c r="F66" s="86"/>
      <c r="G66" s="88"/>
      <c r="V66"/>
      <c r="W66"/>
      <c r="X66"/>
      <c r="Y66"/>
      <c r="Z66"/>
      <c r="AA66"/>
      <c r="AB66"/>
    </row>
    <row r="67" spans="2:28" x14ac:dyDescent="0.2">
      <c r="B67" s="86"/>
      <c r="C67" s="86"/>
      <c r="D67" s="87"/>
      <c r="E67" s="87" t="str">
        <f t="shared" si="14"/>
        <v xml:space="preserve"> </v>
      </c>
      <c r="F67" s="86"/>
      <c r="G67" s="88"/>
      <c r="V67"/>
      <c r="W67"/>
      <c r="X67"/>
      <c r="Y67"/>
      <c r="Z67"/>
      <c r="AA67"/>
      <c r="AB67"/>
    </row>
    <row r="68" spans="2:28" x14ac:dyDescent="0.2">
      <c r="B68" s="86"/>
      <c r="C68" s="86"/>
      <c r="D68" s="87"/>
      <c r="E68" s="87" t="str">
        <f t="shared" ref="E68:E73" si="15">IF(F68="y",1,"")</f>
        <v/>
      </c>
      <c r="F68" s="86"/>
      <c r="G68" s="88"/>
      <c r="V68"/>
      <c r="W68"/>
      <c r="X68"/>
      <c r="Y68"/>
      <c r="Z68"/>
      <c r="AA68"/>
      <c r="AB68"/>
    </row>
    <row r="69" spans="2:28" x14ac:dyDescent="0.2">
      <c r="B69" s="86"/>
      <c r="C69" s="86"/>
      <c r="D69" s="87"/>
      <c r="E69" s="87" t="str">
        <f t="shared" si="15"/>
        <v/>
      </c>
      <c r="F69" s="86"/>
      <c r="G69" s="88"/>
      <c r="V69"/>
      <c r="W69"/>
      <c r="X69"/>
      <c r="Y69"/>
      <c r="Z69"/>
      <c r="AA69"/>
      <c r="AB69"/>
    </row>
    <row r="70" spans="2:28" x14ac:dyDescent="0.2">
      <c r="B70" s="86"/>
      <c r="C70" s="86"/>
      <c r="D70" s="87"/>
      <c r="E70" s="87" t="str">
        <f t="shared" si="15"/>
        <v/>
      </c>
      <c r="F70" s="86"/>
      <c r="G70" s="88"/>
      <c r="V70"/>
      <c r="W70"/>
      <c r="X70"/>
      <c r="Y70"/>
      <c r="Z70"/>
      <c r="AA70"/>
      <c r="AB70"/>
    </row>
    <row r="71" spans="2:28" x14ac:dyDescent="0.2">
      <c r="B71" s="86"/>
      <c r="C71" s="86"/>
      <c r="D71" s="87"/>
      <c r="E71" s="87" t="str">
        <f t="shared" si="15"/>
        <v/>
      </c>
      <c r="F71" s="86"/>
      <c r="G71" s="88"/>
      <c r="V71"/>
      <c r="W71"/>
      <c r="X71"/>
      <c r="Y71"/>
      <c r="Z71"/>
      <c r="AA71"/>
      <c r="AB71"/>
    </row>
    <row r="72" spans="2:28" x14ac:dyDescent="0.2">
      <c r="B72" s="86"/>
      <c r="C72" s="86"/>
      <c r="D72" s="87"/>
      <c r="E72" s="87" t="str">
        <f t="shared" si="15"/>
        <v/>
      </c>
      <c r="F72" s="86"/>
      <c r="G72" s="88"/>
      <c r="V72"/>
      <c r="W72"/>
      <c r="X72"/>
      <c r="Y72"/>
      <c r="Z72"/>
      <c r="AA72"/>
      <c r="AB72"/>
    </row>
    <row r="73" spans="2:28" x14ac:dyDescent="0.2">
      <c r="B73" s="86"/>
      <c r="C73" s="86"/>
      <c r="D73" s="87"/>
      <c r="E73" s="87" t="str">
        <f t="shared" si="15"/>
        <v/>
      </c>
      <c r="F73" s="86"/>
      <c r="G73" s="88"/>
      <c r="V73"/>
      <c r="W73"/>
      <c r="X73"/>
      <c r="Y73"/>
      <c r="Z73"/>
      <c r="AA73"/>
      <c r="AB73"/>
    </row>
    <row r="74" spans="2:28" x14ac:dyDescent="0.2">
      <c r="B74" s="86"/>
      <c r="C74" s="86"/>
      <c r="D74" s="87"/>
      <c r="E74" s="87"/>
      <c r="F74" s="86"/>
      <c r="G74" s="88"/>
      <c r="V74"/>
      <c r="W74"/>
      <c r="X74"/>
      <c r="Y74"/>
      <c r="Z74"/>
      <c r="AA74"/>
      <c r="AB74"/>
    </row>
    <row r="75" spans="2:28" x14ac:dyDescent="0.2">
      <c r="B75" s="86"/>
      <c r="C75" s="86"/>
      <c r="D75" s="87"/>
      <c r="E75" s="87"/>
      <c r="F75" s="86"/>
      <c r="G75" s="88"/>
      <c r="V75"/>
      <c r="W75"/>
      <c r="X75"/>
      <c r="Y75"/>
      <c r="Z75"/>
      <c r="AA75"/>
      <c r="AB75"/>
    </row>
    <row r="76" spans="2:28" x14ac:dyDescent="0.2">
      <c r="B76" s="86"/>
      <c r="C76" s="86"/>
      <c r="D76" s="87"/>
      <c r="E76" s="87"/>
      <c r="F76" s="86"/>
      <c r="G76" s="88"/>
      <c r="V76"/>
      <c r="W76"/>
      <c r="X76"/>
      <c r="Y76"/>
      <c r="Z76"/>
      <c r="AA76"/>
      <c r="AB76"/>
    </row>
    <row r="77" spans="2:28" x14ac:dyDescent="0.2">
      <c r="B77" s="86"/>
      <c r="C77" s="86"/>
      <c r="D77" s="87"/>
      <c r="E77" s="87"/>
      <c r="F77" s="86"/>
      <c r="G77" s="88"/>
      <c r="V77"/>
      <c r="W77"/>
      <c r="X77"/>
      <c r="Y77"/>
      <c r="Z77"/>
      <c r="AA77"/>
      <c r="AB77"/>
    </row>
    <row r="78" spans="2:28" x14ac:dyDescent="0.2">
      <c r="B78" s="86"/>
      <c r="C78" s="86"/>
      <c r="D78" s="87"/>
      <c r="E78" s="87"/>
      <c r="F78" s="86"/>
      <c r="G78" s="88"/>
      <c r="V78"/>
      <c r="W78"/>
      <c r="X78"/>
      <c r="Y78"/>
      <c r="Z78"/>
      <c r="AA78"/>
      <c r="AB78"/>
    </row>
    <row r="79" spans="2:28" x14ac:dyDescent="0.2">
      <c r="B79" s="86"/>
      <c r="C79" s="86"/>
      <c r="D79" s="87"/>
      <c r="E79" s="87"/>
      <c r="F79" s="86"/>
      <c r="G79" s="88"/>
      <c r="V79"/>
      <c r="W79"/>
      <c r="X79"/>
      <c r="Y79"/>
      <c r="Z79"/>
      <c r="AA79"/>
      <c r="AB79"/>
    </row>
    <row r="80" spans="2:28" x14ac:dyDescent="0.2">
      <c r="B80" s="86"/>
      <c r="C80" s="86"/>
      <c r="D80" s="87"/>
      <c r="E80" s="87"/>
      <c r="F80" s="86"/>
      <c r="G80" s="88"/>
      <c r="V80"/>
      <c r="W80"/>
      <c r="X80"/>
      <c r="Y80"/>
      <c r="Z80"/>
      <c r="AA80"/>
      <c r="AB80"/>
    </row>
    <row r="81" spans="2:28" x14ac:dyDescent="0.2">
      <c r="B81" s="86"/>
      <c r="C81" s="86"/>
      <c r="D81" s="87"/>
      <c r="E81" s="87"/>
      <c r="F81" s="86"/>
      <c r="G81" s="88"/>
      <c r="V81"/>
      <c r="W81"/>
      <c r="X81"/>
      <c r="Y81"/>
      <c r="Z81"/>
      <c r="AA81"/>
      <c r="AB81"/>
    </row>
    <row r="82" spans="2:28" x14ac:dyDescent="0.2">
      <c r="B82" s="86"/>
      <c r="C82" s="86"/>
      <c r="D82" s="87"/>
      <c r="E82" s="87"/>
      <c r="F82" s="86"/>
      <c r="G82" s="88"/>
      <c r="V82"/>
      <c r="W82"/>
      <c r="X82"/>
      <c r="Y82"/>
      <c r="Z82"/>
      <c r="AA82"/>
      <c r="AB82"/>
    </row>
    <row r="83" spans="2:28" x14ac:dyDescent="0.2">
      <c r="B83" s="86"/>
      <c r="C83" s="86"/>
      <c r="D83" s="87"/>
      <c r="E83" s="87"/>
      <c r="F83" s="86"/>
      <c r="G83" s="88"/>
      <c r="V83"/>
      <c r="W83"/>
      <c r="X83"/>
      <c r="Y83"/>
      <c r="Z83"/>
      <c r="AA83"/>
      <c r="AB83"/>
    </row>
    <row r="84" spans="2:28" x14ac:dyDescent="0.2">
      <c r="B84" s="86"/>
      <c r="C84" s="86"/>
      <c r="D84" s="87"/>
      <c r="E84" s="87"/>
      <c r="F84" s="86"/>
      <c r="G84" s="88"/>
      <c r="V84"/>
      <c r="W84"/>
      <c r="X84"/>
      <c r="Y84"/>
      <c r="Z84"/>
      <c r="AA84"/>
      <c r="AB84"/>
    </row>
    <row r="85" spans="2:28" x14ac:dyDescent="0.2">
      <c r="B85" s="86"/>
      <c r="C85" s="86"/>
      <c r="D85" s="87"/>
      <c r="E85" s="87"/>
      <c r="F85" s="86"/>
      <c r="G85" s="88"/>
      <c r="V85"/>
      <c r="W85"/>
      <c r="X85"/>
      <c r="Y85"/>
      <c r="Z85"/>
      <c r="AA85"/>
      <c r="AB85"/>
    </row>
    <row r="86" spans="2:28" x14ac:dyDescent="0.2">
      <c r="B86" s="86"/>
      <c r="C86" s="86"/>
      <c r="D86" s="87"/>
      <c r="E86" s="87"/>
      <c r="F86" s="86"/>
      <c r="G86" s="88"/>
      <c r="V86"/>
      <c r="W86"/>
      <c r="X86"/>
      <c r="Y86"/>
      <c r="Z86"/>
      <c r="AA86"/>
      <c r="AB86"/>
    </row>
    <row r="87" spans="2:28" x14ac:dyDescent="0.2">
      <c r="B87" s="86"/>
      <c r="C87" s="86"/>
      <c r="D87" s="87"/>
      <c r="E87" s="87"/>
      <c r="F87" s="86"/>
      <c r="G87" s="88"/>
      <c r="V87"/>
      <c r="W87"/>
      <c r="X87"/>
      <c r="Y87"/>
      <c r="Z87"/>
      <c r="AA87"/>
      <c r="AB87"/>
    </row>
    <row r="88" spans="2:28" x14ac:dyDescent="0.2">
      <c r="B88" s="86"/>
      <c r="C88" s="86"/>
      <c r="D88" s="87"/>
      <c r="E88" s="87"/>
      <c r="F88" s="86"/>
      <c r="G88" s="88"/>
      <c r="V88"/>
      <c r="W88"/>
      <c r="X88"/>
      <c r="Y88"/>
      <c r="Z88"/>
      <c r="AA88"/>
      <c r="AB88"/>
    </row>
    <row r="89" spans="2:28" x14ac:dyDescent="0.2">
      <c r="B89" s="86"/>
      <c r="C89" s="86"/>
      <c r="D89" s="87"/>
      <c r="E89" s="87"/>
      <c r="F89" s="86"/>
      <c r="G89" s="88"/>
      <c r="V89"/>
      <c r="W89"/>
      <c r="X89"/>
      <c r="Y89"/>
      <c r="Z89"/>
      <c r="AA89"/>
      <c r="AB89"/>
    </row>
    <row r="90" spans="2:28" x14ac:dyDescent="0.2">
      <c r="B90" s="86"/>
      <c r="C90" s="86"/>
      <c r="D90" s="87"/>
      <c r="E90" s="87"/>
      <c r="F90" s="86"/>
      <c r="G90" s="88"/>
      <c r="V90"/>
      <c r="W90"/>
      <c r="X90"/>
      <c r="Y90"/>
      <c r="Z90"/>
      <c r="AA90"/>
      <c r="AB90"/>
    </row>
    <row r="91" spans="2:28" x14ac:dyDescent="0.2">
      <c r="B91" s="86"/>
      <c r="C91" s="86"/>
      <c r="D91" s="87"/>
      <c r="E91" s="87"/>
      <c r="F91" s="86"/>
      <c r="G91" s="88"/>
      <c r="V91"/>
      <c r="W91"/>
      <c r="X91"/>
      <c r="Y91"/>
      <c r="Z91"/>
      <c r="AA91"/>
      <c r="AB91"/>
    </row>
    <row r="92" spans="2:28" x14ac:dyDescent="0.2">
      <c r="B92" s="86"/>
      <c r="C92" s="86"/>
      <c r="D92" s="87"/>
      <c r="E92" s="87"/>
      <c r="F92" s="86"/>
      <c r="G92" s="88"/>
      <c r="V92"/>
      <c r="W92"/>
      <c r="X92"/>
      <c r="Y92"/>
      <c r="Z92"/>
      <c r="AA92"/>
      <c r="AB92"/>
    </row>
    <row r="93" spans="2:28" x14ac:dyDescent="0.2">
      <c r="B93" s="86"/>
      <c r="C93" s="86"/>
      <c r="D93" s="87"/>
      <c r="E93" s="87"/>
      <c r="F93" s="86"/>
      <c r="G93" s="88"/>
      <c r="V93"/>
      <c r="W93"/>
      <c r="X93"/>
      <c r="Y93"/>
      <c r="Z93"/>
      <c r="AA93"/>
      <c r="AB93"/>
    </row>
    <row r="94" spans="2:28" x14ac:dyDescent="0.2">
      <c r="B94" s="86"/>
      <c r="C94" s="86"/>
      <c r="D94" s="87"/>
      <c r="E94" s="87"/>
      <c r="F94" s="86"/>
      <c r="G94" s="88"/>
      <c r="V94"/>
      <c r="W94"/>
      <c r="X94"/>
      <c r="Y94"/>
      <c r="Z94"/>
      <c r="AA94"/>
      <c r="AB94"/>
    </row>
    <row r="95" spans="2:28" x14ac:dyDescent="0.2">
      <c r="B95" s="86"/>
      <c r="C95" s="86"/>
      <c r="D95" s="87"/>
      <c r="E95" s="87"/>
      <c r="F95" s="86"/>
      <c r="G95" s="88"/>
      <c r="V95"/>
      <c r="W95"/>
      <c r="X95"/>
      <c r="Y95"/>
      <c r="Z95"/>
      <c r="AA95"/>
      <c r="AB95"/>
    </row>
    <row r="96" spans="2:28" x14ac:dyDescent="0.2">
      <c r="B96" s="86"/>
      <c r="C96" s="86"/>
      <c r="D96" s="87"/>
      <c r="E96" s="87"/>
      <c r="F96" s="86"/>
      <c r="G96" s="88"/>
      <c r="V96"/>
      <c r="W96"/>
      <c r="X96"/>
      <c r="Y96"/>
      <c r="Z96"/>
      <c r="AA96"/>
      <c r="AB96"/>
    </row>
    <row r="97" spans="2:28" x14ac:dyDescent="0.2">
      <c r="B97" s="86"/>
      <c r="C97" s="86"/>
      <c r="D97" s="87"/>
      <c r="E97" s="87"/>
      <c r="F97" s="86"/>
      <c r="G97" s="88"/>
      <c r="V97"/>
      <c r="W97"/>
      <c r="X97"/>
      <c r="Y97"/>
      <c r="Z97"/>
      <c r="AA97"/>
      <c r="AB97"/>
    </row>
    <row r="98" spans="2:28" x14ac:dyDescent="0.2">
      <c r="V98"/>
      <c r="W98"/>
      <c r="X98"/>
      <c r="Y98"/>
      <c r="Z98"/>
      <c r="AA98"/>
      <c r="AB98"/>
    </row>
    <row r="99" spans="2:28" x14ac:dyDescent="0.2">
      <c r="V99"/>
      <c r="W99"/>
      <c r="X99"/>
      <c r="Y99"/>
      <c r="Z99"/>
      <c r="AA99"/>
      <c r="AB99"/>
    </row>
    <row r="100" spans="2:28" x14ac:dyDescent="0.2">
      <c r="V100"/>
      <c r="W100"/>
      <c r="X100"/>
      <c r="Y100"/>
      <c r="Z100"/>
      <c r="AA100"/>
      <c r="AB100"/>
    </row>
    <row r="101" spans="2:28" x14ac:dyDescent="0.2">
      <c r="V101"/>
      <c r="W101"/>
      <c r="X101"/>
      <c r="Y101"/>
      <c r="Z101"/>
      <c r="AA101"/>
      <c r="AB101"/>
    </row>
    <row r="102" spans="2:28" x14ac:dyDescent="0.2">
      <c r="V102"/>
      <c r="W102"/>
      <c r="X102"/>
      <c r="Y102"/>
      <c r="Z102"/>
      <c r="AA102"/>
      <c r="AB102"/>
    </row>
    <row r="103" spans="2:28" x14ac:dyDescent="0.2">
      <c r="V103"/>
      <c r="W103"/>
      <c r="X103"/>
      <c r="Y103"/>
      <c r="Z103"/>
      <c r="AA103"/>
      <c r="AB103"/>
    </row>
    <row r="104" spans="2:28" x14ac:dyDescent="0.2">
      <c r="V104"/>
      <c r="W104"/>
      <c r="X104"/>
      <c r="Y104"/>
      <c r="Z104"/>
      <c r="AA104"/>
      <c r="AB104"/>
    </row>
    <row r="105" spans="2:28" x14ac:dyDescent="0.2">
      <c r="V105"/>
      <c r="W105"/>
      <c r="X105"/>
      <c r="Y105"/>
      <c r="Z105"/>
      <c r="AA105"/>
      <c r="AB105"/>
    </row>
    <row r="106" spans="2:28" x14ac:dyDescent="0.2">
      <c r="V106"/>
      <c r="W106"/>
      <c r="X106"/>
      <c r="Y106"/>
      <c r="Z106"/>
      <c r="AA106"/>
      <c r="AB106"/>
    </row>
    <row r="107" spans="2:28" x14ac:dyDescent="0.2">
      <c r="V107"/>
      <c r="W107"/>
      <c r="X107"/>
      <c r="Y107"/>
      <c r="Z107"/>
      <c r="AA107"/>
      <c r="AB107"/>
    </row>
    <row r="108" spans="2:28" x14ac:dyDescent="0.2">
      <c r="V108"/>
      <c r="W108"/>
      <c r="X108"/>
      <c r="Y108"/>
      <c r="Z108"/>
      <c r="AA108"/>
      <c r="AB108"/>
    </row>
    <row r="109" spans="2:28" x14ac:dyDescent="0.2">
      <c r="V109"/>
      <c r="W109"/>
      <c r="X109"/>
      <c r="Y109"/>
      <c r="Z109"/>
      <c r="AA109"/>
      <c r="AB109"/>
    </row>
    <row r="110" spans="2:28" x14ac:dyDescent="0.2">
      <c r="V110"/>
      <c r="W110"/>
      <c r="X110"/>
      <c r="Y110"/>
      <c r="Z110"/>
      <c r="AA110"/>
      <c r="AB110"/>
    </row>
    <row r="111" spans="2:28" x14ac:dyDescent="0.2">
      <c r="V111"/>
      <c r="W111"/>
      <c r="X111"/>
      <c r="Y111"/>
      <c r="Z111"/>
      <c r="AA111"/>
      <c r="AB111"/>
    </row>
    <row r="112" spans="2:28" x14ac:dyDescent="0.2">
      <c r="D112" s="45"/>
      <c r="E112" s="45"/>
      <c r="V112"/>
      <c r="W112"/>
      <c r="X112"/>
      <c r="Y112"/>
      <c r="Z112"/>
      <c r="AA112"/>
      <c r="AB112"/>
    </row>
    <row r="113" spans="4:28" x14ac:dyDescent="0.2">
      <c r="D113" s="45"/>
      <c r="E113" s="45"/>
      <c r="V113"/>
      <c r="W113"/>
      <c r="X113"/>
      <c r="Y113"/>
      <c r="Z113"/>
      <c r="AA113"/>
      <c r="AB113"/>
    </row>
    <row r="114" spans="4:28" x14ac:dyDescent="0.2">
      <c r="D114" s="45"/>
      <c r="E114" s="45"/>
      <c r="V114"/>
      <c r="W114"/>
      <c r="X114"/>
      <c r="Y114"/>
      <c r="Z114"/>
      <c r="AA114"/>
      <c r="AB114"/>
    </row>
    <row r="115" spans="4:28" x14ac:dyDescent="0.2">
      <c r="D115" s="45"/>
      <c r="E115" s="45"/>
      <c r="V115"/>
      <c r="W115"/>
      <c r="X115"/>
      <c r="Y115"/>
      <c r="Z115"/>
      <c r="AA115"/>
      <c r="AB115"/>
    </row>
    <row r="116" spans="4:28" x14ac:dyDescent="0.2">
      <c r="D116" s="45"/>
      <c r="E116" s="45"/>
      <c r="V116"/>
      <c r="W116"/>
      <c r="X116"/>
      <c r="Y116"/>
      <c r="Z116"/>
      <c r="AA116"/>
      <c r="AB116"/>
    </row>
    <row r="117" spans="4:28" x14ac:dyDescent="0.2">
      <c r="D117" s="45"/>
      <c r="E117" s="45"/>
      <c r="V117"/>
      <c r="W117"/>
      <c r="X117"/>
      <c r="Y117"/>
      <c r="Z117"/>
      <c r="AA117"/>
      <c r="AB117"/>
    </row>
    <row r="118" spans="4:28" x14ac:dyDescent="0.2">
      <c r="D118" s="45"/>
      <c r="E118" s="45"/>
      <c r="V118"/>
      <c r="W118"/>
      <c r="X118"/>
      <c r="Y118"/>
      <c r="Z118"/>
      <c r="AA118"/>
      <c r="AB118"/>
    </row>
    <row r="119" spans="4:28" x14ac:dyDescent="0.2">
      <c r="D119" s="45"/>
      <c r="E119" s="45"/>
      <c r="V119"/>
      <c r="W119"/>
      <c r="X119"/>
      <c r="Y119"/>
      <c r="Z119"/>
      <c r="AA119"/>
      <c r="AB119"/>
    </row>
    <row r="120" spans="4:28" x14ac:dyDescent="0.2">
      <c r="D120" s="45"/>
      <c r="E120" s="45"/>
      <c r="V120"/>
      <c r="W120"/>
      <c r="X120"/>
      <c r="Y120"/>
      <c r="Z120"/>
      <c r="AA120"/>
      <c r="AB120"/>
    </row>
    <row r="121" spans="4:28" x14ac:dyDescent="0.2">
      <c r="D121" s="45"/>
      <c r="E121" s="45"/>
      <c r="V121"/>
      <c r="W121"/>
      <c r="X121"/>
      <c r="Y121"/>
      <c r="Z121"/>
      <c r="AA121"/>
      <c r="AB121"/>
    </row>
    <row r="122" spans="4:28" x14ac:dyDescent="0.2">
      <c r="D122" s="45"/>
      <c r="E122" s="45"/>
      <c r="V122"/>
      <c r="W122"/>
      <c r="X122"/>
      <c r="Y122"/>
      <c r="Z122"/>
      <c r="AA122"/>
      <c r="AB122"/>
    </row>
    <row r="123" spans="4:28" x14ac:dyDescent="0.2">
      <c r="D123" s="45"/>
      <c r="E123" s="45"/>
      <c r="V123"/>
      <c r="W123"/>
      <c r="X123"/>
      <c r="Y123"/>
      <c r="Z123"/>
      <c r="AA123"/>
      <c r="AB123"/>
    </row>
    <row r="124" spans="4:28" x14ac:dyDescent="0.2">
      <c r="D124" s="45"/>
      <c r="E124" s="45"/>
      <c r="V124"/>
      <c r="W124"/>
      <c r="X124"/>
      <c r="Y124"/>
      <c r="Z124"/>
      <c r="AA124"/>
      <c r="AB124"/>
    </row>
    <row r="125" spans="4:28" x14ac:dyDescent="0.2">
      <c r="D125" s="45"/>
      <c r="E125" s="45"/>
      <c r="V125"/>
      <c r="W125"/>
      <c r="X125"/>
      <c r="Y125"/>
      <c r="Z125"/>
      <c r="AA125"/>
      <c r="AB125"/>
    </row>
    <row r="126" spans="4:28" x14ac:dyDescent="0.2">
      <c r="D126" s="45"/>
      <c r="E126" s="45"/>
      <c r="V126"/>
      <c r="W126"/>
      <c r="X126"/>
      <c r="Y126"/>
      <c r="Z126"/>
      <c r="AA126"/>
      <c r="AB126"/>
    </row>
    <row r="127" spans="4:28" x14ac:dyDescent="0.2">
      <c r="D127" s="45"/>
      <c r="E127" s="45"/>
      <c r="V127"/>
      <c r="W127"/>
      <c r="X127"/>
      <c r="Y127"/>
      <c r="Z127"/>
      <c r="AA127"/>
      <c r="AB127"/>
    </row>
    <row r="128" spans="4:28" x14ac:dyDescent="0.2">
      <c r="D128" s="45"/>
      <c r="E128" s="45"/>
      <c r="V128"/>
      <c r="W128"/>
      <c r="X128"/>
      <c r="Y128"/>
      <c r="Z128"/>
      <c r="AA128"/>
      <c r="AB128"/>
    </row>
    <row r="129" spans="4:28" x14ac:dyDescent="0.2">
      <c r="D129" s="45"/>
      <c r="E129" s="45"/>
      <c r="V129"/>
      <c r="W129"/>
      <c r="X129"/>
      <c r="Y129"/>
      <c r="Z129"/>
      <c r="AA129"/>
      <c r="AB129"/>
    </row>
    <row r="130" spans="4:28" x14ac:dyDescent="0.2">
      <c r="D130" s="45"/>
      <c r="E130" s="45"/>
      <c r="V130"/>
      <c r="W130"/>
      <c r="X130"/>
      <c r="Y130"/>
      <c r="Z130"/>
      <c r="AA130"/>
      <c r="AB130"/>
    </row>
    <row r="131" spans="4:28" x14ac:dyDescent="0.2">
      <c r="D131" s="45"/>
      <c r="E131" s="45"/>
      <c r="V131"/>
      <c r="W131"/>
      <c r="X131"/>
      <c r="Y131"/>
      <c r="Z131"/>
      <c r="AA131"/>
      <c r="AB131"/>
    </row>
    <row r="132" spans="4:28" x14ac:dyDescent="0.2">
      <c r="D132" s="45"/>
      <c r="E132" s="45"/>
      <c r="V132"/>
      <c r="W132"/>
      <c r="X132"/>
      <c r="Y132"/>
      <c r="Z132"/>
      <c r="AA132"/>
      <c r="AB132"/>
    </row>
    <row r="133" spans="4:28" x14ac:dyDescent="0.2">
      <c r="D133" s="45"/>
      <c r="E133" s="45"/>
      <c r="V133"/>
      <c r="W133"/>
      <c r="X133"/>
      <c r="Y133"/>
      <c r="Z133"/>
      <c r="AA133"/>
      <c r="AB133"/>
    </row>
    <row r="134" spans="4:28" x14ac:dyDescent="0.2">
      <c r="D134" s="45"/>
      <c r="E134" s="45"/>
      <c r="V134"/>
      <c r="W134"/>
      <c r="X134"/>
      <c r="Y134"/>
      <c r="Z134"/>
      <c r="AA134"/>
      <c r="AB134"/>
    </row>
    <row r="135" spans="4:28" x14ac:dyDescent="0.2">
      <c r="D135" s="45"/>
      <c r="E135" s="45"/>
      <c r="V135"/>
      <c r="W135"/>
      <c r="X135"/>
      <c r="Y135"/>
      <c r="Z135"/>
      <c r="AA135"/>
      <c r="AB135"/>
    </row>
    <row r="136" spans="4:28" x14ac:dyDescent="0.2">
      <c r="D136" s="45"/>
      <c r="E136" s="45"/>
      <c r="V136"/>
      <c r="W136"/>
      <c r="X136"/>
      <c r="Y136"/>
      <c r="Z136"/>
      <c r="AA136"/>
      <c r="AB136"/>
    </row>
    <row r="137" spans="4:28" x14ac:dyDescent="0.2">
      <c r="D137" s="45"/>
      <c r="E137" s="45"/>
      <c r="V137"/>
      <c r="W137"/>
      <c r="X137"/>
      <c r="Y137"/>
      <c r="Z137"/>
      <c r="AA137"/>
      <c r="AB137"/>
    </row>
    <row r="138" spans="4:28" x14ac:dyDescent="0.2">
      <c r="D138" s="45"/>
      <c r="E138" s="45"/>
      <c r="V138"/>
      <c r="W138"/>
      <c r="X138"/>
      <c r="Y138"/>
      <c r="Z138"/>
      <c r="AA138"/>
      <c r="AB138"/>
    </row>
    <row r="139" spans="4:28" x14ac:dyDescent="0.2">
      <c r="D139" s="45"/>
      <c r="E139" s="45"/>
      <c r="V139"/>
      <c r="W139"/>
      <c r="X139"/>
      <c r="Y139"/>
      <c r="Z139"/>
      <c r="AA139"/>
      <c r="AB139"/>
    </row>
    <row r="140" spans="4:28" x14ac:dyDescent="0.2">
      <c r="D140" s="45"/>
      <c r="E140" s="45"/>
      <c r="V140"/>
      <c r="W140"/>
      <c r="X140"/>
      <c r="Y140"/>
      <c r="Z140"/>
      <c r="AA140"/>
      <c r="AB140"/>
    </row>
    <row r="141" spans="4:28" x14ac:dyDescent="0.2">
      <c r="D141" s="45"/>
      <c r="E141" s="45"/>
      <c r="V141"/>
      <c r="W141"/>
      <c r="X141"/>
      <c r="Y141"/>
      <c r="Z141"/>
      <c r="AA141"/>
      <c r="AB141"/>
    </row>
    <row r="142" spans="4:28" x14ac:dyDescent="0.2">
      <c r="D142" s="45"/>
      <c r="E142" s="45"/>
      <c r="V142"/>
      <c r="W142"/>
      <c r="X142"/>
      <c r="Y142"/>
      <c r="Z142"/>
      <c r="AA142"/>
      <c r="AB142"/>
    </row>
    <row r="143" spans="4:28" x14ac:dyDescent="0.2">
      <c r="D143" s="45"/>
      <c r="E143" s="45"/>
      <c r="V143"/>
      <c r="W143"/>
      <c r="X143"/>
      <c r="Y143"/>
      <c r="Z143"/>
      <c r="AA143"/>
      <c r="AB143"/>
    </row>
    <row r="144" spans="4:28" x14ac:dyDescent="0.2">
      <c r="D144" s="45"/>
      <c r="E144" s="45"/>
      <c r="V144"/>
      <c r="W144"/>
      <c r="X144"/>
      <c r="Y144"/>
      <c r="Z144"/>
      <c r="AA144"/>
      <c r="AB144"/>
    </row>
    <row r="145" spans="4:28" x14ac:dyDescent="0.2">
      <c r="D145" s="45"/>
      <c r="E145" s="45"/>
      <c r="V145"/>
      <c r="W145"/>
      <c r="X145"/>
      <c r="Y145"/>
      <c r="Z145"/>
      <c r="AA145"/>
      <c r="AB145"/>
    </row>
    <row r="146" spans="4:28" x14ac:dyDescent="0.2">
      <c r="D146" s="45"/>
      <c r="E146" s="45"/>
      <c r="V146"/>
      <c r="W146"/>
      <c r="X146"/>
      <c r="Y146"/>
      <c r="Z146"/>
      <c r="AA146"/>
      <c r="AB146"/>
    </row>
    <row r="147" spans="4:28" x14ac:dyDescent="0.2">
      <c r="D147" s="45"/>
      <c r="E147" s="45"/>
      <c r="V147"/>
      <c r="W147"/>
      <c r="X147"/>
      <c r="Y147"/>
      <c r="Z147"/>
      <c r="AA147"/>
      <c r="AB147"/>
    </row>
    <row r="148" spans="4:28" x14ac:dyDescent="0.2">
      <c r="D148" s="45"/>
      <c r="E148" s="45"/>
      <c r="V148"/>
      <c r="W148"/>
      <c r="X148"/>
      <c r="Y148"/>
      <c r="Z148"/>
      <c r="AA148"/>
      <c r="AB148"/>
    </row>
    <row r="149" spans="4:28" x14ac:dyDescent="0.2">
      <c r="D149" s="45"/>
      <c r="E149" s="45"/>
      <c r="V149"/>
      <c r="W149"/>
      <c r="X149"/>
      <c r="Y149"/>
      <c r="Z149"/>
      <c r="AA149"/>
      <c r="AB149"/>
    </row>
    <row r="150" spans="4:28" x14ac:dyDescent="0.2">
      <c r="D150" s="45"/>
      <c r="E150" s="45"/>
      <c r="V150"/>
      <c r="W150"/>
      <c r="X150"/>
      <c r="Y150"/>
      <c r="Z150"/>
      <c r="AA150"/>
      <c r="AB150"/>
    </row>
    <row r="151" spans="4:28" x14ac:dyDescent="0.2">
      <c r="D151" s="45"/>
      <c r="E151" s="45"/>
      <c r="V151"/>
      <c r="W151"/>
      <c r="X151"/>
      <c r="Y151"/>
      <c r="Z151"/>
      <c r="AA151"/>
      <c r="AB151"/>
    </row>
    <row r="152" spans="4:28" x14ac:dyDescent="0.2">
      <c r="D152" s="45"/>
      <c r="E152" s="45"/>
      <c r="V152"/>
      <c r="W152"/>
      <c r="X152"/>
      <c r="Y152"/>
      <c r="Z152"/>
      <c r="AA152"/>
      <c r="AB152"/>
    </row>
    <row r="153" spans="4:28" x14ac:dyDescent="0.2">
      <c r="D153" s="45"/>
      <c r="E153" s="45"/>
      <c r="V153"/>
      <c r="W153"/>
      <c r="X153"/>
      <c r="Y153"/>
      <c r="Z153"/>
      <c r="AA153"/>
      <c r="AB153"/>
    </row>
    <row r="154" spans="4:28" x14ac:dyDescent="0.2">
      <c r="D154" s="45"/>
      <c r="E154" s="45"/>
      <c r="V154"/>
      <c r="W154"/>
      <c r="X154"/>
      <c r="Y154"/>
      <c r="Z154"/>
      <c r="AA154"/>
      <c r="AB154"/>
    </row>
    <row r="155" spans="4:28" x14ac:dyDescent="0.2">
      <c r="D155" s="45"/>
      <c r="E155" s="45"/>
      <c r="V155"/>
      <c r="W155"/>
      <c r="X155"/>
      <c r="Y155"/>
      <c r="Z155"/>
      <c r="AA155"/>
      <c r="AB155"/>
    </row>
    <row r="156" spans="4:28" x14ac:dyDescent="0.2">
      <c r="D156" s="45"/>
      <c r="E156" s="45"/>
      <c r="V156"/>
      <c r="W156"/>
      <c r="X156"/>
      <c r="Y156"/>
      <c r="Z156"/>
      <c r="AA156"/>
      <c r="AB156"/>
    </row>
    <row r="157" spans="4:28" x14ac:dyDescent="0.2">
      <c r="D157" s="45"/>
      <c r="E157" s="45"/>
      <c r="V157"/>
      <c r="W157"/>
      <c r="X157"/>
      <c r="Y157"/>
      <c r="Z157"/>
      <c r="AA157"/>
      <c r="AB157"/>
    </row>
    <row r="158" spans="4:28" x14ac:dyDescent="0.2">
      <c r="D158" s="45"/>
      <c r="E158" s="45"/>
      <c r="V158"/>
      <c r="W158"/>
      <c r="X158"/>
      <c r="Y158"/>
      <c r="Z158"/>
      <c r="AA158"/>
      <c r="AB158"/>
    </row>
    <row r="159" spans="4:28" x14ac:dyDescent="0.2">
      <c r="D159" s="45"/>
      <c r="E159" s="45"/>
      <c r="V159"/>
      <c r="W159"/>
      <c r="X159"/>
      <c r="Y159"/>
      <c r="Z159"/>
      <c r="AA159"/>
      <c r="AB159"/>
    </row>
    <row r="160" spans="4:28" x14ac:dyDescent="0.2">
      <c r="D160" s="45"/>
      <c r="E160" s="45"/>
      <c r="V160"/>
      <c r="W160"/>
      <c r="X160"/>
      <c r="Y160"/>
      <c r="Z160"/>
      <c r="AA160"/>
      <c r="AB160"/>
    </row>
    <row r="161" spans="4:28" x14ac:dyDescent="0.2">
      <c r="D161" s="45"/>
      <c r="E161" s="45"/>
      <c r="V161"/>
      <c r="W161"/>
      <c r="X161"/>
      <c r="Y161"/>
      <c r="Z161"/>
      <c r="AA161"/>
      <c r="AB161"/>
    </row>
    <row r="162" spans="4:28" x14ac:dyDescent="0.2">
      <c r="D162" s="45"/>
      <c r="E162" s="45"/>
      <c r="V162"/>
      <c r="W162"/>
      <c r="X162"/>
      <c r="Y162"/>
      <c r="Z162"/>
      <c r="AA162"/>
      <c r="AB162"/>
    </row>
    <row r="163" spans="4:28" x14ac:dyDescent="0.2">
      <c r="D163" s="45"/>
      <c r="E163" s="45"/>
      <c r="V163"/>
      <c r="W163"/>
      <c r="X163"/>
      <c r="Y163"/>
      <c r="Z163"/>
      <c r="AA163"/>
      <c r="AB163"/>
    </row>
    <row r="164" spans="4:28" x14ac:dyDescent="0.2">
      <c r="D164" s="45"/>
      <c r="E164" s="45"/>
      <c r="V164"/>
      <c r="W164"/>
      <c r="X164"/>
      <c r="Y164"/>
      <c r="Z164"/>
      <c r="AA164"/>
      <c r="AB164"/>
    </row>
    <row r="165" spans="4:28" x14ac:dyDescent="0.2">
      <c r="D165" s="45"/>
      <c r="E165" s="45"/>
      <c r="V165"/>
      <c r="W165"/>
      <c r="X165"/>
      <c r="Y165"/>
      <c r="Z165"/>
      <c r="AA165"/>
      <c r="AB165"/>
    </row>
    <row r="166" spans="4:28" x14ac:dyDescent="0.2">
      <c r="D166" s="45"/>
      <c r="E166" s="45"/>
      <c r="V166"/>
      <c r="W166"/>
      <c r="X166"/>
      <c r="Y166"/>
      <c r="Z166"/>
      <c r="AA166"/>
      <c r="AB166"/>
    </row>
    <row r="167" spans="4:28" x14ac:dyDescent="0.2">
      <c r="D167" s="45"/>
      <c r="E167" s="45"/>
      <c r="V167"/>
      <c r="W167"/>
      <c r="X167"/>
      <c r="Y167"/>
      <c r="Z167"/>
      <c r="AA167"/>
      <c r="AB167"/>
    </row>
    <row r="168" spans="4:28" x14ac:dyDescent="0.2">
      <c r="D168" s="45"/>
      <c r="E168" s="45"/>
      <c r="V168"/>
      <c r="W168"/>
      <c r="X168"/>
      <c r="Y168"/>
      <c r="Z168"/>
      <c r="AA168"/>
      <c r="AB168"/>
    </row>
    <row r="169" spans="4:28" x14ac:dyDescent="0.2">
      <c r="D169" s="45"/>
      <c r="E169" s="45"/>
      <c r="V169"/>
      <c r="W169"/>
      <c r="X169"/>
      <c r="Y169"/>
      <c r="Z169"/>
      <c r="AA169"/>
      <c r="AB169"/>
    </row>
    <row r="170" spans="4:28" x14ac:dyDescent="0.2">
      <c r="D170" s="45"/>
      <c r="E170" s="45"/>
      <c r="V170"/>
      <c r="W170"/>
      <c r="X170"/>
      <c r="Y170"/>
      <c r="Z170"/>
      <c r="AA170"/>
      <c r="AB170"/>
    </row>
    <row r="171" spans="4:28" x14ac:dyDescent="0.2">
      <c r="D171" s="45"/>
      <c r="E171" s="45"/>
      <c r="V171"/>
      <c r="W171"/>
      <c r="X171"/>
      <c r="Y171"/>
      <c r="Z171"/>
      <c r="AA171"/>
      <c r="AB171"/>
    </row>
    <row r="172" spans="4:28" x14ac:dyDescent="0.2">
      <c r="D172" s="45"/>
      <c r="E172" s="45"/>
      <c r="V172"/>
      <c r="W172"/>
      <c r="X172"/>
      <c r="Y172"/>
      <c r="Z172"/>
      <c r="AA172"/>
      <c r="AB172"/>
    </row>
    <row r="173" spans="4:28" x14ac:dyDescent="0.2">
      <c r="D173" s="45"/>
      <c r="E173" s="45"/>
      <c r="V173"/>
      <c r="W173"/>
      <c r="X173"/>
      <c r="Y173"/>
      <c r="Z173"/>
      <c r="AA173"/>
      <c r="AB173"/>
    </row>
    <row r="174" spans="4:28" x14ac:dyDescent="0.2">
      <c r="D174" s="45"/>
      <c r="E174" s="45"/>
      <c r="V174"/>
      <c r="W174"/>
      <c r="X174"/>
      <c r="Y174"/>
      <c r="Z174"/>
      <c r="AA174"/>
      <c r="AB174"/>
    </row>
    <row r="175" spans="4:28" x14ac:dyDescent="0.2">
      <c r="D175" s="45"/>
      <c r="E175" s="45"/>
      <c r="V175"/>
      <c r="W175"/>
      <c r="X175"/>
      <c r="Y175"/>
      <c r="Z175"/>
      <c r="AA175"/>
      <c r="AB175"/>
    </row>
    <row r="176" spans="4:28" x14ac:dyDescent="0.2">
      <c r="D176" s="45"/>
      <c r="E176" s="45"/>
      <c r="V176"/>
      <c r="W176"/>
      <c r="X176"/>
      <c r="Y176"/>
      <c r="Z176"/>
      <c r="AA176"/>
      <c r="AB176"/>
    </row>
    <row r="177" spans="4:28" x14ac:dyDescent="0.2">
      <c r="D177" s="45"/>
      <c r="E177" s="45"/>
      <c r="V177"/>
      <c r="W177"/>
      <c r="X177"/>
      <c r="Y177"/>
      <c r="Z177"/>
      <c r="AA177"/>
      <c r="AB177"/>
    </row>
    <row r="178" spans="4:28" x14ac:dyDescent="0.2">
      <c r="D178" s="45"/>
      <c r="E178" s="45"/>
      <c r="V178"/>
      <c r="W178"/>
      <c r="X178"/>
      <c r="Y178"/>
      <c r="Z178"/>
      <c r="AA178"/>
      <c r="AB178"/>
    </row>
    <row r="179" spans="4:28" x14ac:dyDescent="0.2">
      <c r="D179" s="45"/>
      <c r="E179" s="45"/>
      <c r="V179"/>
      <c r="W179"/>
      <c r="X179"/>
      <c r="Y179"/>
      <c r="Z179"/>
      <c r="AA179"/>
      <c r="AB179"/>
    </row>
    <row r="180" spans="4:28" x14ac:dyDescent="0.2">
      <c r="D180" s="45"/>
      <c r="E180" s="45"/>
      <c r="V180"/>
      <c r="W180"/>
      <c r="X180"/>
      <c r="Y180"/>
      <c r="Z180"/>
      <c r="AA180"/>
      <c r="AB180"/>
    </row>
    <row r="181" spans="4:28" x14ac:dyDescent="0.2">
      <c r="D181" s="45"/>
      <c r="E181" s="45"/>
      <c r="V181"/>
      <c r="W181"/>
      <c r="X181"/>
      <c r="Y181"/>
      <c r="Z181"/>
      <c r="AA181"/>
      <c r="AB181"/>
    </row>
    <row r="182" spans="4:28" x14ac:dyDescent="0.2">
      <c r="D182" s="45"/>
      <c r="E182" s="45"/>
      <c r="V182"/>
      <c r="W182"/>
      <c r="X182"/>
      <c r="Y182"/>
      <c r="Z182"/>
      <c r="AA182"/>
      <c r="AB182"/>
    </row>
    <row r="183" spans="4:28" x14ac:dyDescent="0.2">
      <c r="D183" s="45"/>
      <c r="E183" s="45"/>
      <c r="V183"/>
      <c r="W183"/>
      <c r="X183"/>
      <c r="Y183"/>
      <c r="Z183"/>
      <c r="AA183"/>
      <c r="AB183"/>
    </row>
    <row r="184" spans="4:28" x14ac:dyDescent="0.2">
      <c r="D184" s="45"/>
      <c r="E184" s="45"/>
      <c r="V184"/>
      <c r="W184"/>
      <c r="X184"/>
      <c r="Y184"/>
      <c r="Z184"/>
      <c r="AA184"/>
      <c r="AB184"/>
    </row>
    <row r="185" spans="4:28" x14ac:dyDescent="0.2">
      <c r="D185" s="45"/>
      <c r="E185" s="45"/>
      <c r="V185"/>
      <c r="W185"/>
      <c r="X185"/>
      <c r="Y185"/>
      <c r="Z185"/>
      <c r="AA185"/>
      <c r="AB185"/>
    </row>
    <row r="186" spans="4:28" x14ac:dyDescent="0.2">
      <c r="D186" s="45"/>
      <c r="E186" s="45"/>
      <c r="V186"/>
      <c r="W186"/>
      <c r="X186"/>
      <c r="Y186"/>
      <c r="Z186"/>
      <c r="AA186"/>
      <c r="AB186"/>
    </row>
    <row r="187" spans="4:28" x14ac:dyDescent="0.2">
      <c r="D187" s="45"/>
      <c r="E187" s="45"/>
      <c r="V187"/>
      <c r="W187"/>
      <c r="X187"/>
      <c r="Y187"/>
      <c r="Z187"/>
      <c r="AA187"/>
      <c r="AB187"/>
    </row>
    <row r="188" spans="4:28" x14ac:dyDescent="0.2">
      <c r="D188" s="45"/>
      <c r="E188" s="45"/>
      <c r="V188"/>
      <c r="W188"/>
      <c r="X188"/>
      <c r="Y188"/>
      <c r="Z188"/>
      <c r="AA188"/>
      <c r="AB188"/>
    </row>
    <row r="189" spans="4:28" x14ac:dyDescent="0.2">
      <c r="D189" s="45"/>
      <c r="E189" s="45"/>
      <c r="V189"/>
      <c r="W189"/>
      <c r="X189"/>
      <c r="Y189"/>
      <c r="Z189"/>
      <c r="AA189"/>
      <c r="AB189"/>
    </row>
    <row r="190" spans="4:28" x14ac:dyDescent="0.2">
      <c r="D190" s="45"/>
      <c r="E190" s="45"/>
      <c r="V190"/>
      <c r="W190"/>
      <c r="X190"/>
      <c r="Y190"/>
      <c r="Z190"/>
      <c r="AA190"/>
      <c r="AB190"/>
    </row>
    <row r="191" spans="4:28" x14ac:dyDescent="0.2">
      <c r="D191" s="45"/>
      <c r="E191" s="45"/>
      <c r="V191"/>
      <c r="W191"/>
      <c r="X191"/>
      <c r="Y191"/>
      <c r="Z191"/>
      <c r="AA191"/>
      <c r="AB191"/>
    </row>
    <row r="192" spans="4:28" x14ac:dyDescent="0.2">
      <c r="D192" s="45"/>
      <c r="E192" s="45"/>
      <c r="V192"/>
      <c r="W192"/>
      <c r="X192"/>
      <c r="Y192"/>
      <c r="Z192"/>
      <c r="AA192"/>
      <c r="AB192"/>
    </row>
    <row r="193" spans="4:28" x14ac:dyDescent="0.2">
      <c r="D193" s="45"/>
      <c r="E193" s="45"/>
      <c r="V193"/>
      <c r="W193"/>
      <c r="X193"/>
      <c r="Y193"/>
      <c r="Z193"/>
      <c r="AA193"/>
      <c r="AB193"/>
    </row>
    <row r="194" spans="4:28" x14ac:dyDescent="0.2">
      <c r="D194" s="45"/>
      <c r="E194" s="45"/>
      <c r="V194"/>
      <c r="W194"/>
      <c r="X194"/>
      <c r="Y194"/>
      <c r="Z194"/>
      <c r="AA194"/>
      <c r="AB194"/>
    </row>
    <row r="195" spans="4:28" x14ac:dyDescent="0.2">
      <c r="D195" s="45"/>
      <c r="E195" s="45"/>
      <c r="V195"/>
      <c r="W195"/>
      <c r="X195"/>
      <c r="Y195"/>
      <c r="Z195"/>
      <c r="AA195"/>
      <c r="AB195"/>
    </row>
    <row r="196" spans="4:28" x14ac:dyDescent="0.2">
      <c r="D196" s="45"/>
      <c r="E196" s="45"/>
      <c r="V196"/>
      <c r="W196"/>
      <c r="X196"/>
      <c r="Y196"/>
      <c r="Z196"/>
      <c r="AA196"/>
      <c r="AB196"/>
    </row>
    <row r="197" spans="4:28" x14ac:dyDescent="0.2">
      <c r="D197" s="45"/>
      <c r="E197" s="45"/>
      <c r="V197"/>
      <c r="W197"/>
      <c r="X197"/>
      <c r="Y197"/>
      <c r="Z197"/>
      <c r="AA197"/>
      <c r="AB197"/>
    </row>
    <row r="198" spans="4:28" x14ac:dyDescent="0.2">
      <c r="D198" s="45"/>
      <c r="E198" s="45"/>
      <c r="V198"/>
      <c r="W198"/>
      <c r="X198"/>
      <c r="Y198"/>
      <c r="Z198"/>
      <c r="AA198"/>
      <c r="AB198"/>
    </row>
    <row r="199" spans="4:28" x14ac:dyDescent="0.2">
      <c r="D199" s="45"/>
      <c r="E199" s="45"/>
      <c r="V199"/>
      <c r="W199"/>
      <c r="X199"/>
      <c r="Y199"/>
      <c r="Z199"/>
      <c r="AA199"/>
      <c r="AB199"/>
    </row>
    <row r="200" spans="4:28" x14ac:dyDescent="0.2">
      <c r="D200" s="45"/>
      <c r="E200" s="45"/>
      <c r="V200"/>
      <c r="W200"/>
      <c r="X200"/>
      <c r="Y200"/>
      <c r="Z200"/>
      <c r="AA200"/>
      <c r="AB200"/>
    </row>
    <row r="201" spans="4:28" x14ac:dyDescent="0.2">
      <c r="D201" s="45"/>
      <c r="E201" s="45"/>
      <c r="V201"/>
      <c r="W201"/>
      <c r="X201"/>
      <c r="Y201"/>
      <c r="Z201"/>
      <c r="AA201"/>
      <c r="AB201"/>
    </row>
    <row r="202" spans="4:28" x14ac:dyDescent="0.2">
      <c r="D202" s="45"/>
      <c r="E202" s="45"/>
      <c r="V202"/>
      <c r="W202"/>
      <c r="X202"/>
      <c r="Y202"/>
      <c r="Z202"/>
      <c r="AA202"/>
      <c r="AB202"/>
    </row>
    <row r="203" spans="4:28" x14ac:dyDescent="0.2">
      <c r="D203" s="45"/>
      <c r="E203" s="45"/>
      <c r="V203"/>
      <c r="W203"/>
      <c r="X203"/>
      <c r="Y203"/>
      <c r="Z203"/>
      <c r="AA203"/>
      <c r="AB203"/>
    </row>
    <row r="204" spans="4:28" x14ac:dyDescent="0.2">
      <c r="D204" s="45"/>
      <c r="E204" s="45"/>
      <c r="V204"/>
      <c r="W204"/>
      <c r="X204"/>
      <c r="Y204"/>
      <c r="Z204"/>
      <c r="AA204"/>
      <c r="AB204"/>
    </row>
    <row r="205" spans="4:28" x14ac:dyDescent="0.2">
      <c r="D205" s="45"/>
      <c r="E205" s="45"/>
      <c r="V205"/>
      <c r="W205"/>
      <c r="X205"/>
      <c r="Y205"/>
      <c r="Z205"/>
      <c r="AA205"/>
      <c r="AB205"/>
    </row>
    <row r="206" spans="4:28" x14ac:dyDescent="0.2">
      <c r="D206" s="45"/>
      <c r="E206" s="45"/>
      <c r="V206"/>
      <c r="W206"/>
      <c r="X206"/>
      <c r="Y206"/>
      <c r="Z206"/>
      <c r="AA206"/>
      <c r="AB206"/>
    </row>
    <row r="207" spans="4:28" x14ac:dyDescent="0.2">
      <c r="D207" s="45"/>
      <c r="E207" s="45"/>
      <c r="V207"/>
      <c r="W207"/>
      <c r="X207"/>
      <c r="Y207"/>
      <c r="Z207"/>
      <c r="AA207"/>
      <c r="AB207"/>
    </row>
    <row r="208" spans="4:28" x14ac:dyDescent="0.2">
      <c r="D208" s="45"/>
      <c r="E208" s="45"/>
      <c r="V208"/>
      <c r="W208"/>
      <c r="X208"/>
      <c r="Y208"/>
      <c r="Z208"/>
      <c r="AA208"/>
      <c r="AB208"/>
    </row>
    <row r="209" spans="4:28" x14ac:dyDescent="0.2">
      <c r="D209" s="45"/>
      <c r="E209" s="45"/>
      <c r="V209"/>
      <c r="W209"/>
      <c r="X209"/>
      <c r="Y209"/>
      <c r="Z209"/>
      <c r="AA209"/>
      <c r="AB209"/>
    </row>
    <row r="210" spans="4:28" x14ac:dyDescent="0.2">
      <c r="D210" s="45"/>
      <c r="E210" s="45"/>
      <c r="V210"/>
      <c r="W210"/>
      <c r="X210"/>
      <c r="Y210"/>
      <c r="Z210"/>
      <c r="AA210"/>
      <c r="AB210"/>
    </row>
    <row r="211" spans="4:28" x14ac:dyDescent="0.2">
      <c r="D211" s="45"/>
      <c r="E211" s="45"/>
      <c r="V211"/>
      <c r="W211"/>
      <c r="X211"/>
      <c r="Y211"/>
      <c r="Z211"/>
      <c r="AA211"/>
      <c r="AB211"/>
    </row>
    <row r="212" spans="4:28" x14ac:dyDescent="0.2">
      <c r="D212" s="45"/>
      <c r="E212" s="45"/>
      <c r="V212"/>
      <c r="W212"/>
      <c r="X212"/>
      <c r="Y212"/>
      <c r="Z212"/>
      <c r="AA212"/>
      <c r="AB212"/>
    </row>
    <row r="213" spans="4:28" x14ac:dyDescent="0.2">
      <c r="D213" s="45"/>
      <c r="E213" s="45"/>
      <c r="V213"/>
      <c r="W213"/>
      <c r="X213"/>
      <c r="Y213"/>
      <c r="Z213"/>
      <c r="AA213"/>
      <c r="AB213"/>
    </row>
    <row r="214" spans="4:28" x14ac:dyDescent="0.2">
      <c r="D214" s="45"/>
      <c r="E214" s="45"/>
      <c r="V214"/>
      <c r="W214"/>
      <c r="X214"/>
      <c r="Y214"/>
      <c r="Z214"/>
      <c r="AA214"/>
      <c r="AB214"/>
    </row>
    <row r="215" spans="4:28" x14ac:dyDescent="0.2">
      <c r="D215" s="45"/>
      <c r="E215" s="45"/>
      <c r="V215"/>
      <c r="W215"/>
      <c r="X215"/>
      <c r="Y215"/>
      <c r="Z215"/>
      <c r="AA215"/>
      <c r="AB215"/>
    </row>
    <row r="216" spans="4:28" x14ac:dyDescent="0.2">
      <c r="D216" s="45"/>
      <c r="E216" s="45"/>
      <c r="V216"/>
      <c r="W216"/>
      <c r="X216"/>
      <c r="Y216"/>
      <c r="Z216"/>
      <c r="AA216"/>
      <c r="AB216"/>
    </row>
    <row r="217" spans="4:28" x14ac:dyDescent="0.2">
      <c r="D217" s="45"/>
      <c r="E217" s="45"/>
      <c r="V217"/>
      <c r="W217"/>
      <c r="X217"/>
      <c r="Y217"/>
      <c r="Z217"/>
      <c r="AA217"/>
      <c r="AB217"/>
    </row>
    <row r="218" spans="4:28" x14ac:dyDescent="0.2">
      <c r="D218" s="45"/>
      <c r="E218" s="45"/>
      <c r="V218"/>
      <c r="W218"/>
      <c r="X218"/>
      <c r="Y218"/>
      <c r="Z218"/>
      <c r="AA218"/>
      <c r="AB218"/>
    </row>
    <row r="219" spans="4:28" x14ac:dyDescent="0.2">
      <c r="D219" s="45"/>
      <c r="E219" s="45"/>
      <c r="V219"/>
      <c r="W219"/>
      <c r="X219"/>
      <c r="Y219"/>
      <c r="Z219"/>
      <c r="AA219"/>
      <c r="AB219"/>
    </row>
    <row r="220" spans="4:28" x14ac:dyDescent="0.2">
      <c r="D220" s="45"/>
      <c r="E220" s="45"/>
      <c r="V220"/>
      <c r="W220"/>
      <c r="X220"/>
      <c r="Y220"/>
      <c r="Z220"/>
      <c r="AA220"/>
      <c r="AB220"/>
    </row>
    <row r="221" spans="4:28" x14ac:dyDescent="0.2">
      <c r="D221" s="45"/>
      <c r="E221" s="45"/>
      <c r="V221"/>
      <c r="W221"/>
      <c r="X221"/>
      <c r="Y221"/>
      <c r="Z221"/>
      <c r="AA221"/>
      <c r="AB221"/>
    </row>
    <row r="222" spans="4:28" x14ac:dyDescent="0.2">
      <c r="D222" s="45"/>
      <c r="E222" s="45"/>
      <c r="V222"/>
      <c r="W222"/>
      <c r="X222"/>
      <c r="Y222"/>
      <c r="Z222"/>
      <c r="AA222"/>
      <c r="AB222"/>
    </row>
    <row r="223" spans="4:28" x14ac:dyDescent="0.2">
      <c r="D223" s="45"/>
      <c r="E223" s="45"/>
      <c r="V223"/>
      <c r="W223"/>
      <c r="X223"/>
      <c r="Y223"/>
      <c r="Z223"/>
      <c r="AA223"/>
      <c r="AB223"/>
    </row>
    <row r="224" spans="4:28" x14ac:dyDescent="0.2">
      <c r="D224" s="45"/>
      <c r="E224" s="45"/>
      <c r="V224"/>
      <c r="W224"/>
      <c r="X224"/>
      <c r="Y224"/>
      <c r="Z224"/>
      <c r="AA224"/>
      <c r="AB224"/>
    </row>
    <row r="225" spans="4:28" x14ac:dyDescent="0.2">
      <c r="D225" s="45"/>
      <c r="E225" s="45"/>
      <c r="V225"/>
      <c r="W225"/>
      <c r="X225"/>
      <c r="Y225"/>
      <c r="Z225"/>
      <c r="AA225"/>
      <c r="AB225"/>
    </row>
    <row r="226" spans="4:28" x14ac:dyDescent="0.2">
      <c r="D226" s="45"/>
      <c r="E226" s="45"/>
      <c r="V226"/>
      <c r="W226"/>
      <c r="X226"/>
      <c r="Y226"/>
      <c r="Z226"/>
      <c r="AA226"/>
      <c r="AB226"/>
    </row>
    <row r="227" spans="4:28" x14ac:dyDescent="0.2">
      <c r="D227" s="45"/>
      <c r="E227" s="45"/>
      <c r="V227"/>
      <c r="W227"/>
      <c r="X227"/>
      <c r="Y227"/>
      <c r="Z227"/>
      <c r="AA227"/>
      <c r="AB227"/>
    </row>
    <row r="228" spans="4:28" x14ac:dyDescent="0.2">
      <c r="D228" s="45"/>
      <c r="E228" s="45"/>
      <c r="V228"/>
      <c r="W228"/>
      <c r="X228"/>
      <c r="Y228"/>
      <c r="Z228"/>
      <c r="AA228"/>
      <c r="AB228"/>
    </row>
    <row r="229" spans="4:28" x14ac:dyDescent="0.2">
      <c r="D229" s="45"/>
      <c r="E229" s="45"/>
      <c r="V229"/>
      <c r="W229"/>
      <c r="X229"/>
      <c r="Y229"/>
      <c r="Z229"/>
      <c r="AA229"/>
      <c r="AB229"/>
    </row>
    <row r="230" spans="4:28" x14ac:dyDescent="0.2">
      <c r="D230" s="45"/>
      <c r="E230" s="45"/>
      <c r="V230"/>
      <c r="W230"/>
      <c r="X230"/>
      <c r="Y230"/>
      <c r="Z230"/>
      <c r="AA230"/>
      <c r="AB230"/>
    </row>
    <row r="231" spans="4:28" x14ac:dyDescent="0.2">
      <c r="D231" s="45"/>
      <c r="E231" s="45"/>
      <c r="V231"/>
      <c r="W231"/>
      <c r="X231"/>
      <c r="Y231"/>
      <c r="Z231"/>
      <c r="AA231"/>
      <c r="AB231"/>
    </row>
    <row r="232" spans="4:28" x14ac:dyDescent="0.2">
      <c r="D232" s="45"/>
      <c r="E232" s="45"/>
      <c r="V232"/>
      <c r="W232"/>
      <c r="X232"/>
      <c r="Y232"/>
      <c r="Z232"/>
      <c r="AA232"/>
      <c r="AB232"/>
    </row>
    <row r="233" spans="4:28" x14ac:dyDescent="0.2">
      <c r="D233" s="45"/>
      <c r="E233" s="45"/>
      <c r="V233"/>
      <c r="W233"/>
      <c r="X233"/>
      <c r="Y233"/>
      <c r="Z233"/>
      <c r="AA233"/>
      <c r="AB233"/>
    </row>
    <row r="234" spans="4:28" x14ac:dyDescent="0.2">
      <c r="D234" s="45"/>
      <c r="E234" s="45"/>
      <c r="V234"/>
      <c r="W234"/>
      <c r="X234"/>
      <c r="Y234"/>
      <c r="Z234"/>
      <c r="AA234"/>
      <c r="AB234"/>
    </row>
    <row r="235" spans="4:28" x14ac:dyDescent="0.2">
      <c r="D235" s="45"/>
      <c r="E235" s="45"/>
    </row>
    <row r="236" spans="4:28" x14ac:dyDescent="0.2">
      <c r="D236" s="45"/>
      <c r="E236" s="45"/>
    </row>
    <row r="237" spans="4:28" x14ac:dyDescent="0.2">
      <c r="D237" s="45"/>
      <c r="E237" s="45"/>
    </row>
    <row r="238" spans="4:28" x14ac:dyDescent="0.2">
      <c r="D238" s="45"/>
      <c r="E238" s="45"/>
    </row>
    <row r="239" spans="4:28" x14ac:dyDescent="0.2">
      <c r="D239" s="45"/>
      <c r="E239" s="45"/>
    </row>
    <row r="240" spans="4:28" x14ac:dyDescent="0.2">
      <c r="D240" s="45"/>
      <c r="E240" s="45"/>
      <c r="V240"/>
      <c r="W240"/>
      <c r="X240"/>
      <c r="Y240"/>
      <c r="Z240"/>
      <c r="AA240"/>
      <c r="AB240"/>
    </row>
    <row r="241" spans="4:28" x14ac:dyDescent="0.2">
      <c r="D241" s="45"/>
      <c r="E241" s="45"/>
      <c r="V241"/>
      <c r="W241"/>
      <c r="X241"/>
      <c r="Y241"/>
      <c r="Z241"/>
      <c r="AA241"/>
      <c r="AB241"/>
    </row>
    <row r="242" spans="4:28" x14ac:dyDescent="0.2">
      <c r="D242" s="45"/>
      <c r="E242" s="45"/>
      <c r="V242"/>
      <c r="W242"/>
      <c r="X242"/>
      <c r="Y242"/>
      <c r="Z242"/>
      <c r="AA242"/>
      <c r="AB242"/>
    </row>
    <row r="243" spans="4:28" x14ac:dyDescent="0.2">
      <c r="D243" s="45"/>
      <c r="E243" s="45"/>
      <c r="V243"/>
      <c r="W243"/>
      <c r="X243"/>
      <c r="Y243"/>
      <c r="Z243"/>
      <c r="AA243"/>
      <c r="AB243"/>
    </row>
    <row r="244" spans="4:28" x14ac:dyDescent="0.2">
      <c r="D244" s="45"/>
      <c r="E244" s="45"/>
      <c r="V244"/>
      <c r="W244"/>
      <c r="X244"/>
      <c r="Y244"/>
      <c r="Z244"/>
      <c r="AA244"/>
      <c r="AB244"/>
    </row>
    <row r="245" spans="4:28" x14ac:dyDescent="0.2">
      <c r="D245" s="45"/>
      <c r="E245" s="45"/>
      <c r="V245"/>
      <c r="W245"/>
      <c r="X245"/>
      <c r="Y245"/>
      <c r="Z245"/>
      <c r="AA245"/>
      <c r="AB245"/>
    </row>
    <row r="246" spans="4:28" x14ac:dyDescent="0.2">
      <c r="D246" s="45"/>
      <c r="E246" s="45"/>
      <c r="V246"/>
      <c r="W246"/>
      <c r="X246"/>
      <c r="Y246"/>
      <c r="Z246"/>
      <c r="AA246"/>
      <c r="AB246"/>
    </row>
    <row r="247" spans="4:28" x14ac:dyDescent="0.2">
      <c r="D247" s="45"/>
      <c r="E247" s="45"/>
      <c r="V247"/>
      <c r="W247"/>
      <c r="X247"/>
      <c r="Y247"/>
      <c r="Z247"/>
      <c r="AA247"/>
      <c r="AB247"/>
    </row>
    <row r="248" spans="4:28" x14ac:dyDescent="0.2">
      <c r="D248" s="45"/>
      <c r="E248" s="45"/>
      <c r="V248"/>
      <c r="W248"/>
      <c r="X248"/>
      <c r="Y248"/>
      <c r="Z248"/>
      <c r="AA248"/>
      <c r="AB248"/>
    </row>
    <row r="249" spans="4:28" x14ac:dyDescent="0.2">
      <c r="D249" s="45"/>
      <c r="E249" s="45"/>
      <c r="V249"/>
      <c r="W249"/>
      <c r="X249"/>
      <c r="Y249"/>
      <c r="Z249"/>
      <c r="AA249"/>
      <c r="AB249"/>
    </row>
    <row r="250" spans="4:28" x14ac:dyDescent="0.2">
      <c r="D250" s="45"/>
      <c r="E250" s="45"/>
      <c r="V250"/>
      <c r="W250"/>
      <c r="X250"/>
      <c r="Y250"/>
      <c r="Z250"/>
      <c r="AA250"/>
      <c r="AB250"/>
    </row>
    <row r="251" spans="4:28" x14ac:dyDescent="0.2">
      <c r="D251" s="45"/>
      <c r="E251" s="45"/>
      <c r="V251"/>
      <c r="W251"/>
      <c r="X251"/>
      <c r="Y251"/>
      <c r="Z251"/>
      <c r="AA251"/>
      <c r="AB251"/>
    </row>
    <row r="252" spans="4:28" x14ac:dyDescent="0.2">
      <c r="D252" s="45"/>
      <c r="E252" s="45"/>
      <c r="V252"/>
      <c r="W252"/>
      <c r="X252"/>
      <c r="Y252"/>
      <c r="Z252"/>
      <c r="AA252"/>
      <c r="AB252"/>
    </row>
    <row r="253" spans="4:28" x14ac:dyDescent="0.2">
      <c r="D253" s="45"/>
      <c r="E253" s="45"/>
      <c r="V253"/>
      <c r="W253"/>
      <c r="X253"/>
      <c r="Y253"/>
      <c r="Z253"/>
      <c r="AA253"/>
      <c r="AB253"/>
    </row>
    <row r="254" spans="4:28" x14ac:dyDescent="0.2">
      <c r="D254" s="45"/>
      <c r="E254" s="45"/>
      <c r="V254"/>
      <c r="W254"/>
      <c r="X254"/>
      <c r="Y254"/>
      <c r="Z254"/>
      <c r="AA254"/>
      <c r="AB254"/>
    </row>
    <row r="255" spans="4:28" x14ac:dyDescent="0.2">
      <c r="D255" s="45"/>
      <c r="E255" s="45"/>
      <c r="V255"/>
      <c r="W255"/>
      <c r="X255"/>
      <c r="Y255"/>
      <c r="Z255"/>
      <c r="AA255"/>
      <c r="AB255"/>
    </row>
    <row r="256" spans="4:28" x14ac:dyDescent="0.2">
      <c r="D256" s="45"/>
      <c r="E256" s="45"/>
      <c r="V256"/>
      <c r="W256"/>
      <c r="X256"/>
      <c r="Y256"/>
      <c r="Z256"/>
      <c r="AA256"/>
      <c r="AB256"/>
    </row>
    <row r="257" spans="4:28" x14ac:dyDescent="0.2">
      <c r="D257" s="45"/>
      <c r="E257" s="45"/>
      <c r="V257"/>
      <c r="W257"/>
      <c r="X257"/>
      <c r="Y257"/>
      <c r="Z257"/>
      <c r="AA257"/>
      <c r="AB257"/>
    </row>
    <row r="268" spans="4:28" x14ac:dyDescent="0.2">
      <c r="D268" s="45"/>
      <c r="E268" s="45"/>
      <c r="F268" s="45"/>
      <c r="S268"/>
      <c r="V268"/>
      <c r="W268"/>
      <c r="X268"/>
      <c r="Y268"/>
      <c r="Z268"/>
      <c r="AA268"/>
      <c r="AB268"/>
    </row>
    <row r="269" spans="4:28" x14ac:dyDescent="0.2">
      <c r="D269" s="45"/>
      <c r="E269" s="45"/>
      <c r="F269" s="45"/>
      <c r="S269"/>
      <c r="V269"/>
      <c r="W269"/>
      <c r="X269"/>
      <c r="Y269"/>
      <c r="Z269"/>
      <c r="AA269"/>
      <c r="AB269"/>
    </row>
    <row r="270" spans="4:28" x14ac:dyDescent="0.2">
      <c r="D270" s="45"/>
      <c r="E270" s="45"/>
      <c r="F270" s="45"/>
      <c r="S270"/>
      <c r="V270"/>
      <c r="W270"/>
      <c r="X270"/>
      <c r="Y270"/>
      <c r="Z270"/>
      <c r="AA270"/>
      <c r="AB270"/>
    </row>
    <row r="271" spans="4:28" x14ac:dyDescent="0.2">
      <c r="D271" s="45"/>
      <c r="E271" s="45"/>
      <c r="F271" s="45"/>
      <c r="S271"/>
      <c r="V271"/>
      <c r="W271"/>
      <c r="X271"/>
      <c r="Y271"/>
      <c r="Z271"/>
      <c r="AA271"/>
      <c r="AB271"/>
    </row>
    <row r="272" spans="4:28" x14ac:dyDescent="0.2">
      <c r="D272" s="45"/>
      <c r="E272" s="45"/>
      <c r="F272" s="45"/>
      <c r="S272"/>
      <c r="V272"/>
      <c r="W272"/>
      <c r="X272"/>
      <c r="Y272"/>
      <c r="Z272"/>
      <c r="AA272"/>
      <c r="AB272"/>
    </row>
    <row r="273" spans="4:28" x14ac:dyDescent="0.2">
      <c r="D273" s="45"/>
      <c r="E273" s="45"/>
      <c r="F273" s="45"/>
      <c r="S273"/>
      <c r="V273"/>
      <c r="W273"/>
      <c r="X273"/>
      <c r="Y273"/>
      <c r="Z273"/>
      <c r="AA273"/>
      <c r="AB273"/>
    </row>
    <row r="274" spans="4:28" x14ac:dyDescent="0.2">
      <c r="D274" s="45"/>
      <c r="E274" s="45"/>
      <c r="F274" s="45"/>
      <c r="S274"/>
      <c r="V274"/>
      <c r="W274"/>
      <c r="X274"/>
      <c r="Y274"/>
      <c r="Z274"/>
      <c r="AA274"/>
      <c r="AB274"/>
    </row>
    <row r="275" spans="4:28" x14ac:dyDescent="0.2">
      <c r="D275" s="45"/>
      <c r="E275" s="45"/>
      <c r="F275" s="45"/>
      <c r="S275"/>
      <c r="V275"/>
      <c r="W275"/>
      <c r="X275"/>
      <c r="Y275"/>
      <c r="Z275"/>
      <c r="AA275"/>
      <c r="AB275"/>
    </row>
    <row r="276" spans="4:28" x14ac:dyDescent="0.2">
      <c r="D276" s="45"/>
      <c r="E276" s="45"/>
      <c r="F276" s="45"/>
      <c r="S276"/>
      <c r="V276"/>
      <c r="W276"/>
      <c r="X276"/>
      <c r="Y276"/>
      <c r="Z276"/>
      <c r="AA276"/>
      <c r="AB276"/>
    </row>
    <row r="277" spans="4:28" x14ac:dyDescent="0.2">
      <c r="D277" s="45"/>
      <c r="E277" s="45"/>
      <c r="F277" s="45"/>
      <c r="S277"/>
      <c r="V277"/>
      <c r="W277"/>
      <c r="X277"/>
      <c r="Y277"/>
      <c r="Z277"/>
      <c r="AA277"/>
      <c r="AB277"/>
    </row>
  </sheetData>
  <sortState xmlns:xlrd2="http://schemas.microsoft.com/office/spreadsheetml/2017/richdata2" ref="A5:AR42">
    <sortCondition ref="D5:D42"/>
  </sortState>
  <mergeCells count="9">
    <mergeCell ref="A41:D41"/>
    <mergeCell ref="A42:D42"/>
    <mergeCell ref="F3:F4"/>
    <mergeCell ref="G3:R3"/>
    <mergeCell ref="T3:AC3"/>
    <mergeCell ref="AF3:AL3"/>
    <mergeCell ref="A2:D2"/>
    <mergeCell ref="A3:D4"/>
    <mergeCell ref="A40:D40"/>
  </mergeCells>
  <phoneticPr fontId="0" type="noConversion"/>
  <pageMargins left="0.17" right="0.75" top="1.01" bottom="1" header="0.5" footer="0.5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EN306"/>
  <sheetViews>
    <sheetView zoomScaleNormal="100" workbookViewId="0">
      <pane ySplit="2780" topLeftCell="A29" activePane="bottomLeft"/>
      <selection activeCell="M4" sqref="M4"/>
      <selection pane="bottomLeft" activeCell="A30" sqref="A30"/>
    </sheetView>
  </sheetViews>
  <sheetFormatPr defaultRowHeight="15.75" customHeight="1" x14ac:dyDescent="0.2"/>
  <cols>
    <col min="2" max="2" width="0" hidden="1" customWidth="1"/>
    <col min="4" max="4" width="48" style="49" bestFit="1" customWidth="1"/>
    <col min="5" max="5" width="6.42578125" style="49" customWidth="1"/>
    <col min="6" max="6" width="9.5703125" style="38" customWidth="1"/>
    <col min="7" max="7" width="16.140625" bestFit="1" customWidth="1"/>
    <col min="8" max="8" width="13.140625" bestFit="1" customWidth="1"/>
    <col min="9" max="9" width="14.8554687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style="7" customWidth="1"/>
    <col min="19" max="19" width="4.140625" style="50" customWidth="1"/>
    <col min="20" max="20" width="16.5703125" customWidth="1"/>
    <col min="21" max="21" width="14.85546875" customWidth="1"/>
    <col min="22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customWidth="1"/>
    <col min="37" max="37" width="16.140625" customWidth="1"/>
    <col min="38" max="38" width="17.85546875" customWidth="1"/>
    <col min="39" max="39" width="15.5703125" customWidth="1"/>
    <col min="40" max="40" width="17.140625" customWidth="1"/>
    <col min="41" max="41" width="12" customWidth="1"/>
  </cols>
  <sheetData>
    <row r="1" spans="1:144" s="45" customFormat="1" ht="15.75" customHeight="1" x14ac:dyDescent="0.2">
      <c r="D1" s="62"/>
      <c r="E1" s="62"/>
      <c r="F1" s="71"/>
      <c r="R1" s="82"/>
      <c r="S1" s="50"/>
    </row>
    <row r="2" spans="1:144" s="32" customFormat="1" ht="15.75" customHeight="1" x14ac:dyDescent="0.2">
      <c r="A2" s="207"/>
      <c r="B2" s="207"/>
      <c r="C2" s="207"/>
      <c r="D2" s="207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15.75" customHeight="1" x14ac:dyDescent="0.2">
      <c r="A3" s="214" t="s">
        <v>339</v>
      </c>
      <c r="B3" s="215"/>
      <c r="C3" s="215"/>
      <c r="D3" s="215"/>
      <c r="E3" s="91"/>
      <c r="F3" s="223" t="s">
        <v>293</v>
      </c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3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58"/>
      <c r="AE3" s="2"/>
      <c r="AF3" s="204" t="s">
        <v>245</v>
      </c>
      <c r="AG3" s="205"/>
      <c r="AH3" s="205"/>
      <c r="AI3" s="205"/>
      <c r="AJ3" s="205"/>
      <c r="AK3" s="205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78.75" customHeight="1" x14ac:dyDescent="0.2">
      <c r="A4" s="216"/>
      <c r="B4" s="217"/>
      <c r="C4" s="217"/>
      <c r="D4" s="217"/>
      <c r="E4" s="49" t="str">
        <f t="shared" ref="E4:E34" si="0">IF(F4="Y",1," ")</f>
        <v xml:space="preserve"> </v>
      </c>
      <c r="F4" s="224"/>
      <c r="G4" s="17" t="s">
        <v>222</v>
      </c>
      <c r="H4" s="15" t="s">
        <v>223</v>
      </c>
      <c r="I4" s="15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25" t="s">
        <v>236</v>
      </c>
      <c r="AD4" s="21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7" t="s">
        <v>244</v>
      </c>
      <c r="AK4" s="33" t="s">
        <v>242</v>
      </c>
      <c r="AL4" s="57" t="s">
        <v>243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5.75" customHeight="1" x14ac:dyDescent="0.2">
      <c r="A5" s="3">
        <f>+A4+1</f>
        <v>1</v>
      </c>
      <c r="B5" s="41" t="s">
        <v>285</v>
      </c>
      <c r="C5" s="41">
        <v>9755</v>
      </c>
      <c r="D5" s="63" t="s">
        <v>157</v>
      </c>
      <c r="E5" s="150">
        <f t="shared" si="0"/>
        <v>1</v>
      </c>
      <c r="F5" s="119" t="s">
        <v>345</v>
      </c>
      <c r="G5" s="72">
        <v>13850</v>
      </c>
      <c r="H5" s="64"/>
      <c r="I5" s="64">
        <v>0</v>
      </c>
      <c r="J5" s="64">
        <v>0</v>
      </c>
      <c r="K5" s="64"/>
      <c r="L5" s="64">
        <v>0</v>
      </c>
      <c r="M5" s="64"/>
      <c r="N5" s="64">
        <v>11520</v>
      </c>
      <c r="O5" s="64">
        <v>2934</v>
      </c>
      <c r="P5" s="64">
        <v>6206</v>
      </c>
      <c r="Q5" s="64">
        <v>465</v>
      </c>
      <c r="R5" s="51">
        <f t="shared" ref="R5:R35" si="1">SUM(G5:Q5)</f>
        <v>34975</v>
      </c>
      <c r="S5" s="27"/>
      <c r="T5" s="64">
        <v>11778</v>
      </c>
      <c r="U5" s="64">
        <v>0</v>
      </c>
      <c r="V5" s="64"/>
      <c r="W5" s="64">
        <v>1400</v>
      </c>
      <c r="X5" s="64">
        <v>14878</v>
      </c>
      <c r="Y5" s="64">
        <v>3656</v>
      </c>
      <c r="Z5" s="64">
        <v>345</v>
      </c>
      <c r="AA5" s="64">
        <v>0</v>
      </c>
      <c r="AB5" s="64">
        <v>2618</v>
      </c>
      <c r="AC5" s="46">
        <f t="shared" ref="AC5:AC35" si="2">SUM(T5:AB5)</f>
        <v>34675</v>
      </c>
      <c r="AD5" s="44">
        <f t="shared" ref="AD5:AD35" si="3">+R5-AC5</f>
        <v>300</v>
      </c>
      <c r="AE5" s="39"/>
      <c r="AF5" s="64">
        <v>1230000</v>
      </c>
      <c r="AG5" s="64">
        <v>0</v>
      </c>
      <c r="AH5" s="64">
        <v>104522</v>
      </c>
      <c r="AI5" s="64">
        <v>0</v>
      </c>
      <c r="AJ5" s="51">
        <f>SUM(AF5:AI5)</f>
        <v>1334522</v>
      </c>
      <c r="AK5" s="64">
        <v>0</v>
      </c>
      <c r="AL5" s="51">
        <f t="shared" ref="AL5:AL35" si="4">+AJ5-AK5</f>
        <v>1334522</v>
      </c>
      <c r="AM5" s="39"/>
      <c r="AN5" s="84"/>
      <c r="AO5" s="39"/>
      <c r="AX5" s="2"/>
    </row>
    <row r="6" spans="1:144" ht="15.75" customHeight="1" x14ac:dyDescent="0.2">
      <c r="A6" s="3">
        <f>+A5+1</f>
        <v>2</v>
      </c>
      <c r="B6" s="41" t="s">
        <v>285</v>
      </c>
      <c r="C6" s="41">
        <v>9756</v>
      </c>
      <c r="D6" s="63" t="s">
        <v>158</v>
      </c>
      <c r="E6" s="150">
        <f t="shared" si="0"/>
        <v>1</v>
      </c>
      <c r="F6" s="119" t="s">
        <v>345</v>
      </c>
      <c r="G6" s="72">
        <v>59386</v>
      </c>
      <c r="H6" s="64">
        <v>11061</v>
      </c>
      <c r="I6" s="64">
        <v>462</v>
      </c>
      <c r="J6" s="64">
        <v>0</v>
      </c>
      <c r="K6" s="64">
        <v>2000</v>
      </c>
      <c r="L6" s="64"/>
      <c r="M6" s="64"/>
      <c r="N6" s="64">
        <v>15197</v>
      </c>
      <c r="O6" s="64">
        <v>13759</v>
      </c>
      <c r="P6" s="64">
        <v>70</v>
      </c>
      <c r="Q6" s="64">
        <v>276</v>
      </c>
      <c r="R6" s="51">
        <f t="shared" si="1"/>
        <v>102211</v>
      </c>
      <c r="S6" s="27"/>
      <c r="T6" s="64">
        <v>41008</v>
      </c>
      <c r="U6" s="64">
        <v>2349</v>
      </c>
      <c r="V6" s="64"/>
      <c r="W6" s="64">
        <v>4068</v>
      </c>
      <c r="X6" s="64">
        <v>24484</v>
      </c>
      <c r="Y6" s="64">
        <v>23463</v>
      </c>
      <c r="Z6" s="64">
        <v>128</v>
      </c>
      <c r="AA6" s="64">
        <v>2002</v>
      </c>
      <c r="AB6" s="64">
        <v>70</v>
      </c>
      <c r="AC6" s="46">
        <f t="shared" si="2"/>
        <v>97572</v>
      </c>
      <c r="AD6" s="44">
        <f t="shared" si="3"/>
        <v>4639</v>
      </c>
      <c r="AE6" s="39"/>
      <c r="AF6" s="64">
        <v>1045000</v>
      </c>
      <c r="AG6" s="64">
        <v>62646</v>
      </c>
      <c r="AH6" s="64">
        <v>408748</v>
      </c>
      <c r="AI6" s="64">
        <v>1217</v>
      </c>
      <c r="AJ6" s="51">
        <f>SUM(AF6:AI6)</f>
        <v>1517611</v>
      </c>
      <c r="AK6" s="64">
        <v>3557</v>
      </c>
      <c r="AL6" s="51">
        <f t="shared" si="4"/>
        <v>1514054</v>
      </c>
      <c r="AM6" s="39"/>
      <c r="AN6" s="84"/>
      <c r="AO6" s="39"/>
    </row>
    <row r="7" spans="1:144" ht="15.75" customHeight="1" x14ac:dyDescent="0.2">
      <c r="A7" s="3">
        <v>3</v>
      </c>
      <c r="B7" s="41" t="s">
        <v>285</v>
      </c>
      <c r="C7" s="41">
        <v>9759</v>
      </c>
      <c r="D7" s="128" t="s">
        <v>326</v>
      </c>
      <c r="E7" s="150" t="str">
        <f t="shared" si="0"/>
        <v xml:space="preserve"> </v>
      </c>
      <c r="F7" s="119" t="s">
        <v>294</v>
      </c>
      <c r="G7" s="72">
        <v>197282</v>
      </c>
      <c r="H7" s="64"/>
      <c r="I7" s="64">
        <v>811</v>
      </c>
      <c r="J7" s="64">
        <v>0</v>
      </c>
      <c r="K7" s="64"/>
      <c r="L7" s="64"/>
      <c r="M7" s="64"/>
      <c r="N7" s="64">
        <v>10997</v>
      </c>
      <c r="O7" s="64">
        <v>11390</v>
      </c>
      <c r="P7" s="64">
        <v>2144</v>
      </c>
      <c r="Q7" s="64">
        <v>1012</v>
      </c>
      <c r="R7" s="51">
        <f t="shared" si="1"/>
        <v>223636</v>
      </c>
      <c r="S7" s="11"/>
      <c r="T7" s="64">
        <v>73260</v>
      </c>
      <c r="U7" s="64">
        <v>23223</v>
      </c>
      <c r="V7" s="64">
        <v>2995</v>
      </c>
      <c r="W7" s="64">
        <v>3102</v>
      </c>
      <c r="X7" s="64">
        <v>24082</v>
      </c>
      <c r="Y7" s="64">
        <v>17360</v>
      </c>
      <c r="Z7" s="64">
        <v>5944</v>
      </c>
      <c r="AA7" s="64">
        <v>865</v>
      </c>
      <c r="AB7" s="64">
        <v>1887</v>
      </c>
      <c r="AC7" s="46">
        <f t="shared" si="2"/>
        <v>152718</v>
      </c>
      <c r="AD7" s="44">
        <f t="shared" si="3"/>
        <v>70918</v>
      </c>
      <c r="AE7" s="39"/>
      <c r="AF7" s="64">
        <v>1826000</v>
      </c>
      <c r="AG7" s="64">
        <v>217174</v>
      </c>
      <c r="AH7" s="64">
        <v>418096</v>
      </c>
      <c r="AI7" s="64">
        <v>10460</v>
      </c>
      <c r="AJ7" s="51">
        <f t="shared" ref="AJ7:AJ39" si="5">SUM(AF7:AI7)</f>
        <v>2471730</v>
      </c>
      <c r="AK7" s="64">
        <v>12238</v>
      </c>
      <c r="AL7" s="51">
        <f t="shared" si="4"/>
        <v>2459492</v>
      </c>
      <c r="AM7" s="39"/>
      <c r="AN7" s="84"/>
      <c r="AO7" s="39"/>
    </row>
    <row r="8" spans="1:144" ht="15.75" customHeight="1" x14ac:dyDescent="0.2">
      <c r="A8" s="3">
        <v>4</v>
      </c>
      <c r="B8" s="41" t="s">
        <v>285</v>
      </c>
      <c r="C8" s="41">
        <v>9760</v>
      </c>
      <c r="D8" s="63" t="s">
        <v>159</v>
      </c>
      <c r="E8" s="150">
        <f t="shared" si="0"/>
        <v>1</v>
      </c>
      <c r="F8" s="119" t="s">
        <v>345</v>
      </c>
      <c r="G8" s="72">
        <v>55886</v>
      </c>
      <c r="H8" s="64">
        <v>150</v>
      </c>
      <c r="I8" s="64">
        <v>1665</v>
      </c>
      <c r="J8" s="64">
        <v>7796</v>
      </c>
      <c r="K8" s="64">
        <v>0</v>
      </c>
      <c r="L8" s="64"/>
      <c r="M8" s="64"/>
      <c r="N8" s="64">
        <v>1252</v>
      </c>
      <c r="O8" s="64">
        <v>6051</v>
      </c>
      <c r="P8" s="64">
        <v>0</v>
      </c>
      <c r="Q8" s="64">
        <v>3250</v>
      </c>
      <c r="R8" s="51">
        <f t="shared" si="1"/>
        <v>76050</v>
      </c>
      <c r="S8" s="11"/>
      <c r="T8" s="64">
        <v>55497</v>
      </c>
      <c r="U8" s="64"/>
      <c r="V8" s="64">
        <v>4136</v>
      </c>
      <c r="W8" s="64"/>
      <c r="X8" s="64">
        <v>17938</v>
      </c>
      <c r="Y8" s="64">
        <v>11823</v>
      </c>
      <c r="Z8" s="64">
        <v>1811</v>
      </c>
      <c r="AA8" s="64">
        <v>1840</v>
      </c>
      <c r="AB8" s="64">
        <v>895</v>
      </c>
      <c r="AC8" s="46">
        <f t="shared" si="2"/>
        <v>93940</v>
      </c>
      <c r="AD8" s="44">
        <f t="shared" si="3"/>
        <v>-17890</v>
      </c>
      <c r="AE8" s="39"/>
      <c r="AF8" s="64">
        <v>2689000</v>
      </c>
      <c r="AG8" s="64"/>
      <c r="AH8" s="64">
        <v>156631</v>
      </c>
      <c r="AI8" s="64"/>
      <c r="AJ8" s="51">
        <f t="shared" si="5"/>
        <v>2845631</v>
      </c>
      <c r="AK8" s="64"/>
      <c r="AL8" s="51">
        <f t="shared" si="4"/>
        <v>2845631</v>
      </c>
      <c r="AM8" s="39"/>
      <c r="AN8" s="84"/>
      <c r="AO8" s="39"/>
    </row>
    <row r="9" spans="1:144" ht="15.75" customHeight="1" x14ac:dyDescent="0.2">
      <c r="A9" s="3">
        <f t="shared" ref="A9:A67" si="6">+A8+1</f>
        <v>5</v>
      </c>
      <c r="B9" s="41" t="s">
        <v>285</v>
      </c>
      <c r="C9" s="41">
        <v>9761</v>
      </c>
      <c r="D9" s="63" t="s">
        <v>160</v>
      </c>
      <c r="E9" s="150">
        <f t="shared" si="0"/>
        <v>1</v>
      </c>
      <c r="F9" s="119" t="s">
        <v>345</v>
      </c>
      <c r="G9" s="72">
        <v>118693</v>
      </c>
      <c r="H9" s="64">
        <v>2908</v>
      </c>
      <c r="I9" s="64"/>
      <c r="J9" s="64"/>
      <c r="K9" s="64"/>
      <c r="L9" s="64"/>
      <c r="M9" s="64"/>
      <c r="N9" s="64">
        <v>2400</v>
      </c>
      <c r="O9" s="64">
        <v>4636</v>
      </c>
      <c r="P9" s="64">
        <v>14552</v>
      </c>
      <c r="Q9" s="64">
        <v>14445</v>
      </c>
      <c r="R9" s="51">
        <f t="shared" si="1"/>
        <v>157634</v>
      </c>
      <c r="S9" s="27"/>
      <c r="T9" s="64">
        <v>63438</v>
      </c>
      <c r="U9" s="64"/>
      <c r="V9" s="64">
        <v>3297</v>
      </c>
      <c r="W9" s="64">
        <v>53764</v>
      </c>
      <c r="X9" s="64">
        <v>19054</v>
      </c>
      <c r="Y9" s="64">
        <v>30102</v>
      </c>
      <c r="Z9" s="64">
        <v>10231</v>
      </c>
      <c r="AA9" s="64">
        <v>540</v>
      </c>
      <c r="AB9" s="64">
        <v>1788</v>
      </c>
      <c r="AC9" s="46">
        <f t="shared" si="2"/>
        <v>182214</v>
      </c>
      <c r="AD9" s="44">
        <f t="shared" si="3"/>
        <v>-24580</v>
      </c>
      <c r="AE9" s="39"/>
      <c r="AF9" s="64">
        <v>900126</v>
      </c>
      <c r="AG9" s="64">
        <v>13942</v>
      </c>
      <c r="AH9" s="64">
        <v>161656</v>
      </c>
      <c r="AI9" s="64">
        <v>2065</v>
      </c>
      <c r="AJ9" s="51">
        <f t="shared" si="5"/>
        <v>1077789</v>
      </c>
      <c r="AK9" s="64">
        <v>7711</v>
      </c>
      <c r="AL9" s="51">
        <f t="shared" si="4"/>
        <v>1070078</v>
      </c>
      <c r="AM9" s="39"/>
      <c r="AN9" s="84"/>
      <c r="AO9" s="39"/>
    </row>
    <row r="10" spans="1:144" ht="15.75" customHeight="1" x14ac:dyDescent="0.2">
      <c r="A10" s="3">
        <f t="shared" si="6"/>
        <v>6</v>
      </c>
      <c r="B10" s="41" t="s">
        <v>285</v>
      </c>
      <c r="C10" s="41">
        <v>9762</v>
      </c>
      <c r="D10" s="63" t="s">
        <v>186</v>
      </c>
      <c r="E10" s="150">
        <f t="shared" si="0"/>
        <v>1</v>
      </c>
      <c r="F10" s="119" t="s">
        <v>345</v>
      </c>
      <c r="G10" s="72">
        <v>118693</v>
      </c>
      <c r="H10" s="64">
        <v>2908</v>
      </c>
      <c r="I10" s="64">
        <v>0</v>
      </c>
      <c r="J10" s="64">
        <v>0</v>
      </c>
      <c r="K10" s="64">
        <v>0</v>
      </c>
      <c r="L10" s="64">
        <v>0</v>
      </c>
      <c r="M10" s="64"/>
      <c r="N10" s="64">
        <v>2400</v>
      </c>
      <c r="O10" s="64">
        <v>4636</v>
      </c>
      <c r="P10" s="64">
        <v>14552</v>
      </c>
      <c r="Q10" s="64">
        <v>14445</v>
      </c>
      <c r="R10" s="51">
        <f t="shared" si="1"/>
        <v>157634</v>
      </c>
      <c r="S10" s="9"/>
      <c r="T10" s="64">
        <v>63438</v>
      </c>
      <c r="U10" s="64">
        <v>0</v>
      </c>
      <c r="V10" s="64">
        <v>3297</v>
      </c>
      <c r="W10" s="64">
        <v>53764</v>
      </c>
      <c r="X10" s="64">
        <v>19054</v>
      </c>
      <c r="Y10" s="64">
        <v>30102</v>
      </c>
      <c r="Z10" s="64">
        <v>10231</v>
      </c>
      <c r="AA10" s="64">
        <v>540</v>
      </c>
      <c r="AB10" s="64">
        <v>1788</v>
      </c>
      <c r="AC10" s="46">
        <f t="shared" si="2"/>
        <v>182214</v>
      </c>
      <c r="AD10" s="44">
        <f t="shared" si="3"/>
        <v>-24580</v>
      </c>
      <c r="AE10" s="39"/>
      <c r="AF10" s="64">
        <v>900126</v>
      </c>
      <c r="AG10" s="64">
        <v>13942</v>
      </c>
      <c r="AH10" s="64">
        <v>161656</v>
      </c>
      <c r="AI10" s="64">
        <v>2065</v>
      </c>
      <c r="AJ10" s="51">
        <f t="shared" si="5"/>
        <v>1077789</v>
      </c>
      <c r="AK10" s="64">
        <v>7711</v>
      </c>
      <c r="AL10" s="51">
        <f t="shared" si="4"/>
        <v>1070078</v>
      </c>
      <c r="AM10" s="39"/>
      <c r="AN10" s="84"/>
      <c r="AO10" s="39"/>
    </row>
    <row r="11" spans="1:144" ht="15.75" customHeight="1" x14ac:dyDescent="0.2">
      <c r="A11" s="3">
        <f t="shared" si="6"/>
        <v>7</v>
      </c>
      <c r="B11" s="41" t="s">
        <v>285</v>
      </c>
      <c r="C11" s="41">
        <v>9768</v>
      </c>
      <c r="D11" s="63" t="s">
        <v>168</v>
      </c>
      <c r="E11" s="150">
        <f t="shared" si="0"/>
        <v>1</v>
      </c>
      <c r="F11" s="119" t="s">
        <v>345</v>
      </c>
      <c r="G11" s="72">
        <v>129684</v>
      </c>
      <c r="H11" s="64">
        <v>0</v>
      </c>
      <c r="I11" s="64">
        <v>10308</v>
      </c>
      <c r="J11" s="64">
        <v>0</v>
      </c>
      <c r="K11" s="64">
        <v>0</v>
      </c>
      <c r="L11" s="64">
        <v>0</v>
      </c>
      <c r="M11" s="64"/>
      <c r="N11" s="64">
        <v>7687</v>
      </c>
      <c r="O11" s="64">
        <v>13024</v>
      </c>
      <c r="P11" s="64">
        <v>0</v>
      </c>
      <c r="Q11" s="64">
        <v>0</v>
      </c>
      <c r="R11" s="51">
        <f t="shared" si="1"/>
        <v>160703</v>
      </c>
      <c r="S11" s="11"/>
      <c r="T11" s="64">
        <v>54896</v>
      </c>
      <c r="U11" s="64">
        <v>26000</v>
      </c>
      <c r="V11" s="64">
        <v>14044</v>
      </c>
      <c r="W11" s="64">
        <v>3522</v>
      </c>
      <c r="X11" s="64">
        <v>46758</v>
      </c>
      <c r="Y11" s="64">
        <v>14452</v>
      </c>
      <c r="Z11" s="64"/>
      <c r="AA11" s="64"/>
      <c r="AB11" s="64">
        <v>6384</v>
      </c>
      <c r="AC11" s="46">
        <f t="shared" si="2"/>
        <v>166056</v>
      </c>
      <c r="AD11" s="44">
        <f t="shared" si="3"/>
        <v>-5353</v>
      </c>
      <c r="AE11" s="39"/>
      <c r="AF11" s="64">
        <v>1500000</v>
      </c>
      <c r="AG11" s="64">
        <v>30000</v>
      </c>
      <c r="AH11" s="64">
        <v>422511</v>
      </c>
      <c r="AI11" s="64">
        <v>0</v>
      </c>
      <c r="AJ11" s="51">
        <f t="shared" si="5"/>
        <v>1952511</v>
      </c>
      <c r="AK11" s="64">
        <v>0</v>
      </c>
      <c r="AL11" s="51">
        <f t="shared" si="4"/>
        <v>1952511</v>
      </c>
      <c r="AM11" s="39"/>
      <c r="AN11" s="84"/>
      <c r="AO11" s="39"/>
    </row>
    <row r="12" spans="1:144" ht="15.75" customHeight="1" x14ac:dyDescent="0.2">
      <c r="A12" s="3">
        <f t="shared" si="6"/>
        <v>8</v>
      </c>
      <c r="B12" s="41" t="s">
        <v>285</v>
      </c>
      <c r="C12" s="41">
        <v>9770</v>
      </c>
      <c r="D12" s="63" t="s">
        <v>169</v>
      </c>
      <c r="E12" s="150">
        <f t="shared" si="0"/>
        <v>1</v>
      </c>
      <c r="F12" s="119" t="s">
        <v>345</v>
      </c>
      <c r="G12" s="72">
        <v>95086</v>
      </c>
      <c r="H12" s="64"/>
      <c r="I12" s="64">
        <v>7030</v>
      </c>
      <c r="J12" s="64">
        <v>0</v>
      </c>
      <c r="K12" s="64">
        <v>131385</v>
      </c>
      <c r="L12" s="64"/>
      <c r="M12" s="64"/>
      <c r="N12" s="64">
        <v>88931</v>
      </c>
      <c r="O12" s="64">
        <v>91865</v>
      </c>
      <c r="P12" s="64">
        <v>25995</v>
      </c>
      <c r="Q12" s="64">
        <v>13831</v>
      </c>
      <c r="R12" s="51">
        <f t="shared" si="1"/>
        <v>454123</v>
      </c>
      <c r="S12" s="9"/>
      <c r="T12" s="64">
        <v>120510</v>
      </c>
      <c r="U12" s="64"/>
      <c r="V12" s="64"/>
      <c r="W12" s="64"/>
      <c r="X12" s="64">
        <v>148816</v>
      </c>
      <c r="Y12" s="64">
        <v>57028</v>
      </c>
      <c r="Z12" s="64">
        <v>5832</v>
      </c>
      <c r="AA12" s="64">
        <v>20946</v>
      </c>
      <c r="AB12" s="64">
        <v>4310</v>
      </c>
      <c r="AC12" s="46">
        <f t="shared" si="2"/>
        <v>357442</v>
      </c>
      <c r="AD12" s="44">
        <f t="shared" si="3"/>
        <v>96681</v>
      </c>
      <c r="AE12" s="39"/>
      <c r="AF12" s="64">
        <v>11400000</v>
      </c>
      <c r="AG12" s="64">
        <v>49855</v>
      </c>
      <c r="AH12" s="64">
        <v>1769759</v>
      </c>
      <c r="AI12" s="64">
        <v>20871</v>
      </c>
      <c r="AJ12" s="51">
        <f t="shared" si="5"/>
        <v>13240485</v>
      </c>
      <c r="AK12" s="64">
        <v>20871</v>
      </c>
      <c r="AL12" s="51">
        <f t="shared" si="4"/>
        <v>13219614</v>
      </c>
      <c r="AM12" s="39"/>
      <c r="AN12" s="84"/>
      <c r="AO12" s="39"/>
    </row>
    <row r="13" spans="1:144" ht="15.75" customHeight="1" x14ac:dyDescent="0.2">
      <c r="A13" s="3">
        <f t="shared" si="6"/>
        <v>9</v>
      </c>
      <c r="B13" s="41" t="s">
        <v>285</v>
      </c>
      <c r="C13" s="41">
        <v>9771</v>
      </c>
      <c r="D13" s="63" t="s">
        <v>170</v>
      </c>
      <c r="E13" s="150">
        <f t="shared" si="0"/>
        <v>1</v>
      </c>
      <c r="F13" s="119" t="s">
        <v>345</v>
      </c>
      <c r="G13" s="72">
        <v>167492</v>
      </c>
      <c r="H13" s="64"/>
      <c r="I13" s="64">
        <v>1772</v>
      </c>
      <c r="J13" s="64"/>
      <c r="K13" s="64">
        <v>26210</v>
      </c>
      <c r="L13" s="64">
        <v>35851</v>
      </c>
      <c r="M13" s="64"/>
      <c r="N13" s="64">
        <v>63598</v>
      </c>
      <c r="O13" s="64">
        <v>18251</v>
      </c>
      <c r="P13" s="64">
        <v>9134</v>
      </c>
      <c r="Q13" s="64"/>
      <c r="R13" s="51">
        <f t="shared" si="1"/>
        <v>322308</v>
      </c>
      <c r="S13" s="11"/>
      <c r="T13" s="64">
        <v>88979</v>
      </c>
      <c r="U13" s="64"/>
      <c r="V13" s="64">
        <v>11021</v>
      </c>
      <c r="W13" s="64">
        <v>70754</v>
      </c>
      <c r="X13" s="64">
        <v>88265</v>
      </c>
      <c r="Y13" s="64">
        <v>30583</v>
      </c>
      <c r="Z13" s="64">
        <v>17102</v>
      </c>
      <c r="AA13" s="64"/>
      <c r="AB13" s="64">
        <v>8874</v>
      </c>
      <c r="AC13" s="46">
        <f t="shared" si="2"/>
        <v>315578</v>
      </c>
      <c r="AD13" s="44">
        <f t="shared" si="3"/>
        <v>6730</v>
      </c>
      <c r="AE13" s="39"/>
      <c r="AF13" s="64">
        <v>9819000</v>
      </c>
      <c r="AG13" s="64">
        <v>38385</v>
      </c>
      <c r="AH13" s="64">
        <v>622965</v>
      </c>
      <c r="AI13" s="64">
        <v>3342</v>
      </c>
      <c r="AJ13" s="51">
        <f t="shared" si="5"/>
        <v>10483692</v>
      </c>
      <c r="AK13" s="64">
        <v>25039</v>
      </c>
      <c r="AL13" s="51">
        <f t="shared" si="4"/>
        <v>10458653</v>
      </c>
      <c r="AM13" s="39"/>
      <c r="AN13" s="84"/>
      <c r="AO13" s="39"/>
    </row>
    <row r="14" spans="1:144" ht="15.75" customHeight="1" x14ac:dyDescent="0.2">
      <c r="A14" s="3">
        <f t="shared" si="6"/>
        <v>10</v>
      </c>
      <c r="B14" s="41" t="s">
        <v>285</v>
      </c>
      <c r="C14" s="41">
        <v>9773</v>
      </c>
      <c r="D14" s="63" t="s">
        <v>173</v>
      </c>
      <c r="E14" s="150">
        <f t="shared" si="0"/>
        <v>1</v>
      </c>
      <c r="F14" s="119" t="s">
        <v>345</v>
      </c>
      <c r="G14" s="72">
        <v>251647</v>
      </c>
      <c r="H14" s="64">
        <v>0</v>
      </c>
      <c r="I14" s="64">
        <v>8117</v>
      </c>
      <c r="J14" s="64">
        <v>1876</v>
      </c>
      <c r="K14" s="64">
        <v>168696</v>
      </c>
      <c r="L14" s="64"/>
      <c r="M14" s="64"/>
      <c r="N14" s="64">
        <v>3832</v>
      </c>
      <c r="O14" s="64">
        <v>1978</v>
      </c>
      <c r="P14" s="64">
        <v>7565</v>
      </c>
      <c r="Q14" s="64">
        <v>751</v>
      </c>
      <c r="R14" s="51">
        <f t="shared" si="1"/>
        <v>444462</v>
      </c>
      <c r="S14" s="9"/>
      <c r="T14" s="64">
        <v>157311</v>
      </c>
      <c r="U14" s="64">
        <v>53177</v>
      </c>
      <c r="V14" s="64">
        <v>1035</v>
      </c>
      <c r="W14" s="64">
        <v>105573</v>
      </c>
      <c r="X14" s="64">
        <v>39322</v>
      </c>
      <c r="Y14" s="64">
        <v>46600</v>
      </c>
      <c r="Z14" s="64">
        <v>28274</v>
      </c>
      <c r="AA14" s="64">
        <v>1200</v>
      </c>
      <c r="AB14" s="64"/>
      <c r="AC14" s="46">
        <f t="shared" si="2"/>
        <v>432492</v>
      </c>
      <c r="AD14" s="44">
        <f t="shared" si="3"/>
        <v>11970</v>
      </c>
      <c r="AE14" s="39"/>
      <c r="AF14" s="64">
        <v>600000</v>
      </c>
      <c r="AG14" s="64">
        <v>3304</v>
      </c>
      <c r="AH14" s="64">
        <v>185913</v>
      </c>
      <c r="AI14" s="64">
        <v>593</v>
      </c>
      <c r="AJ14" s="51">
        <f t="shared" si="5"/>
        <v>789810</v>
      </c>
      <c r="AK14" s="64">
        <v>134403</v>
      </c>
      <c r="AL14" s="51">
        <f t="shared" si="4"/>
        <v>655407</v>
      </c>
      <c r="AM14" s="39"/>
      <c r="AN14" s="84"/>
      <c r="AO14" s="39"/>
    </row>
    <row r="15" spans="1:144" ht="15.75" customHeight="1" x14ac:dyDescent="0.2">
      <c r="A15" s="3">
        <f t="shared" si="6"/>
        <v>11</v>
      </c>
      <c r="B15" s="41" t="s">
        <v>285</v>
      </c>
      <c r="C15" s="41">
        <v>9774</v>
      </c>
      <c r="D15" s="63" t="s">
        <v>163</v>
      </c>
      <c r="E15" s="150">
        <f t="shared" si="0"/>
        <v>1</v>
      </c>
      <c r="F15" s="119" t="s">
        <v>345</v>
      </c>
      <c r="G15" s="72">
        <v>408852</v>
      </c>
      <c r="H15" s="64"/>
      <c r="I15" s="64">
        <v>55107</v>
      </c>
      <c r="J15" s="64">
        <v>0</v>
      </c>
      <c r="K15" s="64">
        <v>56180</v>
      </c>
      <c r="L15" s="64">
        <v>74312</v>
      </c>
      <c r="M15" s="64"/>
      <c r="N15" s="64">
        <v>41203</v>
      </c>
      <c r="O15" s="64">
        <v>10786</v>
      </c>
      <c r="P15" s="64">
        <v>40961</v>
      </c>
      <c r="Q15" s="64">
        <v>9403</v>
      </c>
      <c r="R15" s="51">
        <f t="shared" si="1"/>
        <v>696804</v>
      </c>
      <c r="S15" s="11"/>
      <c r="T15" s="64">
        <v>79118</v>
      </c>
      <c r="U15" s="64">
        <v>18200</v>
      </c>
      <c r="V15" s="64">
        <v>1863</v>
      </c>
      <c r="W15" s="64">
        <v>171446</v>
      </c>
      <c r="X15" s="64">
        <v>96631</v>
      </c>
      <c r="Y15" s="64">
        <v>56627</v>
      </c>
      <c r="Z15" s="64">
        <v>36674</v>
      </c>
      <c r="AA15" s="64">
        <v>40917</v>
      </c>
      <c r="AB15" s="64">
        <v>90216</v>
      </c>
      <c r="AC15" s="46">
        <f t="shared" si="2"/>
        <v>591692</v>
      </c>
      <c r="AD15" s="44">
        <f t="shared" si="3"/>
        <v>105112</v>
      </c>
      <c r="AE15" s="39"/>
      <c r="AF15" s="64">
        <v>3700300</v>
      </c>
      <c r="AG15" s="64">
        <v>35144</v>
      </c>
      <c r="AH15" s="64">
        <v>736329</v>
      </c>
      <c r="AI15" s="64">
        <v>31291</v>
      </c>
      <c r="AJ15" s="51">
        <f t="shared" si="5"/>
        <v>4503064</v>
      </c>
      <c r="AK15" s="64">
        <v>46154</v>
      </c>
      <c r="AL15" s="51">
        <f t="shared" si="4"/>
        <v>4456910</v>
      </c>
      <c r="AM15" s="39"/>
      <c r="AN15" s="84"/>
      <c r="AO15" s="39"/>
    </row>
    <row r="16" spans="1:144" ht="15.75" customHeight="1" x14ac:dyDescent="0.2">
      <c r="A16" s="3">
        <f t="shared" si="6"/>
        <v>12</v>
      </c>
      <c r="B16" s="41" t="s">
        <v>285</v>
      </c>
      <c r="C16" s="41">
        <v>9775</v>
      </c>
      <c r="D16" s="63" t="s">
        <v>321</v>
      </c>
      <c r="E16" s="150">
        <f t="shared" si="0"/>
        <v>1</v>
      </c>
      <c r="F16" s="119" t="s">
        <v>345</v>
      </c>
      <c r="G16" s="72">
        <v>25575</v>
      </c>
      <c r="H16" s="64"/>
      <c r="I16" s="64">
        <v>2165</v>
      </c>
      <c r="J16" s="64">
        <v>0</v>
      </c>
      <c r="K16" s="64">
        <v>3000</v>
      </c>
      <c r="L16" s="64">
        <v>411</v>
      </c>
      <c r="M16" s="64"/>
      <c r="N16" s="64">
        <v>21603</v>
      </c>
      <c r="O16" s="64">
        <v>3390</v>
      </c>
      <c r="P16" s="64"/>
      <c r="Q16" s="64"/>
      <c r="R16" s="51">
        <f t="shared" si="1"/>
        <v>56144</v>
      </c>
      <c r="S16" s="11"/>
      <c r="T16" s="64">
        <v>20639</v>
      </c>
      <c r="U16" s="64">
        <v>0</v>
      </c>
      <c r="V16" s="64">
        <v>416</v>
      </c>
      <c r="W16" s="64"/>
      <c r="X16" s="64">
        <v>25494</v>
      </c>
      <c r="Y16" s="64">
        <v>6855</v>
      </c>
      <c r="Z16" s="64"/>
      <c r="AA16" s="64">
        <v>2165</v>
      </c>
      <c r="AB16" s="64">
        <v>765</v>
      </c>
      <c r="AC16" s="46">
        <f t="shared" si="2"/>
        <v>56334</v>
      </c>
      <c r="AD16" s="44">
        <f t="shared" si="3"/>
        <v>-190</v>
      </c>
      <c r="AE16" s="39"/>
      <c r="AF16" s="64">
        <v>770000</v>
      </c>
      <c r="AG16" s="64">
        <v>0</v>
      </c>
      <c r="AH16" s="64">
        <v>105878</v>
      </c>
      <c r="AI16" s="64">
        <v>548</v>
      </c>
      <c r="AJ16" s="51">
        <f t="shared" si="5"/>
        <v>876426</v>
      </c>
      <c r="AK16" s="64">
        <v>1497</v>
      </c>
      <c r="AL16" s="51">
        <f t="shared" si="4"/>
        <v>874929</v>
      </c>
      <c r="AM16" s="39"/>
      <c r="AN16" s="84"/>
      <c r="AO16" s="39"/>
    </row>
    <row r="17" spans="1:41" ht="15.75" customHeight="1" x14ac:dyDescent="0.2">
      <c r="A17" s="3">
        <f t="shared" si="6"/>
        <v>13</v>
      </c>
      <c r="B17" s="41" t="s">
        <v>285</v>
      </c>
      <c r="C17" s="41">
        <v>9778</v>
      </c>
      <c r="D17" s="63" t="s">
        <v>165</v>
      </c>
      <c r="E17" s="150">
        <f t="shared" si="0"/>
        <v>1</v>
      </c>
      <c r="F17" s="119" t="s">
        <v>345</v>
      </c>
      <c r="G17" s="72">
        <v>34884</v>
      </c>
      <c r="H17" s="64"/>
      <c r="I17" s="64"/>
      <c r="J17" s="64">
        <v>0</v>
      </c>
      <c r="K17" s="64">
        <v>2000</v>
      </c>
      <c r="L17" s="64">
        <v>1000</v>
      </c>
      <c r="M17" s="64"/>
      <c r="N17" s="64">
        <v>452</v>
      </c>
      <c r="O17" s="64">
        <v>11830</v>
      </c>
      <c r="P17" s="64">
        <v>4248</v>
      </c>
      <c r="Q17" s="64"/>
      <c r="R17" s="51">
        <f t="shared" si="1"/>
        <v>54414</v>
      </c>
      <c r="S17" s="9"/>
      <c r="T17" s="64"/>
      <c r="U17" s="64"/>
      <c r="V17" s="64">
        <v>21882</v>
      </c>
      <c r="W17" s="64">
        <v>739</v>
      </c>
      <c r="X17" s="64">
        <v>12800</v>
      </c>
      <c r="Y17" s="64">
        <v>10093</v>
      </c>
      <c r="Z17" s="64">
        <v>6968</v>
      </c>
      <c r="AA17" s="64">
        <v>0</v>
      </c>
      <c r="AB17" s="64"/>
      <c r="AC17" s="46">
        <f t="shared" si="2"/>
        <v>52482</v>
      </c>
      <c r="AD17" s="44">
        <f t="shared" si="3"/>
        <v>1932</v>
      </c>
      <c r="AE17" s="39"/>
      <c r="AF17" s="64">
        <v>314290</v>
      </c>
      <c r="AG17" s="64">
        <v>14676</v>
      </c>
      <c r="AH17" s="64">
        <v>375280</v>
      </c>
      <c r="AI17" s="64">
        <v>208</v>
      </c>
      <c r="AJ17" s="51">
        <f t="shared" si="5"/>
        <v>704454</v>
      </c>
      <c r="AK17" s="64">
        <v>2753</v>
      </c>
      <c r="AL17" s="51">
        <f t="shared" si="4"/>
        <v>701701</v>
      </c>
      <c r="AM17" s="39"/>
      <c r="AN17" s="84"/>
      <c r="AO17" s="39"/>
    </row>
    <row r="18" spans="1:41" ht="15.75" customHeight="1" x14ac:dyDescent="0.2">
      <c r="A18" s="3">
        <f t="shared" si="6"/>
        <v>14</v>
      </c>
      <c r="B18" s="41" t="s">
        <v>285</v>
      </c>
      <c r="C18" s="41">
        <v>9779</v>
      </c>
      <c r="D18" s="63" t="s">
        <v>166</v>
      </c>
      <c r="E18" s="150">
        <f t="shared" si="0"/>
        <v>1</v>
      </c>
      <c r="F18" s="119" t="s">
        <v>345</v>
      </c>
      <c r="G18" s="72">
        <v>126652</v>
      </c>
      <c r="H18" s="64">
        <v>0</v>
      </c>
      <c r="I18" s="64"/>
      <c r="J18" s="64">
        <v>0</v>
      </c>
      <c r="K18" s="64"/>
      <c r="L18" s="64"/>
      <c r="M18" s="64"/>
      <c r="N18" s="64">
        <v>40869</v>
      </c>
      <c r="O18" s="64">
        <v>304</v>
      </c>
      <c r="P18" s="64"/>
      <c r="Q18" s="64">
        <v>9361</v>
      </c>
      <c r="R18" s="51">
        <f t="shared" si="1"/>
        <v>177186</v>
      </c>
      <c r="S18" s="9"/>
      <c r="T18" s="64">
        <v>55219</v>
      </c>
      <c r="U18" s="64">
        <v>3530</v>
      </c>
      <c r="V18" s="64">
        <v>670</v>
      </c>
      <c r="W18" s="64">
        <v>37821</v>
      </c>
      <c r="X18" s="64">
        <v>64004</v>
      </c>
      <c r="Y18" s="64">
        <v>14715</v>
      </c>
      <c r="Z18" s="64">
        <v>400</v>
      </c>
      <c r="AA18" s="64"/>
      <c r="AB18" s="64">
        <v>14086</v>
      </c>
      <c r="AC18" s="46">
        <f t="shared" si="2"/>
        <v>190445</v>
      </c>
      <c r="AD18" s="44">
        <f t="shared" si="3"/>
        <v>-13259</v>
      </c>
      <c r="AE18" s="39"/>
      <c r="AF18" s="64">
        <v>2687643</v>
      </c>
      <c r="AG18" s="64">
        <v>9722</v>
      </c>
      <c r="AH18" s="64">
        <v>95598</v>
      </c>
      <c r="AI18" s="64">
        <v>6885</v>
      </c>
      <c r="AJ18" s="51">
        <f t="shared" si="5"/>
        <v>2799848</v>
      </c>
      <c r="AK18" s="64">
        <v>5074</v>
      </c>
      <c r="AL18" s="51">
        <f t="shared" si="4"/>
        <v>2794774</v>
      </c>
      <c r="AM18" s="39"/>
      <c r="AN18" s="84"/>
      <c r="AO18" s="39"/>
    </row>
    <row r="19" spans="1:41" ht="15.75" customHeight="1" x14ac:dyDescent="0.2">
      <c r="A19" s="3">
        <f t="shared" si="6"/>
        <v>15</v>
      </c>
      <c r="B19" s="41" t="s">
        <v>285</v>
      </c>
      <c r="C19" s="41">
        <v>9780</v>
      </c>
      <c r="D19" s="63" t="s">
        <v>171</v>
      </c>
      <c r="E19" s="150">
        <f t="shared" si="0"/>
        <v>1</v>
      </c>
      <c r="F19" s="119" t="s">
        <v>345</v>
      </c>
      <c r="G19" s="72">
        <v>168150</v>
      </c>
      <c r="H19" s="64">
        <v>6050</v>
      </c>
      <c r="I19" s="64"/>
      <c r="J19" s="64">
        <v>0</v>
      </c>
      <c r="K19" s="64">
        <v>100957</v>
      </c>
      <c r="L19" s="64"/>
      <c r="M19" s="64"/>
      <c r="N19" s="64">
        <v>28725</v>
      </c>
      <c r="O19" s="64">
        <v>411</v>
      </c>
      <c r="P19" s="64">
        <v>14509</v>
      </c>
      <c r="Q19" s="64">
        <v>284</v>
      </c>
      <c r="R19" s="51">
        <f t="shared" si="1"/>
        <v>319086</v>
      </c>
      <c r="S19" s="9"/>
      <c r="T19" s="64">
        <v>60073</v>
      </c>
      <c r="U19" s="64">
        <v>6825</v>
      </c>
      <c r="V19" s="64"/>
      <c r="W19" s="64">
        <v>51223</v>
      </c>
      <c r="X19" s="64">
        <v>33078</v>
      </c>
      <c r="Y19" s="64">
        <v>122727</v>
      </c>
      <c r="Z19" s="64"/>
      <c r="AA19" s="64">
        <v>3536</v>
      </c>
      <c r="AB19" s="64">
        <v>13533</v>
      </c>
      <c r="AC19" s="46">
        <f t="shared" si="2"/>
        <v>290995</v>
      </c>
      <c r="AD19" s="44">
        <f t="shared" si="3"/>
        <v>28091</v>
      </c>
      <c r="AE19" s="39"/>
      <c r="AF19" s="64">
        <v>3510000</v>
      </c>
      <c r="AG19" s="64">
        <v>0</v>
      </c>
      <c r="AH19" s="64">
        <v>103330</v>
      </c>
      <c r="AI19" s="64">
        <v>13271</v>
      </c>
      <c r="AJ19" s="51">
        <f t="shared" si="5"/>
        <v>3626601</v>
      </c>
      <c r="AK19" s="64">
        <v>4884</v>
      </c>
      <c r="AL19" s="51">
        <f t="shared" si="4"/>
        <v>3621717</v>
      </c>
      <c r="AM19" s="39"/>
      <c r="AN19" s="84"/>
      <c r="AO19" s="39"/>
    </row>
    <row r="20" spans="1:41" ht="15.75" customHeight="1" x14ac:dyDescent="0.2">
      <c r="A20" s="3">
        <f t="shared" si="6"/>
        <v>16</v>
      </c>
      <c r="B20" s="41" t="s">
        <v>285</v>
      </c>
      <c r="C20" s="41">
        <v>9782</v>
      </c>
      <c r="D20" s="63" t="s">
        <v>302</v>
      </c>
      <c r="E20" s="150" t="str">
        <f t="shared" si="0"/>
        <v xml:space="preserve"> </v>
      </c>
      <c r="F20" s="119" t="s">
        <v>294</v>
      </c>
      <c r="G20" s="72">
        <v>26769</v>
      </c>
      <c r="H20" s="64"/>
      <c r="I20" s="64">
        <v>0</v>
      </c>
      <c r="J20" s="64">
        <v>0</v>
      </c>
      <c r="K20" s="64">
        <v>0</v>
      </c>
      <c r="L20" s="64">
        <v>0</v>
      </c>
      <c r="M20" s="64"/>
      <c r="N20" s="64">
        <v>2935</v>
      </c>
      <c r="O20" s="64">
        <v>10779</v>
      </c>
      <c r="P20" s="64"/>
      <c r="Q20" s="64"/>
      <c r="R20" s="51">
        <f t="shared" si="1"/>
        <v>40483</v>
      </c>
      <c r="S20" s="9"/>
      <c r="T20" s="64">
        <v>27350</v>
      </c>
      <c r="U20" s="64"/>
      <c r="V20" s="64">
        <v>96</v>
      </c>
      <c r="W20" s="64">
        <v>76</v>
      </c>
      <c r="X20" s="64">
        <v>1969</v>
      </c>
      <c r="Y20" s="64">
        <v>6295</v>
      </c>
      <c r="Z20" s="64">
        <v>236</v>
      </c>
      <c r="AA20" s="64">
        <v>2540</v>
      </c>
      <c r="AB20" s="64"/>
      <c r="AC20" s="46">
        <f t="shared" si="2"/>
        <v>38562</v>
      </c>
      <c r="AD20" s="44">
        <f t="shared" si="3"/>
        <v>1921</v>
      </c>
      <c r="AE20" s="39"/>
      <c r="AF20" s="64"/>
      <c r="AG20" s="64">
        <v>0</v>
      </c>
      <c r="AH20" s="64">
        <v>432918</v>
      </c>
      <c r="AI20" s="64">
        <v>5655</v>
      </c>
      <c r="AJ20" s="51">
        <f t="shared" si="5"/>
        <v>438573</v>
      </c>
      <c r="AK20" s="64">
        <v>1175</v>
      </c>
      <c r="AL20" s="51">
        <f t="shared" si="4"/>
        <v>437398</v>
      </c>
      <c r="AM20" s="39"/>
      <c r="AN20" s="84"/>
      <c r="AO20" s="39"/>
    </row>
    <row r="21" spans="1:41" ht="15.75" customHeight="1" x14ac:dyDescent="0.2">
      <c r="A21" s="3">
        <f t="shared" si="6"/>
        <v>17</v>
      </c>
      <c r="B21" s="41" t="s">
        <v>285</v>
      </c>
      <c r="C21" s="41">
        <v>9783</v>
      </c>
      <c r="D21" s="63" t="s">
        <v>257</v>
      </c>
      <c r="E21" s="150">
        <f t="shared" si="0"/>
        <v>1</v>
      </c>
      <c r="F21" s="119" t="s">
        <v>345</v>
      </c>
      <c r="G21" s="72">
        <v>67876</v>
      </c>
      <c r="H21" s="64">
        <v>525</v>
      </c>
      <c r="I21" s="64">
        <v>0</v>
      </c>
      <c r="J21" s="64">
        <v>0</v>
      </c>
      <c r="K21" s="64">
        <v>0</v>
      </c>
      <c r="L21" s="64">
        <v>0</v>
      </c>
      <c r="M21" s="64"/>
      <c r="N21" s="64">
        <v>3354</v>
      </c>
      <c r="O21" s="64">
        <v>13426</v>
      </c>
      <c r="P21" s="64">
        <v>6166</v>
      </c>
      <c r="Q21" s="64">
        <v>7023</v>
      </c>
      <c r="R21" s="51">
        <f t="shared" si="1"/>
        <v>98370</v>
      </c>
      <c r="S21" s="11"/>
      <c r="T21" s="64">
        <v>64349</v>
      </c>
      <c r="U21" s="64">
        <v>15600</v>
      </c>
      <c r="V21" s="64"/>
      <c r="W21" s="64">
        <v>0</v>
      </c>
      <c r="X21" s="64">
        <v>10317</v>
      </c>
      <c r="Y21" s="64">
        <v>3769</v>
      </c>
      <c r="Z21" s="64">
        <v>525</v>
      </c>
      <c r="AA21" s="64"/>
      <c r="AB21" s="64">
        <v>6860</v>
      </c>
      <c r="AC21" s="46">
        <f t="shared" si="2"/>
        <v>101420</v>
      </c>
      <c r="AD21" s="44">
        <f t="shared" si="3"/>
        <v>-3050</v>
      </c>
      <c r="AE21" s="39"/>
      <c r="AF21" s="64">
        <v>0</v>
      </c>
      <c r="AG21" s="64">
        <v>0</v>
      </c>
      <c r="AH21" s="64">
        <v>124763</v>
      </c>
      <c r="AI21" s="64">
        <v>917</v>
      </c>
      <c r="AJ21" s="51">
        <f t="shared" si="5"/>
        <v>125680</v>
      </c>
      <c r="AK21" s="64">
        <v>4353</v>
      </c>
      <c r="AL21" s="51">
        <f t="shared" si="4"/>
        <v>121327</v>
      </c>
      <c r="AM21" s="39"/>
      <c r="AN21" s="84"/>
      <c r="AO21" s="39"/>
    </row>
    <row r="22" spans="1:41" ht="15.75" customHeight="1" x14ac:dyDescent="0.2">
      <c r="A22" s="3">
        <f t="shared" si="6"/>
        <v>18</v>
      </c>
      <c r="B22" s="41" t="s">
        <v>285</v>
      </c>
      <c r="C22" s="41">
        <v>9785</v>
      </c>
      <c r="D22" s="63" t="s">
        <v>174</v>
      </c>
      <c r="E22" s="150" t="str">
        <f t="shared" si="0"/>
        <v xml:space="preserve"> </v>
      </c>
      <c r="F22" s="119" t="s">
        <v>294</v>
      </c>
      <c r="G22" s="72">
        <v>32405</v>
      </c>
      <c r="H22" s="64">
        <v>3647</v>
      </c>
      <c r="I22" s="64">
        <v>0</v>
      </c>
      <c r="J22" s="64">
        <v>0</v>
      </c>
      <c r="K22" s="64">
        <v>2780</v>
      </c>
      <c r="L22" s="64"/>
      <c r="M22" s="64"/>
      <c r="N22" s="64"/>
      <c r="O22" s="64"/>
      <c r="P22" s="64">
        <v>0</v>
      </c>
      <c r="Q22" s="64"/>
      <c r="R22" s="51">
        <f t="shared" si="1"/>
        <v>38832</v>
      </c>
      <c r="S22" s="11"/>
      <c r="T22" s="64">
        <v>7470</v>
      </c>
      <c r="U22" s="64">
        <v>576</v>
      </c>
      <c r="V22" s="64"/>
      <c r="W22" s="64">
        <v>452</v>
      </c>
      <c r="X22" s="64">
        <v>2524</v>
      </c>
      <c r="Y22" s="64">
        <v>10603</v>
      </c>
      <c r="Z22" s="64">
        <v>0</v>
      </c>
      <c r="AA22" s="64"/>
      <c r="AB22" s="64">
        <v>1660</v>
      </c>
      <c r="AC22" s="46">
        <f t="shared" si="2"/>
        <v>23285</v>
      </c>
      <c r="AD22" s="44">
        <f t="shared" si="3"/>
        <v>15547</v>
      </c>
      <c r="AE22" s="39"/>
      <c r="AF22" s="64"/>
      <c r="AG22" s="64">
        <v>0</v>
      </c>
      <c r="AH22" s="64">
        <v>33930</v>
      </c>
      <c r="AI22" s="64">
        <v>0</v>
      </c>
      <c r="AJ22" s="51">
        <f t="shared" si="5"/>
        <v>33930</v>
      </c>
      <c r="AK22" s="64">
        <v>0</v>
      </c>
      <c r="AL22" s="51">
        <f t="shared" si="4"/>
        <v>33930</v>
      </c>
      <c r="AM22" s="39"/>
      <c r="AN22" s="84"/>
      <c r="AO22" s="39"/>
    </row>
    <row r="23" spans="1:41" ht="15.75" customHeight="1" x14ac:dyDescent="0.2">
      <c r="A23" s="3">
        <f t="shared" si="6"/>
        <v>19</v>
      </c>
      <c r="B23" s="41" t="s">
        <v>285</v>
      </c>
      <c r="C23" s="41">
        <v>9786</v>
      </c>
      <c r="D23" s="63" t="s">
        <v>172</v>
      </c>
      <c r="E23" s="150">
        <f t="shared" si="0"/>
        <v>1</v>
      </c>
      <c r="F23" s="119" t="s">
        <v>345</v>
      </c>
      <c r="G23" s="72">
        <v>10709</v>
      </c>
      <c r="H23" s="64"/>
      <c r="I23" s="64">
        <v>130</v>
      </c>
      <c r="J23" s="64">
        <v>0</v>
      </c>
      <c r="K23" s="64"/>
      <c r="L23" s="64">
        <v>0</v>
      </c>
      <c r="M23" s="64"/>
      <c r="N23" s="64">
        <v>122</v>
      </c>
      <c r="O23" s="64">
        <v>5756</v>
      </c>
      <c r="P23" s="64"/>
      <c r="Q23" s="64"/>
      <c r="R23" s="51">
        <f t="shared" si="1"/>
        <v>16717</v>
      </c>
      <c r="S23" s="11"/>
      <c r="T23" s="64">
        <v>7995</v>
      </c>
      <c r="U23" s="64">
        <v>0</v>
      </c>
      <c r="V23" s="64">
        <v>0</v>
      </c>
      <c r="W23" s="64">
        <v>0</v>
      </c>
      <c r="X23" s="64">
        <v>521</v>
      </c>
      <c r="Y23" s="64">
        <v>14069</v>
      </c>
      <c r="Z23" s="64">
        <v>445</v>
      </c>
      <c r="AA23" s="64">
        <v>0</v>
      </c>
      <c r="AB23" s="64">
        <v>10</v>
      </c>
      <c r="AC23" s="46">
        <f t="shared" si="2"/>
        <v>23040</v>
      </c>
      <c r="AD23" s="44">
        <f t="shared" si="3"/>
        <v>-6323</v>
      </c>
      <c r="AE23" s="39"/>
      <c r="AF23" s="64">
        <v>510000</v>
      </c>
      <c r="AG23" s="64">
        <v>9692</v>
      </c>
      <c r="AH23" s="64">
        <v>197182</v>
      </c>
      <c r="AI23" s="64">
        <v>95</v>
      </c>
      <c r="AJ23" s="51">
        <f t="shared" si="5"/>
        <v>716969</v>
      </c>
      <c r="AK23" s="64">
        <v>4354</v>
      </c>
      <c r="AL23" s="51">
        <f t="shared" si="4"/>
        <v>712615</v>
      </c>
      <c r="AM23" s="39"/>
      <c r="AN23" s="84"/>
      <c r="AO23" s="39"/>
    </row>
    <row r="24" spans="1:41" ht="15.75" customHeight="1" x14ac:dyDescent="0.2">
      <c r="A24" s="3">
        <f t="shared" si="6"/>
        <v>20</v>
      </c>
      <c r="B24" s="41" t="s">
        <v>285</v>
      </c>
      <c r="C24" s="41">
        <v>9787</v>
      </c>
      <c r="D24" s="63" t="s">
        <v>167</v>
      </c>
      <c r="E24" s="150">
        <f t="shared" si="0"/>
        <v>1</v>
      </c>
      <c r="F24" s="119" t="s">
        <v>345</v>
      </c>
      <c r="G24" s="72">
        <v>15809</v>
      </c>
      <c r="H24" s="64"/>
      <c r="I24" s="64">
        <v>0</v>
      </c>
      <c r="J24" s="64">
        <v>0</v>
      </c>
      <c r="K24" s="64"/>
      <c r="L24" s="64">
        <v>0</v>
      </c>
      <c r="M24" s="64"/>
      <c r="N24" s="64">
        <v>2898</v>
      </c>
      <c r="O24" s="64">
        <v>12255</v>
      </c>
      <c r="P24" s="64">
        <v>6733</v>
      </c>
      <c r="Q24" s="64">
        <v>2960</v>
      </c>
      <c r="R24" s="51">
        <f t="shared" si="1"/>
        <v>40655</v>
      </c>
      <c r="S24" s="9"/>
      <c r="T24" s="64">
        <v>10107</v>
      </c>
      <c r="U24" s="64">
        <v>0</v>
      </c>
      <c r="V24" s="64"/>
      <c r="W24" s="64"/>
      <c r="X24" s="64">
        <v>19315</v>
      </c>
      <c r="Y24" s="64">
        <v>5130</v>
      </c>
      <c r="Z24" s="64">
        <v>3212</v>
      </c>
      <c r="AA24" s="64">
        <v>0</v>
      </c>
      <c r="AB24" s="64"/>
      <c r="AC24" s="46">
        <f t="shared" si="2"/>
        <v>37764</v>
      </c>
      <c r="AD24" s="44">
        <f t="shared" si="3"/>
        <v>2891</v>
      </c>
      <c r="AE24" s="39"/>
      <c r="AF24" s="64">
        <v>560000</v>
      </c>
      <c r="AG24" s="64">
        <v>0</v>
      </c>
      <c r="AH24" s="64">
        <v>357343</v>
      </c>
      <c r="AI24" s="64">
        <v>3668</v>
      </c>
      <c r="AJ24" s="51">
        <f t="shared" si="5"/>
        <v>921011</v>
      </c>
      <c r="AK24" s="64">
        <v>2743</v>
      </c>
      <c r="AL24" s="51">
        <f t="shared" si="4"/>
        <v>918268</v>
      </c>
      <c r="AM24" s="39"/>
      <c r="AN24" s="84"/>
      <c r="AO24" s="39"/>
    </row>
    <row r="25" spans="1:41" s="45" customFormat="1" ht="15.75" customHeight="1" x14ac:dyDescent="0.2">
      <c r="A25" s="8">
        <f t="shared" si="6"/>
        <v>21</v>
      </c>
      <c r="B25" s="86" t="s">
        <v>285</v>
      </c>
      <c r="C25" s="86">
        <v>9791</v>
      </c>
      <c r="D25" s="87" t="s">
        <v>310</v>
      </c>
      <c r="E25" s="163">
        <f t="shared" si="0"/>
        <v>1</v>
      </c>
      <c r="F25" s="119" t="s">
        <v>345</v>
      </c>
      <c r="G25" s="93">
        <v>15420</v>
      </c>
      <c r="H25" s="94"/>
      <c r="I25" s="94">
        <v>300</v>
      </c>
      <c r="J25" s="94"/>
      <c r="K25" s="94">
        <v>0</v>
      </c>
      <c r="L25" s="94">
        <v>0</v>
      </c>
      <c r="M25" s="94"/>
      <c r="N25" s="94">
        <v>2665</v>
      </c>
      <c r="O25" s="94">
        <v>4555</v>
      </c>
      <c r="P25" s="94"/>
      <c r="Q25" s="94">
        <v>2725</v>
      </c>
      <c r="R25" s="51">
        <f t="shared" si="1"/>
        <v>25665</v>
      </c>
      <c r="S25" s="9"/>
      <c r="T25" s="94">
        <v>35931</v>
      </c>
      <c r="U25" s="94"/>
      <c r="V25" s="94">
        <v>1753</v>
      </c>
      <c r="W25" s="94">
        <v>2224</v>
      </c>
      <c r="X25" s="94">
        <v>32691</v>
      </c>
      <c r="Y25" s="94">
        <v>5190</v>
      </c>
      <c r="Z25" s="94">
        <v>505</v>
      </c>
      <c r="AA25" s="94">
        <v>0</v>
      </c>
      <c r="AB25" s="94">
        <v>2894</v>
      </c>
      <c r="AC25" s="83">
        <f t="shared" si="2"/>
        <v>81188</v>
      </c>
      <c r="AD25" s="51">
        <f t="shared" si="3"/>
        <v>-55523</v>
      </c>
      <c r="AE25" s="89"/>
      <c r="AF25" s="94">
        <v>306000</v>
      </c>
      <c r="AG25" s="94"/>
      <c r="AH25" s="94">
        <v>97279</v>
      </c>
      <c r="AI25" s="94">
        <v>3647</v>
      </c>
      <c r="AJ25" s="51">
        <f t="shared" si="5"/>
        <v>406926</v>
      </c>
      <c r="AK25" s="94">
        <v>1678</v>
      </c>
      <c r="AL25" s="51">
        <f t="shared" si="4"/>
        <v>405248</v>
      </c>
      <c r="AM25" s="89"/>
      <c r="AN25" s="164"/>
      <c r="AO25" s="89"/>
    </row>
    <row r="26" spans="1:41" ht="15.75" customHeight="1" x14ac:dyDescent="0.2">
      <c r="A26" s="3">
        <f t="shared" si="6"/>
        <v>22</v>
      </c>
      <c r="B26" s="41" t="s">
        <v>285</v>
      </c>
      <c r="C26" s="41">
        <v>9793</v>
      </c>
      <c r="D26" s="63" t="s">
        <v>271</v>
      </c>
      <c r="E26" s="150" t="str">
        <f t="shared" si="0"/>
        <v xml:space="preserve"> </v>
      </c>
      <c r="F26" s="119" t="s">
        <v>294</v>
      </c>
      <c r="G26" s="72">
        <v>91203</v>
      </c>
      <c r="H26" s="64"/>
      <c r="I26" s="64"/>
      <c r="J26" s="64"/>
      <c r="K26" s="64">
        <v>1590</v>
      </c>
      <c r="L26" s="64">
        <v>0</v>
      </c>
      <c r="M26" s="64"/>
      <c r="N26" s="64">
        <v>23880</v>
      </c>
      <c r="O26" s="64"/>
      <c r="P26" s="64">
        <v>0</v>
      </c>
      <c r="Q26" s="64"/>
      <c r="R26" s="51">
        <f t="shared" si="1"/>
        <v>116673</v>
      </c>
      <c r="S26" s="11"/>
      <c r="T26" s="64">
        <v>56365</v>
      </c>
      <c r="U26" s="64">
        <v>17313</v>
      </c>
      <c r="V26" s="64"/>
      <c r="W26" s="64"/>
      <c r="X26" s="64">
        <v>32847</v>
      </c>
      <c r="Y26" s="64">
        <v>17786</v>
      </c>
      <c r="Z26" s="64">
        <v>1397</v>
      </c>
      <c r="AA26" s="64"/>
      <c r="AB26" s="64">
        <v>1166</v>
      </c>
      <c r="AC26" s="46">
        <f t="shared" si="2"/>
        <v>126874</v>
      </c>
      <c r="AD26" s="44">
        <f t="shared" si="3"/>
        <v>-10201</v>
      </c>
      <c r="AE26" s="39"/>
      <c r="AF26" s="64">
        <v>1260760</v>
      </c>
      <c r="AG26" s="64">
        <v>4180</v>
      </c>
      <c r="AH26" s="64">
        <v>36436</v>
      </c>
      <c r="AI26" s="64">
        <v>3791</v>
      </c>
      <c r="AJ26" s="51">
        <f t="shared" si="5"/>
        <v>1305167</v>
      </c>
      <c r="AK26" s="64">
        <v>1689</v>
      </c>
      <c r="AL26" s="51">
        <f t="shared" si="4"/>
        <v>1303478</v>
      </c>
      <c r="AM26" s="39"/>
      <c r="AN26" s="84"/>
      <c r="AO26" s="39"/>
    </row>
    <row r="27" spans="1:41" ht="15.75" customHeight="1" x14ac:dyDescent="0.2">
      <c r="A27" s="3">
        <f t="shared" si="6"/>
        <v>23</v>
      </c>
      <c r="B27" s="41" t="s">
        <v>285</v>
      </c>
      <c r="C27" s="41">
        <v>9795</v>
      </c>
      <c r="D27" s="63" t="s">
        <v>164</v>
      </c>
      <c r="E27" s="150">
        <f t="shared" si="0"/>
        <v>1</v>
      </c>
      <c r="F27" s="119" t="s">
        <v>345</v>
      </c>
      <c r="G27" s="72">
        <v>77239</v>
      </c>
      <c r="H27" s="64"/>
      <c r="I27" s="64"/>
      <c r="J27" s="64">
        <v>12000</v>
      </c>
      <c r="K27" s="64"/>
      <c r="L27" s="64"/>
      <c r="M27" s="64"/>
      <c r="N27" s="64">
        <v>10538</v>
      </c>
      <c r="O27" s="64">
        <v>4684</v>
      </c>
      <c r="P27" s="64">
        <v>1771</v>
      </c>
      <c r="Q27" s="64">
        <v>2285</v>
      </c>
      <c r="R27" s="51">
        <f t="shared" si="1"/>
        <v>108517</v>
      </c>
      <c r="S27" s="27"/>
      <c r="T27" s="64">
        <v>5746</v>
      </c>
      <c r="U27" s="64"/>
      <c r="V27" s="64">
        <v>2563</v>
      </c>
      <c r="W27" s="64">
        <v>42304</v>
      </c>
      <c r="X27" s="64">
        <v>30183</v>
      </c>
      <c r="Y27" s="64">
        <v>20586</v>
      </c>
      <c r="Z27" s="64">
        <v>250</v>
      </c>
      <c r="AA27" s="64">
        <v>70</v>
      </c>
      <c r="AB27" s="64">
        <v>2451</v>
      </c>
      <c r="AC27" s="46">
        <f t="shared" si="2"/>
        <v>104153</v>
      </c>
      <c r="AD27" s="44">
        <f t="shared" si="3"/>
        <v>4364</v>
      </c>
      <c r="AE27" s="39"/>
      <c r="AF27" s="64">
        <v>524305</v>
      </c>
      <c r="AG27" s="64">
        <v>9171</v>
      </c>
      <c r="AH27" s="64">
        <v>167095</v>
      </c>
      <c r="AI27" s="64">
        <v>2315</v>
      </c>
      <c r="AJ27" s="51">
        <f t="shared" si="5"/>
        <v>702886</v>
      </c>
      <c r="AK27" s="64">
        <v>48988</v>
      </c>
      <c r="AL27" s="51">
        <f t="shared" si="4"/>
        <v>653898</v>
      </c>
      <c r="AM27" s="39"/>
      <c r="AN27" s="84"/>
      <c r="AO27" s="39"/>
    </row>
    <row r="28" spans="1:41" ht="15.75" customHeight="1" x14ac:dyDescent="0.2">
      <c r="A28" s="3">
        <f t="shared" si="6"/>
        <v>24</v>
      </c>
      <c r="B28" s="41" t="s">
        <v>285</v>
      </c>
      <c r="C28" s="41">
        <v>9801</v>
      </c>
      <c r="D28" s="63" t="s">
        <v>175</v>
      </c>
      <c r="E28" s="150" t="str">
        <f t="shared" si="0"/>
        <v xml:space="preserve"> </v>
      </c>
      <c r="F28" s="119" t="s">
        <v>294</v>
      </c>
      <c r="G28" s="72">
        <v>15705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/>
      <c r="N28" s="64">
        <v>499</v>
      </c>
      <c r="O28" s="64">
        <v>5</v>
      </c>
      <c r="P28" s="64"/>
      <c r="Q28" s="64">
        <v>65</v>
      </c>
      <c r="R28" s="51">
        <f t="shared" si="1"/>
        <v>16274</v>
      </c>
      <c r="S28" s="9"/>
      <c r="T28" s="64">
        <v>8989</v>
      </c>
      <c r="U28" s="64">
        <v>0</v>
      </c>
      <c r="V28" s="64">
        <v>816</v>
      </c>
      <c r="W28" s="64"/>
      <c r="X28" s="64">
        <v>3740</v>
      </c>
      <c r="Y28" s="64">
        <v>3064</v>
      </c>
      <c r="Z28" s="64">
        <v>1050</v>
      </c>
      <c r="AA28" s="64">
        <v>0</v>
      </c>
      <c r="AB28" s="64"/>
      <c r="AC28" s="46">
        <f t="shared" si="2"/>
        <v>17659</v>
      </c>
      <c r="AD28" s="44">
        <f t="shared" si="3"/>
        <v>-1385</v>
      </c>
      <c r="AE28" s="39"/>
      <c r="AF28" s="64">
        <v>381506</v>
      </c>
      <c r="AG28" s="64">
        <v>2708</v>
      </c>
      <c r="AH28" s="64">
        <v>6095</v>
      </c>
      <c r="AI28" s="64"/>
      <c r="AJ28" s="51">
        <f t="shared" si="5"/>
        <v>390309</v>
      </c>
      <c r="AK28" s="64">
        <v>667</v>
      </c>
      <c r="AL28" s="51">
        <f t="shared" si="4"/>
        <v>389642</v>
      </c>
      <c r="AM28" s="39"/>
      <c r="AN28" s="84"/>
      <c r="AO28" s="39"/>
    </row>
    <row r="29" spans="1:41" ht="15.75" customHeight="1" x14ac:dyDescent="0.2">
      <c r="A29" s="3">
        <f t="shared" si="6"/>
        <v>25</v>
      </c>
      <c r="B29" s="41" t="s">
        <v>285</v>
      </c>
      <c r="C29" s="41">
        <v>9802</v>
      </c>
      <c r="D29" s="63" t="s">
        <v>177</v>
      </c>
      <c r="E29" s="150">
        <f t="shared" si="0"/>
        <v>1</v>
      </c>
      <c r="F29" s="119" t="s">
        <v>345</v>
      </c>
      <c r="G29" s="72">
        <v>77299</v>
      </c>
      <c r="H29" s="64"/>
      <c r="I29" s="64"/>
      <c r="J29" s="64"/>
      <c r="K29" s="64"/>
      <c r="L29" s="64">
        <v>0</v>
      </c>
      <c r="M29" s="64"/>
      <c r="N29" s="64"/>
      <c r="O29" s="64">
        <v>2632</v>
      </c>
      <c r="P29" s="64">
        <v>27080</v>
      </c>
      <c r="Q29" s="64">
        <v>499</v>
      </c>
      <c r="R29" s="51">
        <f t="shared" si="1"/>
        <v>107510</v>
      </c>
      <c r="S29" s="11"/>
      <c r="T29" s="64">
        <v>72550</v>
      </c>
      <c r="U29" s="64"/>
      <c r="V29" s="64"/>
      <c r="W29" s="64">
        <v>118</v>
      </c>
      <c r="X29" s="64">
        <v>33276</v>
      </c>
      <c r="Y29" s="64">
        <v>15457</v>
      </c>
      <c r="Z29" s="64">
        <v>10846</v>
      </c>
      <c r="AA29" s="64"/>
      <c r="AB29" s="64">
        <v>24438</v>
      </c>
      <c r="AC29" s="46">
        <f t="shared" si="2"/>
        <v>156685</v>
      </c>
      <c r="AD29" s="44">
        <f t="shared" si="3"/>
        <v>-49175</v>
      </c>
      <c r="AE29" s="39"/>
      <c r="AF29" s="64">
        <v>997542</v>
      </c>
      <c r="AG29" s="64">
        <v>12565</v>
      </c>
      <c r="AH29" s="64">
        <v>99791</v>
      </c>
      <c r="AI29" s="64"/>
      <c r="AJ29" s="51">
        <f t="shared" si="5"/>
        <v>1109898</v>
      </c>
      <c r="AK29" s="64">
        <v>7555</v>
      </c>
      <c r="AL29" s="51">
        <f t="shared" si="4"/>
        <v>1102343</v>
      </c>
      <c r="AM29" s="39"/>
      <c r="AN29" s="84"/>
      <c r="AO29" s="39"/>
    </row>
    <row r="30" spans="1:41" ht="15.75" customHeight="1" x14ac:dyDescent="0.2">
      <c r="A30" s="3">
        <f t="shared" si="6"/>
        <v>26</v>
      </c>
      <c r="B30" s="41" t="s">
        <v>285</v>
      </c>
      <c r="C30" s="41">
        <v>9803</v>
      </c>
      <c r="D30" s="63" t="s">
        <v>176</v>
      </c>
      <c r="E30" s="150">
        <f t="shared" si="0"/>
        <v>1</v>
      </c>
      <c r="F30" s="119" t="s">
        <v>345</v>
      </c>
      <c r="G30" s="72">
        <v>26842</v>
      </c>
      <c r="H30" s="64"/>
      <c r="I30" s="64"/>
      <c r="J30" s="64">
        <v>0</v>
      </c>
      <c r="K30" s="64"/>
      <c r="L30" s="64">
        <v>0</v>
      </c>
      <c r="M30" s="64"/>
      <c r="N30" s="64">
        <v>10200</v>
      </c>
      <c r="O30" s="64">
        <v>29</v>
      </c>
      <c r="P30" s="64">
        <v>303</v>
      </c>
      <c r="Q30" s="64"/>
      <c r="R30" s="51">
        <f t="shared" si="1"/>
        <v>37374</v>
      </c>
      <c r="S30" s="27"/>
      <c r="T30" s="64"/>
      <c r="U30" s="64">
        <v>0</v>
      </c>
      <c r="V30" s="64">
        <v>3950</v>
      </c>
      <c r="W30" s="64">
        <v>0</v>
      </c>
      <c r="X30" s="64">
        <v>18068</v>
      </c>
      <c r="Y30" s="64">
        <v>7610</v>
      </c>
      <c r="Z30" s="64">
        <v>1250</v>
      </c>
      <c r="AA30" s="64">
        <v>5100</v>
      </c>
      <c r="AB30" s="64"/>
      <c r="AC30" s="46">
        <f t="shared" si="2"/>
        <v>35978</v>
      </c>
      <c r="AD30" s="44">
        <f t="shared" si="3"/>
        <v>1396</v>
      </c>
      <c r="AE30" s="39"/>
      <c r="AF30" s="64">
        <v>460000</v>
      </c>
      <c r="AG30" s="64">
        <v>0</v>
      </c>
      <c r="AH30" s="64">
        <v>33807</v>
      </c>
      <c r="AI30" s="64">
        <v>0</v>
      </c>
      <c r="AJ30" s="51">
        <f t="shared" si="5"/>
        <v>493807</v>
      </c>
      <c r="AK30" s="64"/>
      <c r="AL30" s="51">
        <f t="shared" si="4"/>
        <v>493807</v>
      </c>
      <c r="AM30" s="39"/>
      <c r="AN30" s="84"/>
      <c r="AO30" s="39"/>
    </row>
    <row r="31" spans="1:41" ht="15.75" customHeight="1" x14ac:dyDescent="0.2">
      <c r="A31" s="3">
        <f t="shared" si="6"/>
        <v>27</v>
      </c>
      <c r="B31" s="41" t="s">
        <v>285</v>
      </c>
      <c r="C31" s="41">
        <v>9804</v>
      </c>
      <c r="D31" s="128" t="s">
        <v>327</v>
      </c>
      <c r="E31" s="150" t="str">
        <f t="shared" si="0"/>
        <v xml:space="preserve"> </v>
      </c>
      <c r="F31" s="119" t="s">
        <v>294</v>
      </c>
      <c r="G31" s="72">
        <v>60510</v>
      </c>
      <c r="H31" s="64">
        <v>0</v>
      </c>
      <c r="I31" s="64">
        <v>0</v>
      </c>
      <c r="J31" s="64">
        <v>30000</v>
      </c>
      <c r="K31" s="64">
        <v>1856</v>
      </c>
      <c r="L31" s="64">
        <v>0</v>
      </c>
      <c r="M31" s="64"/>
      <c r="N31" s="64">
        <v>6600</v>
      </c>
      <c r="O31" s="64">
        <v>2855</v>
      </c>
      <c r="P31" s="64">
        <v>200</v>
      </c>
      <c r="Q31" s="64">
        <v>0</v>
      </c>
      <c r="R31" s="51">
        <f t="shared" si="1"/>
        <v>102021</v>
      </c>
      <c r="S31" s="27"/>
      <c r="T31" s="64"/>
      <c r="U31" s="64"/>
      <c r="V31" s="64">
        <v>4752</v>
      </c>
      <c r="W31" s="64">
        <v>-34</v>
      </c>
      <c r="X31" s="64">
        <v>16415</v>
      </c>
      <c r="Y31" s="64">
        <v>174</v>
      </c>
      <c r="Z31" s="64">
        <v>6008</v>
      </c>
      <c r="AA31" s="64">
        <v>2400</v>
      </c>
      <c r="AB31" s="64">
        <v>60</v>
      </c>
      <c r="AC31" s="46">
        <f t="shared" si="2"/>
        <v>29775</v>
      </c>
      <c r="AD31" s="44">
        <f t="shared" si="3"/>
        <v>72246</v>
      </c>
      <c r="AE31" s="39"/>
      <c r="AF31" s="64">
        <v>915605</v>
      </c>
      <c r="AG31" s="64">
        <v>29</v>
      </c>
      <c r="AH31" s="64">
        <v>198073</v>
      </c>
      <c r="AI31" s="64">
        <v>958</v>
      </c>
      <c r="AJ31" s="51">
        <f t="shared" si="5"/>
        <v>1114665</v>
      </c>
      <c r="AK31" s="64">
        <v>0</v>
      </c>
      <c r="AL31" s="51">
        <f t="shared" si="4"/>
        <v>1114665</v>
      </c>
      <c r="AM31" s="39"/>
      <c r="AN31" s="84"/>
      <c r="AO31" s="39"/>
    </row>
    <row r="32" spans="1:41" ht="15.75" customHeight="1" x14ac:dyDescent="0.2">
      <c r="A32" s="3">
        <f t="shared" si="6"/>
        <v>28</v>
      </c>
      <c r="B32" s="41" t="s">
        <v>285</v>
      </c>
      <c r="C32" s="41">
        <v>9806</v>
      </c>
      <c r="D32" s="63" t="s">
        <v>178</v>
      </c>
      <c r="E32" s="150" t="str">
        <f t="shared" si="0"/>
        <v xml:space="preserve"> </v>
      </c>
      <c r="F32" s="119" t="s">
        <v>294</v>
      </c>
      <c r="G32" s="72">
        <v>24616</v>
      </c>
      <c r="H32" s="64">
        <v>0</v>
      </c>
      <c r="I32" s="64"/>
      <c r="J32" s="64">
        <v>0</v>
      </c>
      <c r="K32" s="64">
        <v>655</v>
      </c>
      <c r="L32" s="64">
        <v>0</v>
      </c>
      <c r="M32" s="64"/>
      <c r="N32" s="64">
        <v>16165</v>
      </c>
      <c r="O32" s="64">
        <v>6792</v>
      </c>
      <c r="P32" s="64">
        <v>737</v>
      </c>
      <c r="Q32" s="64">
        <v>0</v>
      </c>
      <c r="R32" s="51">
        <f t="shared" si="1"/>
        <v>48965</v>
      </c>
      <c r="S32" s="9"/>
      <c r="T32" s="64">
        <v>21382</v>
      </c>
      <c r="U32" s="64">
        <v>6240</v>
      </c>
      <c r="V32" s="64">
        <v>2051</v>
      </c>
      <c r="W32" s="64">
        <v>0</v>
      </c>
      <c r="X32" s="64">
        <v>10110</v>
      </c>
      <c r="Y32" s="64">
        <v>5633</v>
      </c>
      <c r="Z32" s="64">
        <v>1503</v>
      </c>
      <c r="AA32" s="64">
        <v>50</v>
      </c>
      <c r="AB32" s="64"/>
      <c r="AC32" s="46">
        <f t="shared" si="2"/>
        <v>46969</v>
      </c>
      <c r="AD32" s="44">
        <f t="shared" si="3"/>
        <v>1996</v>
      </c>
      <c r="AE32" s="39"/>
      <c r="AF32" s="64">
        <v>480000</v>
      </c>
      <c r="AG32" s="64">
        <v>124</v>
      </c>
      <c r="AH32" s="64">
        <v>680206</v>
      </c>
      <c r="AI32" s="64"/>
      <c r="AJ32" s="51">
        <f t="shared" si="5"/>
        <v>1160330</v>
      </c>
      <c r="AK32" s="64">
        <v>4256</v>
      </c>
      <c r="AL32" s="51">
        <f t="shared" si="4"/>
        <v>1156074</v>
      </c>
      <c r="AM32" s="39"/>
      <c r="AN32" s="84"/>
      <c r="AO32" s="39"/>
    </row>
    <row r="33" spans="1:41" ht="15.75" customHeight="1" x14ac:dyDescent="0.2">
      <c r="A33" s="3">
        <f t="shared" si="6"/>
        <v>29</v>
      </c>
      <c r="B33" s="41" t="s">
        <v>285</v>
      </c>
      <c r="C33" s="41">
        <v>9811</v>
      </c>
      <c r="D33" s="63" t="s">
        <v>179</v>
      </c>
      <c r="E33" s="150" t="str">
        <f t="shared" si="0"/>
        <v xml:space="preserve"> </v>
      </c>
      <c r="F33" s="119" t="s">
        <v>294</v>
      </c>
      <c r="G33" s="72">
        <v>65273</v>
      </c>
      <c r="H33" s="64">
        <v>7271</v>
      </c>
      <c r="I33" s="64"/>
      <c r="J33" s="64"/>
      <c r="K33" s="64">
        <v>0</v>
      </c>
      <c r="L33" s="64"/>
      <c r="M33" s="64"/>
      <c r="N33" s="64">
        <v>800</v>
      </c>
      <c r="O33" s="64">
        <v>1895</v>
      </c>
      <c r="P33" s="64">
        <v>11781</v>
      </c>
      <c r="Q33" s="64"/>
      <c r="R33" s="51">
        <f t="shared" si="1"/>
        <v>87020</v>
      </c>
      <c r="S33" s="11"/>
      <c r="T33" s="64">
        <v>9372</v>
      </c>
      <c r="U33" s="64">
        <v>4312</v>
      </c>
      <c r="V33" s="64"/>
      <c r="W33" s="64"/>
      <c r="X33" s="64">
        <v>31187</v>
      </c>
      <c r="Y33" s="64">
        <v>2629</v>
      </c>
      <c r="Z33" s="64">
        <v>7623</v>
      </c>
      <c r="AA33" s="64">
        <v>3445</v>
      </c>
      <c r="AB33" s="64">
        <v>5237</v>
      </c>
      <c r="AC33" s="46">
        <f t="shared" si="2"/>
        <v>63805</v>
      </c>
      <c r="AD33" s="44">
        <f t="shared" si="3"/>
        <v>23215</v>
      </c>
      <c r="AE33" s="39"/>
      <c r="AF33" s="64">
        <v>830000</v>
      </c>
      <c r="AG33" s="64"/>
      <c r="AH33" s="64">
        <v>173163</v>
      </c>
      <c r="AI33" s="64">
        <v>0</v>
      </c>
      <c r="AJ33" s="51">
        <f t="shared" si="5"/>
        <v>1003163</v>
      </c>
      <c r="AK33" s="64"/>
      <c r="AL33" s="51">
        <f t="shared" si="4"/>
        <v>1003163</v>
      </c>
      <c r="AM33" s="39"/>
      <c r="AN33" s="84"/>
      <c r="AO33" s="39"/>
    </row>
    <row r="34" spans="1:41" ht="15.75" customHeight="1" x14ac:dyDescent="0.2">
      <c r="A34" s="3">
        <f t="shared" si="6"/>
        <v>30</v>
      </c>
      <c r="B34" s="41" t="s">
        <v>285</v>
      </c>
      <c r="C34" s="41">
        <v>9812</v>
      </c>
      <c r="D34" s="63" t="s">
        <v>183</v>
      </c>
      <c r="E34" s="150">
        <f t="shared" si="0"/>
        <v>1</v>
      </c>
      <c r="F34" s="119" t="s">
        <v>345</v>
      </c>
      <c r="G34" s="72">
        <v>322307</v>
      </c>
      <c r="H34" s="64"/>
      <c r="I34" s="64">
        <v>37928</v>
      </c>
      <c r="J34" s="64">
        <v>13900</v>
      </c>
      <c r="K34" s="64">
        <v>3624</v>
      </c>
      <c r="L34" s="64">
        <v>0</v>
      </c>
      <c r="M34" s="64"/>
      <c r="N34" s="64">
        <v>27427</v>
      </c>
      <c r="O34" s="64">
        <v>68</v>
      </c>
      <c r="P34" s="64">
        <v>30624</v>
      </c>
      <c r="Q34" s="64">
        <v>2720</v>
      </c>
      <c r="R34" s="51">
        <f t="shared" si="1"/>
        <v>438598</v>
      </c>
      <c r="S34" s="9"/>
      <c r="T34" s="64">
        <v>193661</v>
      </c>
      <c r="U34" s="64">
        <v>6106</v>
      </c>
      <c r="V34" s="64">
        <v>2895</v>
      </c>
      <c r="W34" s="64">
        <v>38427</v>
      </c>
      <c r="X34" s="64">
        <v>49030</v>
      </c>
      <c r="Y34" s="64">
        <v>66520</v>
      </c>
      <c r="Z34" s="64">
        <v>12667</v>
      </c>
      <c r="AA34" s="64">
        <v>25261</v>
      </c>
      <c r="AB34" s="64">
        <v>16715</v>
      </c>
      <c r="AC34" s="46">
        <f t="shared" si="2"/>
        <v>411282</v>
      </c>
      <c r="AD34" s="44">
        <f t="shared" si="3"/>
        <v>27316</v>
      </c>
      <c r="AE34" s="39"/>
      <c r="AF34" s="64">
        <v>469000</v>
      </c>
      <c r="AG34" s="64">
        <v>35117</v>
      </c>
      <c r="AH34" s="64">
        <v>96505</v>
      </c>
      <c r="AI34" s="64">
        <v>2726</v>
      </c>
      <c r="AJ34" s="51">
        <f t="shared" si="5"/>
        <v>603348</v>
      </c>
      <c r="AK34" s="64">
        <v>30573</v>
      </c>
      <c r="AL34" s="51">
        <f t="shared" si="4"/>
        <v>572775</v>
      </c>
      <c r="AM34" s="39"/>
      <c r="AN34" s="84"/>
      <c r="AO34" s="39"/>
    </row>
    <row r="35" spans="1:41" ht="15.75" customHeight="1" x14ac:dyDescent="0.2">
      <c r="A35" s="3">
        <f t="shared" si="6"/>
        <v>31</v>
      </c>
      <c r="B35" s="41" t="s">
        <v>285</v>
      </c>
      <c r="C35" s="41">
        <v>9813</v>
      </c>
      <c r="D35" s="63" t="s">
        <v>184</v>
      </c>
      <c r="E35" s="150">
        <f t="shared" ref="E35:E66" si="7">IF(F35="Y",1," ")</f>
        <v>1</v>
      </c>
      <c r="F35" s="119" t="s">
        <v>345</v>
      </c>
      <c r="G35" s="72">
        <v>123862</v>
      </c>
      <c r="H35" s="64">
        <v>0</v>
      </c>
      <c r="I35" s="64">
        <v>160</v>
      </c>
      <c r="J35" s="64">
        <v>3700</v>
      </c>
      <c r="K35" s="64">
        <v>0</v>
      </c>
      <c r="L35" s="64">
        <v>1000</v>
      </c>
      <c r="M35" s="64"/>
      <c r="N35" s="64">
        <v>13154</v>
      </c>
      <c r="O35" s="64">
        <v>3094</v>
      </c>
      <c r="P35" s="64">
        <v>10090</v>
      </c>
      <c r="Q35" s="64">
        <v>0</v>
      </c>
      <c r="R35" s="51">
        <f t="shared" si="1"/>
        <v>155060</v>
      </c>
      <c r="S35" s="11"/>
      <c r="T35" s="64">
        <v>61067</v>
      </c>
      <c r="U35" s="64">
        <v>6106</v>
      </c>
      <c r="V35" s="64"/>
      <c r="W35" s="64">
        <v>12576</v>
      </c>
      <c r="X35" s="64">
        <v>53697</v>
      </c>
      <c r="Y35" s="64">
        <v>18986</v>
      </c>
      <c r="Z35" s="64"/>
      <c r="AA35" s="64">
        <v>160</v>
      </c>
      <c r="AB35" s="64">
        <v>0</v>
      </c>
      <c r="AC35" s="46">
        <f t="shared" si="2"/>
        <v>152592</v>
      </c>
      <c r="AD35" s="44">
        <f t="shared" si="3"/>
        <v>2468</v>
      </c>
      <c r="AE35" s="39"/>
      <c r="AF35" s="64">
        <v>946470</v>
      </c>
      <c r="AG35" s="64">
        <v>978646</v>
      </c>
      <c r="AH35" s="64">
        <v>92189</v>
      </c>
      <c r="AI35" s="64">
        <v>29038</v>
      </c>
      <c r="AJ35" s="51">
        <f t="shared" si="5"/>
        <v>2046343</v>
      </c>
      <c r="AK35" s="64">
        <v>23365</v>
      </c>
      <c r="AL35" s="51">
        <f t="shared" si="4"/>
        <v>2022978</v>
      </c>
      <c r="AM35" s="39"/>
      <c r="AN35" s="84"/>
      <c r="AO35" s="39"/>
    </row>
    <row r="36" spans="1:41" ht="15.75" customHeight="1" x14ac:dyDescent="0.2">
      <c r="A36" s="3">
        <f t="shared" si="6"/>
        <v>32</v>
      </c>
      <c r="B36" s="41" t="s">
        <v>285</v>
      </c>
      <c r="C36" s="41">
        <v>9814</v>
      </c>
      <c r="D36" s="63" t="s">
        <v>182</v>
      </c>
      <c r="E36" s="150" t="str">
        <f t="shared" si="7"/>
        <v xml:space="preserve"> </v>
      </c>
      <c r="F36" s="119" t="s">
        <v>294</v>
      </c>
      <c r="G36" s="72">
        <v>2725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/>
      <c r="N36" s="64">
        <v>4420</v>
      </c>
      <c r="O36" s="64">
        <v>5763</v>
      </c>
      <c r="P36" s="64">
        <v>0</v>
      </c>
      <c r="Q36" s="64">
        <v>0</v>
      </c>
      <c r="R36" s="51">
        <f t="shared" ref="R36:R67" si="8">SUM(G36:Q36)</f>
        <v>12908</v>
      </c>
      <c r="S36" s="9"/>
      <c r="T36" s="64">
        <v>1800</v>
      </c>
      <c r="U36" s="64">
        <v>0</v>
      </c>
      <c r="V36" s="64">
        <v>0</v>
      </c>
      <c r="W36" s="64">
        <v>502</v>
      </c>
      <c r="X36" s="64">
        <v>9411</v>
      </c>
      <c r="Y36" s="64">
        <v>1686</v>
      </c>
      <c r="Z36" s="64">
        <v>1062</v>
      </c>
      <c r="AA36" s="64">
        <v>0</v>
      </c>
      <c r="AB36" s="64">
        <v>1874</v>
      </c>
      <c r="AC36" s="46">
        <f t="shared" ref="AC36:AC67" si="9">SUM(T36:AB36)</f>
        <v>16335</v>
      </c>
      <c r="AD36" s="44">
        <f t="shared" ref="AD36:AD68" si="10">+R36-AC36</f>
        <v>-3427</v>
      </c>
      <c r="AE36" s="39"/>
      <c r="AF36" s="64">
        <v>87000</v>
      </c>
      <c r="AG36" s="64">
        <v>0</v>
      </c>
      <c r="AH36" s="64">
        <v>132524</v>
      </c>
      <c r="AI36" s="64">
        <v>0</v>
      </c>
      <c r="AJ36" s="51">
        <f t="shared" si="5"/>
        <v>219524</v>
      </c>
      <c r="AK36" s="64">
        <v>0</v>
      </c>
      <c r="AL36" s="51">
        <f t="shared" ref="AL36:AL67" si="11">+AJ36-AK36</f>
        <v>219524</v>
      </c>
      <c r="AM36" s="39"/>
      <c r="AN36" s="84"/>
      <c r="AO36" s="39"/>
    </row>
    <row r="37" spans="1:41" ht="15.75" customHeight="1" x14ac:dyDescent="0.2">
      <c r="A37" s="3">
        <f t="shared" si="6"/>
        <v>33</v>
      </c>
      <c r="B37" s="41" t="s">
        <v>285</v>
      </c>
      <c r="C37" s="41">
        <v>9815</v>
      </c>
      <c r="D37" s="63" t="s">
        <v>180</v>
      </c>
      <c r="E37" s="150">
        <f t="shared" si="7"/>
        <v>1</v>
      </c>
      <c r="F37" s="119" t="s">
        <v>345</v>
      </c>
      <c r="G37" s="72">
        <v>44418</v>
      </c>
      <c r="H37" s="64">
        <v>0</v>
      </c>
      <c r="I37" s="64">
        <v>735</v>
      </c>
      <c r="J37" s="64"/>
      <c r="K37" s="64"/>
      <c r="L37" s="64">
        <v>0</v>
      </c>
      <c r="M37" s="64"/>
      <c r="N37" s="64">
        <v>5185</v>
      </c>
      <c r="O37" s="64">
        <v>3980</v>
      </c>
      <c r="P37" s="64">
        <v>10556</v>
      </c>
      <c r="Q37" s="64">
        <v>11396</v>
      </c>
      <c r="R37" s="51">
        <f t="shared" si="8"/>
        <v>76270</v>
      </c>
      <c r="S37" s="27"/>
      <c r="T37" s="64">
        <v>11778</v>
      </c>
      <c r="U37" s="64"/>
      <c r="V37" s="64">
        <v>13248</v>
      </c>
      <c r="W37" s="64">
        <v>0</v>
      </c>
      <c r="X37" s="64">
        <v>35465</v>
      </c>
      <c r="Y37" s="64">
        <v>6880</v>
      </c>
      <c r="Z37" s="64">
        <v>5236</v>
      </c>
      <c r="AA37" s="64"/>
      <c r="AB37" s="64">
        <v>76</v>
      </c>
      <c r="AC37" s="46">
        <f t="shared" si="9"/>
        <v>72683</v>
      </c>
      <c r="AD37" s="44">
        <f t="shared" si="10"/>
        <v>3587</v>
      </c>
      <c r="AE37" s="39"/>
      <c r="AF37" s="64">
        <v>769326</v>
      </c>
      <c r="AG37" s="64">
        <v>11738</v>
      </c>
      <c r="AH37" s="64">
        <v>186446</v>
      </c>
      <c r="AI37" s="64">
        <v>11776</v>
      </c>
      <c r="AJ37" s="51">
        <f t="shared" si="5"/>
        <v>979286</v>
      </c>
      <c r="AK37" s="64">
        <v>1510</v>
      </c>
      <c r="AL37" s="51">
        <f t="shared" si="11"/>
        <v>977776</v>
      </c>
      <c r="AM37" s="39"/>
      <c r="AN37" s="84"/>
      <c r="AO37" s="39"/>
    </row>
    <row r="38" spans="1:41" ht="15.75" customHeight="1" x14ac:dyDescent="0.2">
      <c r="A38" s="3">
        <f t="shared" si="6"/>
        <v>34</v>
      </c>
      <c r="B38" s="41" t="s">
        <v>285</v>
      </c>
      <c r="C38" s="41">
        <v>9816</v>
      </c>
      <c r="D38" s="63" t="s">
        <v>181</v>
      </c>
      <c r="E38" s="150">
        <f t="shared" si="7"/>
        <v>1</v>
      </c>
      <c r="F38" s="119" t="s">
        <v>345</v>
      </c>
      <c r="G38" s="72">
        <v>51665</v>
      </c>
      <c r="H38" s="64">
        <v>450</v>
      </c>
      <c r="I38" s="64">
        <v>16710</v>
      </c>
      <c r="J38" s="64"/>
      <c r="K38" s="64">
        <v>55604</v>
      </c>
      <c r="L38" s="64">
        <v>0</v>
      </c>
      <c r="M38" s="64"/>
      <c r="N38" s="64"/>
      <c r="O38" s="64">
        <v>6326</v>
      </c>
      <c r="P38" s="64"/>
      <c r="Q38" s="64"/>
      <c r="R38" s="51">
        <f t="shared" si="8"/>
        <v>130755</v>
      </c>
      <c r="S38" s="9"/>
      <c r="T38" s="64">
        <v>59224</v>
      </c>
      <c r="U38" s="64"/>
      <c r="V38" s="64">
        <v>7849</v>
      </c>
      <c r="W38" s="64">
        <v>2201</v>
      </c>
      <c r="X38" s="64">
        <v>20594</v>
      </c>
      <c r="Y38" s="64">
        <v>11573</v>
      </c>
      <c r="Z38" s="64">
        <v>10891</v>
      </c>
      <c r="AA38" s="64">
        <v>2258</v>
      </c>
      <c r="AB38" s="64">
        <v>0</v>
      </c>
      <c r="AC38" s="46">
        <f t="shared" si="9"/>
        <v>114590</v>
      </c>
      <c r="AD38" s="44">
        <f t="shared" si="10"/>
        <v>16165</v>
      </c>
      <c r="AE38" s="39"/>
      <c r="AF38" s="64">
        <v>482005</v>
      </c>
      <c r="AG38" s="64">
        <v>7168</v>
      </c>
      <c r="AH38" s="64">
        <v>274473</v>
      </c>
      <c r="AI38" s="64">
        <v>18221</v>
      </c>
      <c r="AJ38" s="51">
        <f t="shared" si="5"/>
        <v>781867</v>
      </c>
      <c r="AK38" s="64">
        <v>796</v>
      </c>
      <c r="AL38" s="51">
        <f t="shared" si="11"/>
        <v>781071</v>
      </c>
      <c r="AM38" s="39"/>
      <c r="AN38" s="84"/>
      <c r="AO38" s="39"/>
    </row>
    <row r="39" spans="1:41" ht="15.75" customHeight="1" x14ac:dyDescent="0.2">
      <c r="A39" s="3">
        <f t="shared" si="6"/>
        <v>35</v>
      </c>
      <c r="B39" s="41" t="s">
        <v>285</v>
      </c>
      <c r="C39" s="41">
        <v>9817</v>
      </c>
      <c r="D39" s="63" t="s">
        <v>185</v>
      </c>
      <c r="E39" s="150" t="str">
        <f t="shared" si="7"/>
        <v xml:space="preserve"> </v>
      </c>
      <c r="F39" s="119" t="s">
        <v>294</v>
      </c>
      <c r="G39" s="72">
        <v>76309</v>
      </c>
      <c r="H39" s="64">
        <v>4650</v>
      </c>
      <c r="I39" s="64">
        <v>40348</v>
      </c>
      <c r="J39" s="64">
        <v>0</v>
      </c>
      <c r="K39" s="64">
        <v>10000</v>
      </c>
      <c r="L39" s="64">
        <v>0</v>
      </c>
      <c r="M39" s="64"/>
      <c r="N39" s="64">
        <v>6102</v>
      </c>
      <c r="O39" s="64"/>
      <c r="P39" s="64">
        <v>200</v>
      </c>
      <c r="Q39" s="64">
        <v>0</v>
      </c>
      <c r="R39" s="51">
        <f t="shared" si="8"/>
        <v>137609</v>
      </c>
      <c r="S39" s="9"/>
      <c r="T39" s="64">
        <v>65981</v>
      </c>
      <c r="U39" s="64">
        <v>5998</v>
      </c>
      <c r="V39" s="64"/>
      <c r="W39" s="64">
        <v>45677</v>
      </c>
      <c r="X39" s="64">
        <v>14648</v>
      </c>
      <c r="Y39" s="64">
        <v>12300</v>
      </c>
      <c r="Z39" s="64">
        <v>14512</v>
      </c>
      <c r="AA39" s="64">
        <v>1643</v>
      </c>
      <c r="AB39" s="64">
        <v>0</v>
      </c>
      <c r="AC39" s="46">
        <f t="shared" si="9"/>
        <v>160759</v>
      </c>
      <c r="AD39" s="44">
        <f t="shared" si="10"/>
        <v>-23150</v>
      </c>
      <c r="AE39" s="39"/>
      <c r="AF39" s="64">
        <v>0</v>
      </c>
      <c r="AG39" s="64">
        <v>1274</v>
      </c>
      <c r="AH39" s="64"/>
      <c r="AI39" s="64">
        <v>0</v>
      </c>
      <c r="AJ39" s="51">
        <f t="shared" si="5"/>
        <v>1274</v>
      </c>
      <c r="AK39" s="64">
        <v>0</v>
      </c>
      <c r="AL39" s="51">
        <f t="shared" si="11"/>
        <v>1274</v>
      </c>
      <c r="AM39" s="39"/>
      <c r="AN39" s="84"/>
      <c r="AO39" s="39"/>
    </row>
    <row r="40" spans="1:41" ht="15.75" customHeight="1" x14ac:dyDescent="0.2">
      <c r="A40" s="3">
        <f t="shared" si="6"/>
        <v>36</v>
      </c>
      <c r="B40" s="41" t="s">
        <v>285</v>
      </c>
      <c r="C40" s="41">
        <v>9818</v>
      </c>
      <c r="D40" s="63" t="s">
        <v>187</v>
      </c>
      <c r="E40" s="150">
        <f t="shared" si="7"/>
        <v>1</v>
      </c>
      <c r="F40" s="119" t="s">
        <v>345</v>
      </c>
      <c r="G40" s="72">
        <v>115552</v>
      </c>
      <c r="H40" s="64">
        <v>0</v>
      </c>
      <c r="I40" s="64"/>
      <c r="J40" s="64">
        <v>0</v>
      </c>
      <c r="K40" s="64">
        <v>16000</v>
      </c>
      <c r="L40" s="64">
        <v>0</v>
      </c>
      <c r="M40" s="64"/>
      <c r="N40" s="64">
        <v>217</v>
      </c>
      <c r="O40" s="64">
        <v>2065</v>
      </c>
      <c r="P40" s="64">
        <v>0</v>
      </c>
      <c r="Q40" s="64"/>
      <c r="R40" s="51">
        <f t="shared" si="8"/>
        <v>133834</v>
      </c>
      <c r="S40" s="9"/>
      <c r="T40" s="64">
        <v>30700</v>
      </c>
      <c r="U40" s="64"/>
      <c r="V40" s="64">
        <v>31508</v>
      </c>
      <c r="W40" s="64">
        <v>157</v>
      </c>
      <c r="X40" s="64">
        <v>16965</v>
      </c>
      <c r="Y40" s="64">
        <v>16397</v>
      </c>
      <c r="Z40" s="64">
        <v>4305</v>
      </c>
      <c r="AA40" s="64"/>
      <c r="AB40" s="64">
        <v>47506</v>
      </c>
      <c r="AC40" s="46">
        <f t="shared" si="9"/>
        <v>147538</v>
      </c>
      <c r="AD40" s="44">
        <f t="shared" si="10"/>
        <v>-13704</v>
      </c>
      <c r="AE40" s="39"/>
      <c r="AF40" s="64">
        <v>2048240</v>
      </c>
      <c r="AG40" s="64">
        <v>68479</v>
      </c>
      <c r="AH40" s="64">
        <v>95241</v>
      </c>
      <c r="AI40" s="64">
        <v>1624</v>
      </c>
      <c r="AJ40" s="51">
        <f t="shared" ref="AJ40:AJ67" si="12">SUM(AF40:AI40)</f>
        <v>2213584</v>
      </c>
      <c r="AK40" s="64">
        <v>4295</v>
      </c>
      <c r="AL40" s="51">
        <f t="shared" si="11"/>
        <v>2209289</v>
      </c>
      <c r="AM40" s="39"/>
      <c r="AN40" s="84"/>
      <c r="AO40" s="39"/>
    </row>
    <row r="41" spans="1:41" ht="15.75" customHeight="1" x14ac:dyDescent="0.2">
      <c r="A41" s="3">
        <f t="shared" si="6"/>
        <v>37</v>
      </c>
      <c r="B41" s="41" t="s">
        <v>285</v>
      </c>
      <c r="C41" s="41">
        <v>9819</v>
      </c>
      <c r="D41" s="63" t="s">
        <v>188</v>
      </c>
      <c r="E41" s="150">
        <f t="shared" si="7"/>
        <v>1</v>
      </c>
      <c r="F41" s="119" t="s">
        <v>345</v>
      </c>
      <c r="G41" s="72">
        <v>105549</v>
      </c>
      <c r="H41" s="64">
        <v>0</v>
      </c>
      <c r="I41" s="64">
        <v>11200</v>
      </c>
      <c r="J41" s="64">
        <v>32582</v>
      </c>
      <c r="K41" s="64">
        <v>56094</v>
      </c>
      <c r="L41" s="64">
        <v>0</v>
      </c>
      <c r="M41" s="64"/>
      <c r="N41" s="64">
        <v>200</v>
      </c>
      <c r="O41" s="64">
        <v>235</v>
      </c>
      <c r="P41" s="64">
        <v>2234</v>
      </c>
      <c r="Q41" s="64">
        <v>23550</v>
      </c>
      <c r="R41" s="51">
        <f t="shared" si="8"/>
        <v>231644</v>
      </c>
      <c r="S41" s="11"/>
      <c r="T41" s="64">
        <v>66703</v>
      </c>
      <c r="U41" s="64"/>
      <c r="V41" s="64">
        <v>1734</v>
      </c>
      <c r="W41" s="64">
        <v>195</v>
      </c>
      <c r="X41" s="64">
        <v>88830</v>
      </c>
      <c r="Y41" s="64">
        <v>20264</v>
      </c>
      <c r="Z41" s="64">
        <v>15595</v>
      </c>
      <c r="AA41" s="64">
        <v>2860</v>
      </c>
      <c r="AB41" s="64">
        <v>732</v>
      </c>
      <c r="AC41" s="46">
        <f t="shared" si="9"/>
        <v>196913</v>
      </c>
      <c r="AD41" s="44">
        <f t="shared" si="10"/>
        <v>34731</v>
      </c>
      <c r="AE41" s="39"/>
      <c r="AF41" s="64">
        <v>370000</v>
      </c>
      <c r="AG41" s="64">
        <v>127</v>
      </c>
      <c r="AH41" s="64">
        <v>108165</v>
      </c>
      <c r="AI41" s="64">
        <v>0</v>
      </c>
      <c r="AJ41" s="51">
        <f t="shared" si="12"/>
        <v>478292</v>
      </c>
      <c r="AK41" s="64"/>
      <c r="AL41" s="51">
        <f t="shared" si="11"/>
        <v>478292</v>
      </c>
      <c r="AM41" s="39"/>
      <c r="AN41" s="84"/>
      <c r="AO41" s="39"/>
    </row>
    <row r="42" spans="1:41" ht="15.75" customHeight="1" x14ac:dyDescent="0.2">
      <c r="A42" s="3">
        <f t="shared" si="6"/>
        <v>38</v>
      </c>
      <c r="B42" s="41" t="s">
        <v>285</v>
      </c>
      <c r="C42" s="41">
        <v>9821</v>
      </c>
      <c r="D42" s="63" t="s">
        <v>189</v>
      </c>
      <c r="E42" s="150" t="str">
        <f t="shared" si="7"/>
        <v xml:space="preserve"> </v>
      </c>
      <c r="F42" s="119" t="s">
        <v>294</v>
      </c>
      <c r="G42" s="72">
        <v>39778</v>
      </c>
      <c r="H42" s="64"/>
      <c r="I42" s="64">
        <v>2531</v>
      </c>
      <c r="J42" s="64">
        <v>0</v>
      </c>
      <c r="K42" s="64">
        <v>0</v>
      </c>
      <c r="L42" s="64">
        <v>0</v>
      </c>
      <c r="M42" s="64"/>
      <c r="N42" s="64">
        <v>1850</v>
      </c>
      <c r="O42" s="64">
        <v>920</v>
      </c>
      <c r="P42" s="64"/>
      <c r="Q42" s="64">
        <v>801</v>
      </c>
      <c r="R42" s="51">
        <f t="shared" si="8"/>
        <v>45880</v>
      </c>
      <c r="S42" s="27"/>
      <c r="T42" s="64">
        <v>10255</v>
      </c>
      <c r="U42" s="64">
        <v>3136</v>
      </c>
      <c r="V42" s="64">
        <v>6673</v>
      </c>
      <c r="W42" s="64">
        <v>207</v>
      </c>
      <c r="X42" s="64">
        <v>6495</v>
      </c>
      <c r="Y42" s="64">
        <v>8021</v>
      </c>
      <c r="Z42" s="64">
        <v>2142</v>
      </c>
      <c r="AA42" s="64">
        <v>826</v>
      </c>
      <c r="AB42" s="64"/>
      <c r="AC42" s="46">
        <f t="shared" si="9"/>
        <v>37755</v>
      </c>
      <c r="AD42" s="44">
        <f t="shared" si="10"/>
        <v>8125</v>
      </c>
      <c r="AE42" s="39"/>
      <c r="AF42" s="64">
        <v>422000</v>
      </c>
      <c r="AG42" s="64">
        <v>0</v>
      </c>
      <c r="AH42" s="64">
        <v>54260</v>
      </c>
      <c r="AI42" s="64">
        <v>0</v>
      </c>
      <c r="AJ42" s="51">
        <f t="shared" si="12"/>
        <v>476260</v>
      </c>
      <c r="AK42" s="64">
        <v>0</v>
      </c>
      <c r="AL42" s="51">
        <f t="shared" si="11"/>
        <v>476260</v>
      </c>
      <c r="AM42" s="39"/>
      <c r="AN42" s="84"/>
      <c r="AO42" s="39"/>
    </row>
    <row r="43" spans="1:41" ht="15.75" customHeight="1" x14ac:dyDescent="0.2">
      <c r="A43" s="3">
        <f t="shared" si="6"/>
        <v>39</v>
      </c>
      <c r="B43" s="41" t="s">
        <v>285</v>
      </c>
      <c r="C43" s="41">
        <v>9826</v>
      </c>
      <c r="D43" s="63" t="s">
        <v>198</v>
      </c>
      <c r="E43" s="150">
        <f t="shared" si="7"/>
        <v>1</v>
      </c>
      <c r="F43" s="119" t="s">
        <v>345</v>
      </c>
      <c r="G43" s="72">
        <v>102062</v>
      </c>
      <c r="H43" s="64">
        <v>628</v>
      </c>
      <c r="I43" s="64"/>
      <c r="J43" s="64"/>
      <c r="K43" s="64">
        <v>57461</v>
      </c>
      <c r="L43" s="64">
        <v>3900</v>
      </c>
      <c r="M43" s="64"/>
      <c r="N43" s="64">
        <v>81048</v>
      </c>
      <c r="O43" s="64">
        <v>11458</v>
      </c>
      <c r="P43" s="64">
        <v>11906</v>
      </c>
      <c r="Q43" s="64">
        <v>12</v>
      </c>
      <c r="R43" s="51">
        <f t="shared" si="8"/>
        <v>268475</v>
      </c>
      <c r="S43" s="11"/>
      <c r="T43" s="64">
        <v>63478</v>
      </c>
      <c r="U43" s="64">
        <v>12000</v>
      </c>
      <c r="V43" s="64">
        <v>33499</v>
      </c>
      <c r="W43" s="64">
        <v>13533</v>
      </c>
      <c r="X43" s="64">
        <v>61466</v>
      </c>
      <c r="Y43" s="64">
        <v>45981</v>
      </c>
      <c r="Z43" s="64">
        <v>7982</v>
      </c>
      <c r="AA43" s="64">
        <v>628</v>
      </c>
      <c r="AB43" s="64"/>
      <c r="AC43" s="46">
        <f t="shared" si="9"/>
        <v>238567</v>
      </c>
      <c r="AD43" s="44">
        <f t="shared" si="10"/>
        <v>29908</v>
      </c>
      <c r="AE43" s="39"/>
      <c r="AF43" s="64">
        <v>3615126</v>
      </c>
      <c r="AG43" s="64">
        <v>168321</v>
      </c>
      <c r="AH43" s="64">
        <v>377100</v>
      </c>
      <c r="AI43" s="64">
        <v>1337</v>
      </c>
      <c r="AJ43" s="51">
        <f t="shared" si="12"/>
        <v>4161884</v>
      </c>
      <c r="AK43" s="64">
        <v>98692</v>
      </c>
      <c r="AL43" s="51">
        <f t="shared" si="11"/>
        <v>4063192</v>
      </c>
      <c r="AM43" s="39"/>
      <c r="AN43" s="84"/>
      <c r="AO43" s="39"/>
    </row>
    <row r="44" spans="1:41" ht="15.75" customHeight="1" x14ac:dyDescent="0.2">
      <c r="A44" s="3">
        <f t="shared" si="6"/>
        <v>40</v>
      </c>
      <c r="B44" s="41" t="s">
        <v>285</v>
      </c>
      <c r="C44" s="41">
        <v>9827</v>
      </c>
      <c r="D44" s="63" t="s">
        <v>199</v>
      </c>
      <c r="E44" s="150">
        <f t="shared" si="7"/>
        <v>1</v>
      </c>
      <c r="F44" s="119" t="s">
        <v>345</v>
      </c>
      <c r="G44" s="72">
        <v>38607</v>
      </c>
      <c r="H44" s="64">
        <v>0</v>
      </c>
      <c r="I44" s="64"/>
      <c r="J44" s="64">
        <v>0</v>
      </c>
      <c r="K44" s="64"/>
      <c r="L44" s="64">
        <v>0</v>
      </c>
      <c r="M44" s="64"/>
      <c r="N44" s="64">
        <v>11520</v>
      </c>
      <c r="O44" s="64"/>
      <c r="P44" s="64">
        <v>2272</v>
      </c>
      <c r="Q44" s="64">
        <v>0</v>
      </c>
      <c r="R44" s="51">
        <f t="shared" si="8"/>
        <v>52399</v>
      </c>
      <c r="S44" s="9"/>
      <c r="T44" s="64">
        <v>0</v>
      </c>
      <c r="U44" s="64">
        <v>0</v>
      </c>
      <c r="V44" s="64">
        <v>1100</v>
      </c>
      <c r="W44" s="64">
        <v>0</v>
      </c>
      <c r="X44" s="64">
        <v>29869</v>
      </c>
      <c r="Y44" s="64">
        <v>5626</v>
      </c>
      <c r="Z44" s="64">
        <v>974</v>
      </c>
      <c r="AA44" s="64">
        <v>0</v>
      </c>
      <c r="AB44" s="64">
        <v>3410</v>
      </c>
      <c r="AC44" s="46">
        <f t="shared" si="9"/>
        <v>40979</v>
      </c>
      <c r="AD44" s="44">
        <f t="shared" si="10"/>
        <v>11420</v>
      </c>
      <c r="AE44" s="39"/>
      <c r="AF44" s="64">
        <v>1006000</v>
      </c>
      <c r="AG44" s="64">
        <v>8971</v>
      </c>
      <c r="AH44" s="64">
        <v>115966</v>
      </c>
      <c r="AI44" s="64">
        <v>177</v>
      </c>
      <c r="AJ44" s="51">
        <f t="shared" si="12"/>
        <v>1131114</v>
      </c>
      <c r="AK44" s="64"/>
      <c r="AL44" s="51">
        <f t="shared" si="11"/>
        <v>1131114</v>
      </c>
      <c r="AM44" s="39"/>
      <c r="AN44" s="84"/>
      <c r="AO44" s="39"/>
    </row>
    <row r="45" spans="1:41" ht="15.75" customHeight="1" x14ac:dyDescent="0.2">
      <c r="A45" s="3">
        <f>+A44+1</f>
        <v>41</v>
      </c>
      <c r="B45" s="41" t="s">
        <v>285</v>
      </c>
      <c r="C45" s="41">
        <v>9828</v>
      </c>
      <c r="D45" s="63" t="s">
        <v>192</v>
      </c>
      <c r="E45" s="150">
        <f t="shared" si="7"/>
        <v>1</v>
      </c>
      <c r="F45" s="119" t="s">
        <v>345</v>
      </c>
      <c r="G45" s="72">
        <v>85418</v>
      </c>
      <c r="H45" s="64">
        <v>5231</v>
      </c>
      <c r="I45" s="64">
        <v>555</v>
      </c>
      <c r="J45" s="64">
        <v>17609</v>
      </c>
      <c r="K45" s="64">
        <v>776</v>
      </c>
      <c r="L45" s="64"/>
      <c r="M45" s="64"/>
      <c r="N45" s="64">
        <v>16962</v>
      </c>
      <c r="O45" s="64">
        <v>18140</v>
      </c>
      <c r="P45" s="64">
        <v>6650</v>
      </c>
      <c r="Q45" s="64"/>
      <c r="R45" s="51">
        <f t="shared" si="8"/>
        <v>151341</v>
      </c>
      <c r="S45" s="27"/>
      <c r="T45" s="64">
        <v>70724</v>
      </c>
      <c r="U45" s="64"/>
      <c r="V45" s="64">
        <v>2929</v>
      </c>
      <c r="W45" s="64">
        <v>15131</v>
      </c>
      <c r="X45" s="64">
        <v>5391</v>
      </c>
      <c r="Y45" s="64">
        <v>47777</v>
      </c>
      <c r="Z45" s="64">
        <v>3835</v>
      </c>
      <c r="AA45" s="64">
        <v>2869</v>
      </c>
      <c r="AB45" s="64"/>
      <c r="AC45" s="46">
        <f t="shared" si="9"/>
        <v>148656</v>
      </c>
      <c r="AD45" s="44">
        <f t="shared" si="10"/>
        <v>2685</v>
      </c>
      <c r="AE45" s="39"/>
      <c r="AF45" s="64">
        <v>773169</v>
      </c>
      <c r="AG45" s="64">
        <v>73501</v>
      </c>
      <c r="AH45" s="64">
        <v>492942</v>
      </c>
      <c r="AI45" s="64">
        <v>7491</v>
      </c>
      <c r="AJ45" s="51">
        <f t="shared" si="12"/>
        <v>1347103</v>
      </c>
      <c r="AK45" s="64">
        <v>3154</v>
      </c>
      <c r="AL45" s="51">
        <f t="shared" si="11"/>
        <v>1343949</v>
      </c>
      <c r="AM45" s="39"/>
      <c r="AN45" s="84"/>
      <c r="AO45" s="39"/>
    </row>
    <row r="46" spans="1:41" ht="15.75" customHeight="1" x14ac:dyDescent="0.2">
      <c r="A46" s="3">
        <f t="shared" si="6"/>
        <v>42</v>
      </c>
      <c r="B46" s="41" t="s">
        <v>285</v>
      </c>
      <c r="C46" s="41">
        <v>9829</v>
      </c>
      <c r="D46" s="63" t="s">
        <v>193</v>
      </c>
      <c r="E46" s="150">
        <f t="shared" si="7"/>
        <v>1</v>
      </c>
      <c r="F46" s="119" t="s">
        <v>345</v>
      </c>
      <c r="G46" s="72">
        <v>70074</v>
      </c>
      <c r="H46" s="64">
        <v>2116</v>
      </c>
      <c r="I46" s="64"/>
      <c r="J46" s="64"/>
      <c r="K46" s="64"/>
      <c r="L46" s="64">
        <v>0</v>
      </c>
      <c r="M46" s="64"/>
      <c r="N46" s="64">
        <v>13000</v>
      </c>
      <c r="O46" s="64">
        <v>5827</v>
      </c>
      <c r="P46" s="64">
        <v>392</v>
      </c>
      <c r="Q46" s="64">
        <v>4626</v>
      </c>
      <c r="R46" s="51">
        <f t="shared" si="8"/>
        <v>96035</v>
      </c>
      <c r="S46" s="27"/>
      <c r="T46" s="64">
        <v>32661</v>
      </c>
      <c r="U46" s="64">
        <v>3519</v>
      </c>
      <c r="V46" s="64">
        <v>3000</v>
      </c>
      <c r="W46" s="64">
        <v>9320</v>
      </c>
      <c r="X46" s="64">
        <v>18401</v>
      </c>
      <c r="Y46" s="64">
        <v>11255</v>
      </c>
      <c r="Z46" s="64">
        <v>110</v>
      </c>
      <c r="AA46" s="64">
        <v>480</v>
      </c>
      <c r="AB46" s="64">
        <v>3983</v>
      </c>
      <c r="AC46" s="46">
        <f t="shared" si="9"/>
        <v>82729</v>
      </c>
      <c r="AD46" s="44">
        <f t="shared" si="10"/>
        <v>13306</v>
      </c>
      <c r="AE46" s="39"/>
      <c r="AF46" s="64">
        <v>721000</v>
      </c>
      <c r="AG46" s="64">
        <v>0</v>
      </c>
      <c r="AH46" s="64">
        <v>202697</v>
      </c>
      <c r="AI46" s="64">
        <v>1286</v>
      </c>
      <c r="AJ46" s="51">
        <f t="shared" si="12"/>
        <v>924983</v>
      </c>
      <c r="AK46" s="64">
        <v>19034</v>
      </c>
      <c r="AL46" s="51">
        <f t="shared" si="11"/>
        <v>905949</v>
      </c>
      <c r="AM46" s="39"/>
      <c r="AN46" s="84"/>
      <c r="AO46" s="39"/>
    </row>
    <row r="47" spans="1:41" ht="15.75" customHeight="1" x14ac:dyDescent="0.2">
      <c r="A47" s="3">
        <f t="shared" si="6"/>
        <v>43</v>
      </c>
      <c r="B47" s="41" t="s">
        <v>285</v>
      </c>
      <c r="C47" s="41">
        <v>9830</v>
      </c>
      <c r="D47" s="63" t="s">
        <v>194</v>
      </c>
      <c r="E47" s="150">
        <f t="shared" si="7"/>
        <v>1</v>
      </c>
      <c r="F47" s="119" t="s">
        <v>345</v>
      </c>
      <c r="G47" s="72">
        <v>30095</v>
      </c>
      <c r="H47" s="64">
        <v>0</v>
      </c>
      <c r="I47" s="64">
        <v>0</v>
      </c>
      <c r="J47" s="64">
        <v>0</v>
      </c>
      <c r="K47" s="64"/>
      <c r="L47" s="64"/>
      <c r="M47" s="64"/>
      <c r="N47" s="64">
        <v>7137</v>
      </c>
      <c r="O47" s="64">
        <v>7820</v>
      </c>
      <c r="P47" s="64">
        <v>5115</v>
      </c>
      <c r="Q47" s="64">
        <v>1108</v>
      </c>
      <c r="R47" s="51">
        <f t="shared" si="8"/>
        <v>51275</v>
      </c>
      <c r="S47" s="27"/>
      <c r="T47" s="64"/>
      <c r="U47" s="64"/>
      <c r="V47" s="64">
        <v>4650</v>
      </c>
      <c r="W47" s="64">
        <v>11613</v>
      </c>
      <c r="X47" s="64">
        <v>25880</v>
      </c>
      <c r="Y47" s="64">
        <v>10130</v>
      </c>
      <c r="Z47" s="64">
        <v>1880</v>
      </c>
      <c r="AA47" s="64">
        <v>1274</v>
      </c>
      <c r="AB47" s="64">
        <v>6608</v>
      </c>
      <c r="AC47" s="46">
        <f t="shared" si="9"/>
        <v>62035</v>
      </c>
      <c r="AD47" s="44">
        <f t="shared" si="10"/>
        <v>-10760</v>
      </c>
      <c r="AE47" s="39"/>
      <c r="AF47" s="64">
        <v>755000</v>
      </c>
      <c r="AG47" s="64">
        <v>80000</v>
      </c>
      <c r="AH47" s="64">
        <v>231692</v>
      </c>
      <c r="AI47" s="64">
        <v>672</v>
      </c>
      <c r="AJ47" s="51">
        <f t="shared" si="12"/>
        <v>1067364</v>
      </c>
      <c r="AK47" s="64">
        <v>704</v>
      </c>
      <c r="AL47" s="51">
        <f t="shared" si="11"/>
        <v>1066660</v>
      </c>
      <c r="AM47" s="39"/>
      <c r="AN47" s="84"/>
      <c r="AO47" s="39"/>
    </row>
    <row r="48" spans="1:41" ht="15.75" customHeight="1" x14ac:dyDescent="0.2">
      <c r="A48" s="3">
        <f t="shared" si="6"/>
        <v>44</v>
      </c>
      <c r="B48" s="41" t="s">
        <v>285</v>
      </c>
      <c r="C48" s="41">
        <v>9831</v>
      </c>
      <c r="D48" s="63" t="s">
        <v>195</v>
      </c>
      <c r="E48" s="150">
        <f t="shared" si="7"/>
        <v>1</v>
      </c>
      <c r="F48" s="119" t="s">
        <v>345</v>
      </c>
      <c r="G48" s="72">
        <v>64303</v>
      </c>
      <c r="H48" s="64"/>
      <c r="I48" s="64">
        <v>446</v>
      </c>
      <c r="J48" s="64">
        <v>0</v>
      </c>
      <c r="K48" s="64">
        <v>0</v>
      </c>
      <c r="L48" s="64"/>
      <c r="M48" s="64"/>
      <c r="N48" s="64">
        <v>900</v>
      </c>
      <c r="O48" s="64">
        <v>12519</v>
      </c>
      <c r="P48" s="64">
        <v>5097</v>
      </c>
      <c r="Q48" s="64">
        <v>255</v>
      </c>
      <c r="R48" s="51">
        <f t="shared" si="8"/>
        <v>83520</v>
      </c>
      <c r="S48" s="27"/>
      <c r="T48" s="64">
        <v>38461</v>
      </c>
      <c r="U48" s="64"/>
      <c r="V48" s="64"/>
      <c r="W48" s="64">
        <v>17724</v>
      </c>
      <c r="X48" s="64">
        <v>5715</v>
      </c>
      <c r="Y48" s="64">
        <v>28241</v>
      </c>
      <c r="Z48" s="64">
        <v>2754</v>
      </c>
      <c r="AA48" s="64"/>
      <c r="AB48" s="64">
        <v>0</v>
      </c>
      <c r="AC48" s="46">
        <f t="shared" si="9"/>
        <v>92895</v>
      </c>
      <c r="AD48" s="44">
        <f t="shared" si="10"/>
        <v>-9375</v>
      </c>
      <c r="AE48" s="39"/>
      <c r="AF48" s="64">
        <v>782500</v>
      </c>
      <c r="AG48" s="64">
        <v>51562</v>
      </c>
      <c r="AH48" s="64">
        <v>384968</v>
      </c>
      <c r="AI48" s="64">
        <v>6687</v>
      </c>
      <c r="AJ48" s="51">
        <f t="shared" si="12"/>
        <v>1225717</v>
      </c>
      <c r="AK48" s="64">
        <v>3828</v>
      </c>
      <c r="AL48" s="51">
        <f t="shared" si="11"/>
        <v>1221889</v>
      </c>
      <c r="AM48" s="39"/>
      <c r="AN48" s="84"/>
      <c r="AO48" s="39"/>
    </row>
    <row r="49" spans="1:41" ht="15.75" customHeight="1" x14ac:dyDescent="0.2">
      <c r="A49" s="3">
        <f t="shared" si="6"/>
        <v>45</v>
      </c>
      <c r="B49" s="41" t="s">
        <v>285</v>
      </c>
      <c r="C49" s="41">
        <v>9832</v>
      </c>
      <c r="D49" s="63" t="s">
        <v>217</v>
      </c>
      <c r="E49" s="150">
        <f t="shared" si="7"/>
        <v>1</v>
      </c>
      <c r="F49" s="119" t="s">
        <v>345</v>
      </c>
      <c r="G49" s="72">
        <v>278194</v>
      </c>
      <c r="H49" s="64">
        <v>0</v>
      </c>
      <c r="I49" s="64">
        <v>200</v>
      </c>
      <c r="J49" s="64">
        <v>354611</v>
      </c>
      <c r="K49" s="64">
        <v>36000</v>
      </c>
      <c r="L49" s="64">
        <v>149000</v>
      </c>
      <c r="M49" s="64"/>
      <c r="N49" s="64">
        <v>16791</v>
      </c>
      <c r="O49" s="64">
        <v>11587</v>
      </c>
      <c r="P49" s="64">
        <v>15341</v>
      </c>
      <c r="Q49" s="64"/>
      <c r="R49" s="51">
        <f t="shared" si="8"/>
        <v>861724</v>
      </c>
      <c r="S49" s="9"/>
      <c r="T49" s="64">
        <v>66522</v>
      </c>
      <c r="U49" s="64">
        <v>6106</v>
      </c>
      <c r="V49" s="64">
        <v>4795</v>
      </c>
      <c r="W49" s="64">
        <v>170563</v>
      </c>
      <c r="X49" s="64">
        <v>38422</v>
      </c>
      <c r="Y49" s="64">
        <v>87228</v>
      </c>
      <c r="Z49" s="64">
        <v>12712</v>
      </c>
      <c r="AA49" s="64">
        <v>8721</v>
      </c>
      <c r="AB49" s="64">
        <v>0</v>
      </c>
      <c r="AC49" s="46">
        <f t="shared" si="9"/>
        <v>395069</v>
      </c>
      <c r="AD49" s="44">
        <f t="shared" si="10"/>
        <v>466655</v>
      </c>
      <c r="AE49" s="39"/>
      <c r="AF49" s="64">
        <v>1611371</v>
      </c>
      <c r="AG49" s="64">
        <v>5378</v>
      </c>
      <c r="AH49" s="64">
        <v>789282</v>
      </c>
      <c r="AI49" s="64">
        <v>8127</v>
      </c>
      <c r="AJ49" s="51">
        <f t="shared" si="12"/>
        <v>2414158</v>
      </c>
      <c r="AK49" s="64">
        <v>6878</v>
      </c>
      <c r="AL49" s="51">
        <f t="shared" si="11"/>
        <v>2407280</v>
      </c>
      <c r="AM49" s="39"/>
      <c r="AN49" s="84"/>
      <c r="AO49" s="39"/>
    </row>
    <row r="50" spans="1:41" ht="15.75" customHeight="1" x14ac:dyDescent="0.2">
      <c r="A50" s="3">
        <f t="shared" si="6"/>
        <v>46</v>
      </c>
      <c r="B50" s="41" t="s">
        <v>285</v>
      </c>
      <c r="C50" s="41">
        <v>9833</v>
      </c>
      <c r="D50" s="63" t="s">
        <v>190</v>
      </c>
      <c r="E50" s="150">
        <f t="shared" si="7"/>
        <v>1</v>
      </c>
      <c r="F50" s="119" t="s">
        <v>345</v>
      </c>
      <c r="G50" s="72">
        <v>7940</v>
      </c>
      <c r="H50" s="64"/>
      <c r="I50" s="64"/>
      <c r="J50" s="64">
        <v>0</v>
      </c>
      <c r="K50" s="64">
        <v>400</v>
      </c>
      <c r="L50" s="64"/>
      <c r="M50" s="64"/>
      <c r="N50" s="64"/>
      <c r="O50" s="64">
        <v>2260</v>
      </c>
      <c r="P50" s="64"/>
      <c r="Q50" s="64">
        <v>0</v>
      </c>
      <c r="R50" s="51">
        <f t="shared" si="8"/>
        <v>10600</v>
      </c>
      <c r="S50" s="9"/>
      <c r="T50" s="64">
        <v>3383</v>
      </c>
      <c r="U50" s="64">
        <v>0</v>
      </c>
      <c r="V50" s="64"/>
      <c r="W50" s="64">
        <v>0</v>
      </c>
      <c r="X50" s="64">
        <v>5319</v>
      </c>
      <c r="Y50" s="64">
        <v>1290</v>
      </c>
      <c r="Z50" s="64">
        <v>1866</v>
      </c>
      <c r="AA50" s="64"/>
      <c r="AB50" s="64"/>
      <c r="AC50" s="46">
        <f t="shared" si="9"/>
        <v>11858</v>
      </c>
      <c r="AD50" s="44">
        <f t="shared" si="10"/>
        <v>-1258</v>
      </c>
      <c r="AE50" s="39"/>
      <c r="AF50" s="64">
        <v>390000</v>
      </c>
      <c r="AG50" s="64">
        <v>0</v>
      </c>
      <c r="AH50" s="64">
        <v>77465</v>
      </c>
      <c r="AI50" s="64">
        <v>0</v>
      </c>
      <c r="AJ50" s="51">
        <f t="shared" si="12"/>
        <v>467465</v>
      </c>
      <c r="AK50" s="64"/>
      <c r="AL50" s="51">
        <f t="shared" si="11"/>
        <v>467465</v>
      </c>
      <c r="AM50" s="39"/>
      <c r="AN50" s="84"/>
      <c r="AO50" s="39"/>
    </row>
    <row r="51" spans="1:41" ht="15.75" customHeight="1" x14ac:dyDescent="0.2">
      <c r="A51" s="3">
        <f t="shared" si="6"/>
        <v>47</v>
      </c>
      <c r="B51" s="41" t="s">
        <v>285</v>
      </c>
      <c r="C51" s="41">
        <v>9834</v>
      </c>
      <c r="D51" s="63" t="s">
        <v>202</v>
      </c>
      <c r="E51" s="150">
        <f t="shared" si="7"/>
        <v>1</v>
      </c>
      <c r="F51" s="119" t="s">
        <v>345</v>
      </c>
      <c r="G51" s="72">
        <v>36887</v>
      </c>
      <c r="H51" s="64">
        <v>229</v>
      </c>
      <c r="I51" s="64">
        <v>256</v>
      </c>
      <c r="J51" s="64"/>
      <c r="K51" s="64"/>
      <c r="L51" s="64">
        <v>0</v>
      </c>
      <c r="M51" s="64"/>
      <c r="N51" s="64">
        <v>11010</v>
      </c>
      <c r="O51" s="64">
        <v>1069</v>
      </c>
      <c r="P51" s="64">
        <v>1285</v>
      </c>
      <c r="Q51" s="64">
        <v>340</v>
      </c>
      <c r="R51" s="51">
        <f t="shared" si="8"/>
        <v>51076</v>
      </c>
      <c r="S51" s="9"/>
      <c r="T51" s="64"/>
      <c r="U51" s="64"/>
      <c r="V51" s="64">
        <v>5814</v>
      </c>
      <c r="W51" s="64"/>
      <c r="X51" s="64">
        <v>13841</v>
      </c>
      <c r="Y51" s="64">
        <v>4398</v>
      </c>
      <c r="Z51" s="64">
        <v>2535</v>
      </c>
      <c r="AA51" s="64">
        <v>2480</v>
      </c>
      <c r="AB51" s="64"/>
      <c r="AC51" s="46">
        <f t="shared" si="9"/>
        <v>29068</v>
      </c>
      <c r="AD51" s="44">
        <f t="shared" si="10"/>
        <v>22008</v>
      </c>
      <c r="AE51" s="39"/>
      <c r="AF51" s="64">
        <v>424734</v>
      </c>
      <c r="AG51" s="64">
        <v>8418</v>
      </c>
      <c r="AH51" s="64">
        <v>108429</v>
      </c>
      <c r="AI51" s="64">
        <v>569</v>
      </c>
      <c r="AJ51" s="51">
        <f t="shared" si="12"/>
        <v>542150</v>
      </c>
      <c r="AK51" s="64"/>
      <c r="AL51" s="51">
        <f t="shared" si="11"/>
        <v>542150</v>
      </c>
      <c r="AM51" s="39"/>
      <c r="AN51" s="84"/>
      <c r="AO51" s="39"/>
    </row>
    <row r="52" spans="1:41" ht="15.75" customHeight="1" x14ac:dyDescent="0.2">
      <c r="A52" s="3">
        <f t="shared" si="6"/>
        <v>48</v>
      </c>
      <c r="B52" s="41" t="s">
        <v>285</v>
      </c>
      <c r="C52" s="41">
        <v>9835</v>
      </c>
      <c r="D52" s="63" t="s">
        <v>201</v>
      </c>
      <c r="E52" s="150">
        <f t="shared" si="7"/>
        <v>1</v>
      </c>
      <c r="F52" s="119" t="s">
        <v>345</v>
      </c>
      <c r="G52" s="72">
        <v>11926</v>
      </c>
      <c r="H52" s="64"/>
      <c r="I52" s="64"/>
      <c r="J52" s="64">
        <v>5000</v>
      </c>
      <c r="K52" s="64">
        <v>0</v>
      </c>
      <c r="L52" s="64">
        <v>0</v>
      </c>
      <c r="M52" s="64"/>
      <c r="N52" s="64">
        <v>5005</v>
      </c>
      <c r="O52" s="64">
        <v>806</v>
      </c>
      <c r="P52" s="64"/>
      <c r="Q52" s="64">
        <v>522</v>
      </c>
      <c r="R52" s="51">
        <f t="shared" si="8"/>
        <v>23259</v>
      </c>
      <c r="S52" s="11"/>
      <c r="T52" s="64"/>
      <c r="U52" s="64">
        <v>676</v>
      </c>
      <c r="V52" s="64">
        <v>4427</v>
      </c>
      <c r="W52" s="64"/>
      <c r="X52" s="64">
        <v>4381</v>
      </c>
      <c r="Y52" s="64">
        <v>5939</v>
      </c>
      <c r="Z52" s="64">
        <v>256</v>
      </c>
      <c r="AA52" s="64">
        <v>1620</v>
      </c>
      <c r="AB52" s="64">
        <v>288</v>
      </c>
      <c r="AC52" s="46">
        <f t="shared" si="9"/>
        <v>17587</v>
      </c>
      <c r="AD52" s="44">
        <f t="shared" si="10"/>
        <v>5672</v>
      </c>
      <c r="AE52" s="39"/>
      <c r="AF52" s="64">
        <v>390000</v>
      </c>
      <c r="AG52" s="64">
        <v>22740</v>
      </c>
      <c r="AH52" s="64">
        <v>39001</v>
      </c>
      <c r="AI52" s="64">
        <v>0</v>
      </c>
      <c r="AJ52" s="51">
        <f t="shared" si="12"/>
        <v>451741</v>
      </c>
      <c r="AK52" s="64">
        <v>0</v>
      </c>
      <c r="AL52" s="51">
        <f t="shared" si="11"/>
        <v>451741</v>
      </c>
      <c r="AM52" s="39"/>
      <c r="AN52" s="84"/>
      <c r="AO52" s="39"/>
    </row>
    <row r="53" spans="1:41" ht="15.75" customHeight="1" x14ac:dyDescent="0.2">
      <c r="A53" s="3">
        <f t="shared" si="6"/>
        <v>49</v>
      </c>
      <c r="B53" s="41" t="s">
        <v>285</v>
      </c>
      <c r="C53" s="41">
        <v>9838</v>
      </c>
      <c r="D53" s="63" t="s">
        <v>196</v>
      </c>
      <c r="E53" s="150" t="str">
        <f t="shared" si="7"/>
        <v xml:space="preserve"> </v>
      </c>
      <c r="F53" s="119" t="s">
        <v>294</v>
      </c>
      <c r="G53" s="72">
        <v>16509</v>
      </c>
      <c r="H53" s="64">
        <v>0</v>
      </c>
      <c r="I53" s="64">
        <v>928</v>
      </c>
      <c r="J53" s="64">
        <v>0</v>
      </c>
      <c r="K53" s="64">
        <v>0</v>
      </c>
      <c r="L53" s="64"/>
      <c r="M53" s="64"/>
      <c r="N53" s="64">
        <v>9002</v>
      </c>
      <c r="O53" s="64">
        <v>7018</v>
      </c>
      <c r="P53" s="64">
        <v>0</v>
      </c>
      <c r="Q53" s="64">
        <v>0</v>
      </c>
      <c r="R53" s="51">
        <f t="shared" si="8"/>
        <v>33457</v>
      </c>
      <c r="S53" s="9"/>
      <c r="T53" s="64">
        <v>0</v>
      </c>
      <c r="U53" s="64">
        <v>0</v>
      </c>
      <c r="V53" s="64">
        <v>0</v>
      </c>
      <c r="W53" s="64">
        <v>0</v>
      </c>
      <c r="X53" s="64">
        <v>45454</v>
      </c>
      <c r="Y53" s="64">
        <v>3398</v>
      </c>
      <c r="Z53" s="64">
        <v>3427</v>
      </c>
      <c r="AA53" s="64">
        <v>980</v>
      </c>
      <c r="AB53" s="64"/>
      <c r="AC53" s="46">
        <f t="shared" si="9"/>
        <v>53259</v>
      </c>
      <c r="AD53" s="44">
        <f t="shared" si="10"/>
        <v>-19802</v>
      </c>
      <c r="AE53" s="39"/>
      <c r="AF53" s="64">
        <v>730000</v>
      </c>
      <c r="AG53" s="64">
        <v>135000</v>
      </c>
      <c r="AH53" s="64">
        <v>243714</v>
      </c>
      <c r="AI53" s="64">
        <v>0</v>
      </c>
      <c r="AJ53" s="51">
        <f t="shared" si="12"/>
        <v>1108714</v>
      </c>
      <c r="AK53" s="64">
        <v>0</v>
      </c>
      <c r="AL53" s="51">
        <f t="shared" si="11"/>
        <v>1108714</v>
      </c>
      <c r="AM53" s="39"/>
      <c r="AN53" s="84"/>
      <c r="AO53" s="39"/>
    </row>
    <row r="54" spans="1:41" ht="15.75" customHeight="1" x14ac:dyDescent="0.2">
      <c r="A54" s="3">
        <f t="shared" si="6"/>
        <v>50</v>
      </c>
      <c r="B54" s="41" t="s">
        <v>285</v>
      </c>
      <c r="C54" s="41">
        <v>9840</v>
      </c>
      <c r="D54" s="63" t="s">
        <v>200</v>
      </c>
      <c r="E54" s="150">
        <f t="shared" si="7"/>
        <v>1</v>
      </c>
      <c r="F54" s="119" t="s">
        <v>345</v>
      </c>
      <c r="G54" s="72">
        <v>49186</v>
      </c>
      <c r="H54" s="64">
        <v>582</v>
      </c>
      <c r="I54" s="64">
        <v>850</v>
      </c>
      <c r="J54" s="64">
        <v>0</v>
      </c>
      <c r="K54" s="64"/>
      <c r="L54" s="64">
        <v>0</v>
      </c>
      <c r="M54" s="64"/>
      <c r="N54" s="64">
        <v>21310</v>
      </c>
      <c r="O54" s="64">
        <v>5029</v>
      </c>
      <c r="P54" s="64"/>
      <c r="Q54" s="64">
        <v>4316</v>
      </c>
      <c r="R54" s="51">
        <f t="shared" si="8"/>
        <v>81273</v>
      </c>
      <c r="S54" s="11"/>
      <c r="T54" s="64">
        <v>33156</v>
      </c>
      <c r="U54" s="64">
        <v>0</v>
      </c>
      <c r="V54" s="64">
        <v>2332</v>
      </c>
      <c r="W54" s="64">
        <v>3841</v>
      </c>
      <c r="X54" s="64">
        <v>29643</v>
      </c>
      <c r="Y54" s="64">
        <v>14309</v>
      </c>
      <c r="Z54" s="64">
        <v>2282</v>
      </c>
      <c r="AA54" s="64">
        <v>1200</v>
      </c>
      <c r="AB54" s="64"/>
      <c r="AC54" s="46">
        <f t="shared" si="9"/>
        <v>86763</v>
      </c>
      <c r="AD54" s="44">
        <f t="shared" si="10"/>
        <v>-5490</v>
      </c>
      <c r="AE54" s="39"/>
      <c r="AF54" s="64">
        <v>840000</v>
      </c>
      <c r="AG54" s="64"/>
      <c r="AH54" s="64">
        <v>131981</v>
      </c>
      <c r="AI54" s="64">
        <v>0</v>
      </c>
      <c r="AJ54" s="51">
        <f t="shared" si="12"/>
        <v>971981</v>
      </c>
      <c r="AK54" s="64">
        <v>0</v>
      </c>
      <c r="AL54" s="51">
        <f t="shared" si="11"/>
        <v>971981</v>
      </c>
      <c r="AM54" s="39"/>
      <c r="AN54" s="84"/>
      <c r="AO54" s="39"/>
    </row>
    <row r="55" spans="1:41" ht="15.75" customHeight="1" x14ac:dyDescent="0.2">
      <c r="A55" s="3">
        <f t="shared" si="6"/>
        <v>51</v>
      </c>
      <c r="B55" s="41" t="s">
        <v>285</v>
      </c>
      <c r="C55" s="41">
        <v>9842</v>
      </c>
      <c r="D55" s="63" t="s">
        <v>258</v>
      </c>
      <c r="E55" s="150">
        <f t="shared" si="7"/>
        <v>1</v>
      </c>
      <c r="F55" s="119" t="s">
        <v>345</v>
      </c>
      <c r="G55" s="72">
        <v>138531</v>
      </c>
      <c r="H55" s="64">
        <v>504</v>
      </c>
      <c r="I55" s="64">
        <v>9815</v>
      </c>
      <c r="J55" s="64">
        <v>5000</v>
      </c>
      <c r="K55" s="64">
        <v>100</v>
      </c>
      <c r="L55" s="64">
        <v>0</v>
      </c>
      <c r="M55" s="64"/>
      <c r="N55" s="64">
        <v>20300</v>
      </c>
      <c r="O55" s="64">
        <v>2977</v>
      </c>
      <c r="P55" s="64">
        <v>15969</v>
      </c>
      <c r="Q55" s="64">
        <v>15</v>
      </c>
      <c r="R55" s="51">
        <f t="shared" si="8"/>
        <v>193211</v>
      </c>
      <c r="S55" s="9"/>
      <c r="T55" s="64">
        <v>61164</v>
      </c>
      <c r="U55" s="64">
        <v>15600</v>
      </c>
      <c r="V55" s="64">
        <v>18989</v>
      </c>
      <c r="W55" s="64">
        <v>15499</v>
      </c>
      <c r="X55" s="64">
        <v>36060</v>
      </c>
      <c r="Y55" s="64">
        <v>19192</v>
      </c>
      <c r="Z55" s="64">
        <v>4182</v>
      </c>
      <c r="AA55" s="64">
        <v>18737</v>
      </c>
      <c r="AB55" s="64">
        <v>277</v>
      </c>
      <c r="AC55" s="46">
        <f t="shared" si="9"/>
        <v>189700</v>
      </c>
      <c r="AD55" s="44">
        <f t="shared" si="10"/>
        <v>3511</v>
      </c>
      <c r="AE55" s="39"/>
      <c r="AF55" s="64">
        <v>1660000</v>
      </c>
      <c r="AG55" s="64">
        <v>9000</v>
      </c>
      <c r="AH55" s="64">
        <v>126863</v>
      </c>
      <c r="AI55" s="64">
        <v>0</v>
      </c>
      <c r="AJ55" s="51">
        <f t="shared" si="12"/>
        <v>1795863</v>
      </c>
      <c r="AK55" s="64">
        <v>0</v>
      </c>
      <c r="AL55" s="51">
        <f t="shared" si="11"/>
        <v>1795863</v>
      </c>
      <c r="AM55" s="39"/>
      <c r="AN55" s="84"/>
      <c r="AO55" s="39"/>
    </row>
    <row r="56" spans="1:41" ht="15.75" customHeight="1" x14ac:dyDescent="0.2">
      <c r="A56" s="3">
        <f t="shared" si="6"/>
        <v>52</v>
      </c>
      <c r="B56" s="41" t="s">
        <v>285</v>
      </c>
      <c r="C56" s="41">
        <v>9845</v>
      </c>
      <c r="D56" s="63" t="s">
        <v>203</v>
      </c>
      <c r="E56" s="150">
        <f t="shared" si="7"/>
        <v>1</v>
      </c>
      <c r="F56" s="119" t="s">
        <v>345</v>
      </c>
      <c r="G56" s="72">
        <v>18804</v>
      </c>
      <c r="H56" s="64"/>
      <c r="I56" s="64">
        <v>0</v>
      </c>
      <c r="J56" s="64">
        <v>0</v>
      </c>
      <c r="K56" s="64">
        <v>0</v>
      </c>
      <c r="L56" s="64">
        <v>0</v>
      </c>
      <c r="M56" s="64"/>
      <c r="N56" s="64">
        <v>11832</v>
      </c>
      <c r="O56" s="64">
        <v>3467</v>
      </c>
      <c r="P56" s="64"/>
      <c r="Q56" s="64">
        <v>0</v>
      </c>
      <c r="R56" s="51">
        <f t="shared" si="8"/>
        <v>34103</v>
      </c>
      <c r="S56" s="9"/>
      <c r="T56" s="64">
        <v>0</v>
      </c>
      <c r="U56" s="64">
        <v>0</v>
      </c>
      <c r="V56" s="64"/>
      <c r="W56" s="64">
        <v>3525</v>
      </c>
      <c r="X56" s="64">
        <v>9235</v>
      </c>
      <c r="Y56" s="64">
        <v>6073</v>
      </c>
      <c r="Z56" s="64">
        <v>6055</v>
      </c>
      <c r="AA56" s="64">
        <v>7200</v>
      </c>
      <c r="AB56" s="64">
        <v>0</v>
      </c>
      <c r="AC56" s="46">
        <f t="shared" si="9"/>
        <v>32088</v>
      </c>
      <c r="AD56" s="44">
        <f t="shared" si="10"/>
        <v>2015</v>
      </c>
      <c r="AE56" s="39"/>
      <c r="AF56" s="64">
        <v>535000</v>
      </c>
      <c r="AG56" s="64">
        <v>10255</v>
      </c>
      <c r="AH56" s="64">
        <v>130188</v>
      </c>
      <c r="AI56" s="64">
        <v>0</v>
      </c>
      <c r="AJ56" s="51">
        <f t="shared" si="12"/>
        <v>675443</v>
      </c>
      <c r="AK56" s="64"/>
      <c r="AL56" s="51">
        <f t="shared" si="11"/>
        <v>675443</v>
      </c>
      <c r="AM56" s="39"/>
      <c r="AN56" s="84"/>
      <c r="AO56" s="39"/>
    </row>
    <row r="57" spans="1:41" ht="15.75" customHeight="1" x14ac:dyDescent="0.2">
      <c r="A57" s="3">
        <f t="shared" si="6"/>
        <v>53</v>
      </c>
      <c r="B57" s="41" t="s">
        <v>285</v>
      </c>
      <c r="C57" s="41">
        <v>9848</v>
      </c>
      <c r="D57" s="63" t="s">
        <v>204</v>
      </c>
      <c r="E57" s="150">
        <f t="shared" si="7"/>
        <v>1</v>
      </c>
      <c r="F57" s="119" t="s">
        <v>345</v>
      </c>
      <c r="G57" s="72">
        <v>33586</v>
      </c>
      <c r="H57" s="64">
        <v>0</v>
      </c>
      <c r="I57" s="64"/>
      <c r="J57" s="64">
        <v>0</v>
      </c>
      <c r="K57" s="64"/>
      <c r="L57" s="64">
        <v>0</v>
      </c>
      <c r="M57" s="64"/>
      <c r="N57" s="64">
        <v>21169</v>
      </c>
      <c r="O57" s="64">
        <v>7869</v>
      </c>
      <c r="P57" s="64">
        <v>40</v>
      </c>
      <c r="Q57" s="64">
        <v>2615</v>
      </c>
      <c r="R57" s="51">
        <f t="shared" si="8"/>
        <v>65279</v>
      </c>
      <c r="S57" s="27"/>
      <c r="T57" s="64"/>
      <c r="U57" s="64"/>
      <c r="V57" s="64"/>
      <c r="W57" s="64">
        <v>8604</v>
      </c>
      <c r="X57" s="64">
        <v>18536</v>
      </c>
      <c r="Y57" s="64">
        <v>3327</v>
      </c>
      <c r="Z57" s="64"/>
      <c r="AA57" s="64"/>
      <c r="AB57" s="64">
        <v>5582</v>
      </c>
      <c r="AC57" s="46">
        <f t="shared" si="9"/>
        <v>36049</v>
      </c>
      <c r="AD57" s="44">
        <f t="shared" si="10"/>
        <v>29230</v>
      </c>
      <c r="AE57" s="39"/>
      <c r="AF57" s="64"/>
      <c r="AG57" s="64"/>
      <c r="AH57" s="64">
        <v>319443</v>
      </c>
      <c r="AI57" s="64"/>
      <c r="AJ57" s="51">
        <f t="shared" si="12"/>
        <v>319443</v>
      </c>
      <c r="AK57" s="64">
        <v>750</v>
      </c>
      <c r="AL57" s="51">
        <f t="shared" si="11"/>
        <v>318693</v>
      </c>
      <c r="AM57" s="39"/>
      <c r="AN57" s="84"/>
      <c r="AO57" s="39"/>
    </row>
    <row r="58" spans="1:41" ht="15.75" customHeight="1" x14ac:dyDescent="0.2">
      <c r="A58" s="3">
        <f t="shared" si="6"/>
        <v>54</v>
      </c>
      <c r="B58" s="41" t="s">
        <v>285</v>
      </c>
      <c r="C58" s="41">
        <v>9852</v>
      </c>
      <c r="D58" s="63" t="s">
        <v>205</v>
      </c>
      <c r="E58" s="150">
        <f t="shared" si="7"/>
        <v>1</v>
      </c>
      <c r="F58" s="119" t="s">
        <v>345</v>
      </c>
      <c r="G58" s="72">
        <v>156811</v>
      </c>
      <c r="H58" s="64"/>
      <c r="I58" s="64">
        <v>17955</v>
      </c>
      <c r="J58" s="64"/>
      <c r="K58" s="64">
        <v>28198</v>
      </c>
      <c r="L58" s="64"/>
      <c r="M58" s="64"/>
      <c r="N58" s="64">
        <v>34830</v>
      </c>
      <c r="O58" s="64">
        <v>1308</v>
      </c>
      <c r="P58" s="64">
        <v>27690</v>
      </c>
      <c r="Q58" s="64">
        <v>1969</v>
      </c>
      <c r="R58" s="51">
        <f t="shared" si="8"/>
        <v>268761</v>
      </c>
      <c r="S58" s="9"/>
      <c r="T58" s="64">
        <v>66748</v>
      </c>
      <c r="U58" s="64">
        <v>3571</v>
      </c>
      <c r="V58" s="64">
        <v>4894</v>
      </c>
      <c r="W58" s="64">
        <v>66679</v>
      </c>
      <c r="X58" s="64">
        <v>56559</v>
      </c>
      <c r="Y58" s="64">
        <v>28739</v>
      </c>
      <c r="Z58" s="64">
        <v>7421</v>
      </c>
      <c r="AA58" s="64">
        <v>13647</v>
      </c>
      <c r="AB58" s="64">
        <v>701</v>
      </c>
      <c r="AC58" s="46">
        <f t="shared" si="9"/>
        <v>248959</v>
      </c>
      <c r="AD58" s="44">
        <f t="shared" si="10"/>
        <v>19802</v>
      </c>
      <c r="AE58" s="39"/>
      <c r="AF58" s="64">
        <v>2313527</v>
      </c>
      <c r="AG58" s="64">
        <v>141158</v>
      </c>
      <c r="AH58" s="64">
        <v>103725</v>
      </c>
      <c r="AI58" s="64">
        <v>14001</v>
      </c>
      <c r="AJ58" s="51">
        <f t="shared" si="12"/>
        <v>2572411</v>
      </c>
      <c r="AK58" s="64">
        <v>31356</v>
      </c>
      <c r="AL58" s="51">
        <f t="shared" si="11"/>
        <v>2541055</v>
      </c>
      <c r="AM58" s="39"/>
      <c r="AN58" s="84"/>
      <c r="AO58" s="39"/>
    </row>
    <row r="59" spans="1:41" ht="15.75" customHeight="1" x14ac:dyDescent="0.2">
      <c r="A59" s="3">
        <f t="shared" si="6"/>
        <v>55</v>
      </c>
      <c r="B59" s="41" t="s">
        <v>285</v>
      </c>
      <c r="C59" s="41">
        <v>9853</v>
      </c>
      <c r="D59" s="63" t="s">
        <v>206</v>
      </c>
      <c r="E59" s="150" t="str">
        <f t="shared" si="7"/>
        <v xml:space="preserve"> </v>
      </c>
      <c r="F59" s="119" t="s">
        <v>294</v>
      </c>
      <c r="G59" s="72">
        <v>41300</v>
      </c>
      <c r="H59" s="64">
        <v>0</v>
      </c>
      <c r="I59" s="64">
        <v>270</v>
      </c>
      <c r="J59" s="64"/>
      <c r="K59" s="64">
        <v>48300</v>
      </c>
      <c r="L59" s="64"/>
      <c r="M59" s="64"/>
      <c r="N59" s="64">
        <v>700</v>
      </c>
      <c r="O59" s="64">
        <v>8857</v>
      </c>
      <c r="P59" s="64"/>
      <c r="Q59" s="64">
        <v>2931</v>
      </c>
      <c r="R59" s="51">
        <f t="shared" si="8"/>
        <v>102358</v>
      </c>
      <c r="S59" s="27"/>
      <c r="T59" s="64">
        <v>50761</v>
      </c>
      <c r="U59" s="64">
        <v>3492</v>
      </c>
      <c r="V59" s="64">
        <v>2774</v>
      </c>
      <c r="W59" s="64">
        <v>9172</v>
      </c>
      <c r="X59" s="64">
        <v>6892</v>
      </c>
      <c r="Y59" s="64"/>
      <c r="Z59" s="64">
        <v>2576</v>
      </c>
      <c r="AA59" s="64"/>
      <c r="AB59" s="64">
        <v>658</v>
      </c>
      <c r="AC59" s="46">
        <f t="shared" si="9"/>
        <v>76325</v>
      </c>
      <c r="AD59" s="44">
        <f t="shared" si="10"/>
        <v>26033</v>
      </c>
      <c r="AE59" s="39"/>
      <c r="AF59" s="64">
        <v>0</v>
      </c>
      <c r="AG59" s="64">
        <v>0</v>
      </c>
      <c r="AH59" s="64">
        <v>141783</v>
      </c>
      <c r="AI59" s="64">
        <v>0</v>
      </c>
      <c r="AJ59" s="51">
        <f t="shared" si="12"/>
        <v>141783</v>
      </c>
      <c r="AK59" s="64">
        <v>0</v>
      </c>
      <c r="AL59" s="51">
        <f t="shared" si="11"/>
        <v>141783</v>
      </c>
      <c r="AM59" s="39"/>
      <c r="AN59" s="84"/>
      <c r="AO59" s="39"/>
    </row>
    <row r="60" spans="1:41" ht="15.75" customHeight="1" x14ac:dyDescent="0.2">
      <c r="A60" s="3">
        <f t="shared" si="6"/>
        <v>56</v>
      </c>
      <c r="B60" s="41" t="s">
        <v>285</v>
      </c>
      <c r="C60" s="41">
        <v>9854</v>
      </c>
      <c r="D60" s="63" t="s">
        <v>274</v>
      </c>
      <c r="E60" s="150" t="str">
        <f t="shared" si="7"/>
        <v xml:space="preserve"> </v>
      </c>
      <c r="F60" s="119" t="s">
        <v>294</v>
      </c>
      <c r="G60" s="72">
        <v>313746</v>
      </c>
      <c r="H60" s="64">
        <v>20756</v>
      </c>
      <c r="I60" s="64">
        <v>57183</v>
      </c>
      <c r="J60" s="64">
        <v>15000</v>
      </c>
      <c r="K60" s="64">
        <v>25899</v>
      </c>
      <c r="L60" s="64">
        <v>50774</v>
      </c>
      <c r="M60" s="64"/>
      <c r="N60" s="64">
        <v>47391</v>
      </c>
      <c r="O60" s="64">
        <v>35009</v>
      </c>
      <c r="P60" s="64">
        <v>21802</v>
      </c>
      <c r="Q60" s="64"/>
      <c r="R60" s="51">
        <f t="shared" si="8"/>
        <v>587560</v>
      </c>
      <c r="S60" s="11"/>
      <c r="T60" s="64">
        <v>242906</v>
      </c>
      <c r="U60" s="64">
        <v>85280</v>
      </c>
      <c r="V60" s="64">
        <v>4737</v>
      </c>
      <c r="W60" s="64"/>
      <c r="X60" s="64">
        <v>71363</v>
      </c>
      <c r="Y60" s="64">
        <v>57909</v>
      </c>
      <c r="Z60" s="64">
        <v>38725</v>
      </c>
      <c r="AA60" s="64">
        <v>15785</v>
      </c>
      <c r="AB60" s="64">
        <v>72301</v>
      </c>
      <c r="AC60" s="46">
        <f t="shared" si="9"/>
        <v>589006</v>
      </c>
      <c r="AD60" s="44">
        <f t="shared" si="10"/>
        <v>-1446</v>
      </c>
      <c r="AE60" s="39"/>
      <c r="AF60" s="64">
        <v>4350579</v>
      </c>
      <c r="AG60" s="64">
        <v>454257</v>
      </c>
      <c r="AH60" s="64">
        <v>1045567</v>
      </c>
      <c r="AI60" s="64">
        <v>13143</v>
      </c>
      <c r="AJ60" s="51">
        <f t="shared" si="12"/>
        <v>5863546</v>
      </c>
      <c r="AK60" s="64">
        <v>785171</v>
      </c>
      <c r="AL60" s="51">
        <f t="shared" si="11"/>
        <v>5078375</v>
      </c>
      <c r="AM60" s="39"/>
      <c r="AN60" s="84"/>
      <c r="AO60" s="39"/>
    </row>
    <row r="61" spans="1:41" ht="15.75" customHeight="1" x14ac:dyDescent="0.2">
      <c r="A61" s="3">
        <f t="shared" si="6"/>
        <v>57</v>
      </c>
      <c r="B61" s="41" t="s">
        <v>285</v>
      </c>
      <c r="C61" s="41">
        <v>9856</v>
      </c>
      <c r="D61" s="63" t="s">
        <v>207</v>
      </c>
      <c r="E61" s="150" t="str">
        <f t="shared" si="7"/>
        <v xml:space="preserve"> </v>
      </c>
      <c r="F61" s="119" t="s">
        <v>294</v>
      </c>
      <c r="G61" s="72">
        <v>124732</v>
      </c>
      <c r="H61" s="64">
        <v>23769</v>
      </c>
      <c r="I61" s="64">
        <v>26914</v>
      </c>
      <c r="J61" s="64"/>
      <c r="K61" s="64">
        <v>6000</v>
      </c>
      <c r="L61" s="64"/>
      <c r="M61" s="64"/>
      <c r="N61" s="64">
        <v>8638</v>
      </c>
      <c r="O61" s="64">
        <v>6825</v>
      </c>
      <c r="P61" s="64">
        <v>3310</v>
      </c>
      <c r="Q61" s="64">
        <v>9424</v>
      </c>
      <c r="R61" s="51">
        <f t="shared" si="8"/>
        <v>209612</v>
      </c>
      <c r="S61" s="9"/>
      <c r="T61" s="64">
        <v>62610</v>
      </c>
      <c r="U61" s="64">
        <v>10913</v>
      </c>
      <c r="V61" s="64"/>
      <c r="W61" s="64">
        <v>23647</v>
      </c>
      <c r="X61" s="64">
        <v>41943</v>
      </c>
      <c r="Y61" s="64">
        <v>37207</v>
      </c>
      <c r="Z61" s="64">
        <v>10750</v>
      </c>
      <c r="AA61" s="64">
        <v>17214</v>
      </c>
      <c r="AB61" s="64">
        <v>8210</v>
      </c>
      <c r="AC61" s="46">
        <f t="shared" si="9"/>
        <v>212494</v>
      </c>
      <c r="AD61" s="44">
        <f t="shared" si="10"/>
        <v>-2882</v>
      </c>
      <c r="AE61" s="39"/>
      <c r="AF61" s="64">
        <v>3588461</v>
      </c>
      <c r="AG61" s="64">
        <v>207243</v>
      </c>
      <c r="AH61" s="64">
        <v>254311</v>
      </c>
      <c r="AI61" s="64"/>
      <c r="AJ61" s="51">
        <f t="shared" si="12"/>
        <v>4050015</v>
      </c>
      <c r="AK61" s="64">
        <v>1977</v>
      </c>
      <c r="AL61" s="51">
        <f t="shared" si="11"/>
        <v>4048038</v>
      </c>
      <c r="AM61" s="39"/>
      <c r="AN61" s="84"/>
      <c r="AO61" s="39"/>
    </row>
    <row r="62" spans="1:41" ht="15.75" customHeight="1" x14ac:dyDescent="0.2">
      <c r="A62" s="3">
        <f t="shared" si="6"/>
        <v>58</v>
      </c>
      <c r="B62" s="41" t="s">
        <v>285</v>
      </c>
      <c r="C62" s="41">
        <v>9990</v>
      </c>
      <c r="D62" s="63" t="s">
        <v>162</v>
      </c>
      <c r="E62" s="150">
        <f t="shared" si="7"/>
        <v>1</v>
      </c>
      <c r="F62" s="119" t="s">
        <v>345</v>
      </c>
      <c r="G62" s="72">
        <v>25515</v>
      </c>
      <c r="H62" s="64"/>
      <c r="I62" s="64"/>
      <c r="J62" s="64">
        <v>0</v>
      </c>
      <c r="K62" s="64">
        <v>3408</v>
      </c>
      <c r="L62" s="64"/>
      <c r="M62" s="64"/>
      <c r="N62" s="64">
        <v>13986</v>
      </c>
      <c r="O62" s="64">
        <v>36824</v>
      </c>
      <c r="P62" s="64">
        <v>684</v>
      </c>
      <c r="Q62" s="64">
        <v>3171</v>
      </c>
      <c r="R62" s="51">
        <f t="shared" si="8"/>
        <v>83588</v>
      </c>
      <c r="S62" s="11"/>
      <c r="T62" s="64">
        <v>8882</v>
      </c>
      <c r="U62" s="64"/>
      <c r="V62" s="64"/>
      <c r="W62" s="64">
        <v>3365</v>
      </c>
      <c r="X62" s="64">
        <v>29258</v>
      </c>
      <c r="Y62" s="64">
        <v>11809</v>
      </c>
      <c r="Z62" s="64"/>
      <c r="AA62" s="64">
        <v>24407</v>
      </c>
      <c r="AB62" s="64"/>
      <c r="AC62" s="46">
        <f t="shared" si="9"/>
        <v>77721</v>
      </c>
      <c r="AD62" s="44">
        <f t="shared" si="10"/>
        <v>5867</v>
      </c>
      <c r="AE62" s="39"/>
      <c r="AF62" s="64">
        <v>635000</v>
      </c>
      <c r="AG62" s="64"/>
      <c r="AH62" s="64">
        <v>1029809</v>
      </c>
      <c r="AI62" s="64"/>
      <c r="AJ62" s="51">
        <f t="shared" si="12"/>
        <v>1664809</v>
      </c>
      <c r="AK62" s="64"/>
      <c r="AL62" s="51">
        <f t="shared" si="11"/>
        <v>1664809</v>
      </c>
      <c r="AM62" s="39"/>
      <c r="AN62" s="84"/>
      <c r="AO62" s="39"/>
    </row>
    <row r="63" spans="1:41" ht="15.75" customHeight="1" x14ac:dyDescent="0.2">
      <c r="A63" s="3">
        <f t="shared" si="6"/>
        <v>59</v>
      </c>
      <c r="B63" s="41" t="s">
        <v>285</v>
      </c>
      <c r="C63" s="41">
        <v>12115</v>
      </c>
      <c r="D63" s="63" t="s">
        <v>191</v>
      </c>
      <c r="E63" s="150">
        <f t="shared" si="7"/>
        <v>1</v>
      </c>
      <c r="F63" s="119" t="s">
        <v>345</v>
      </c>
      <c r="G63" s="72">
        <v>22787</v>
      </c>
      <c r="H63" s="64"/>
      <c r="I63" s="64"/>
      <c r="J63" s="64">
        <v>8000</v>
      </c>
      <c r="K63" s="64"/>
      <c r="L63" s="64"/>
      <c r="M63" s="64"/>
      <c r="N63" s="64">
        <v>10000</v>
      </c>
      <c r="O63" s="64">
        <v>1491</v>
      </c>
      <c r="P63" s="64"/>
      <c r="Q63" s="64"/>
      <c r="R63" s="51">
        <f t="shared" si="8"/>
        <v>42278</v>
      </c>
      <c r="S63" s="11"/>
      <c r="T63" s="64"/>
      <c r="U63" s="64"/>
      <c r="V63" s="64"/>
      <c r="W63" s="64">
        <v>5988</v>
      </c>
      <c r="X63" s="64">
        <v>10019</v>
      </c>
      <c r="Y63" s="64">
        <v>4338</v>
      </c>
      <c r="Z63" s="64">
        <v>2067</v>
      </c>
      <c r="AA63" s="64">
        <v>1200</v>
      </c>
      <c r="AB63" s="64">
        <v>1042</v>
      </c>
      <c r="AC63" s="46">
        <f t="shared" si="9"/>
        <v>24654</v>
      </c>
      <c r="AD63" s="44">
        <f t="shared" si="10"/>
        <v>17624</v>
      </c>
      <c r="AE63" s="39"/>
      <c r="AF63" s="64"/>
      <c r="AG63" s="64">
        <v>0</v>
      </c>
      <c r="AH63" s="64">
        <v>62941</v>
      </c>
      <c r="AI63" s="64">
        <v>0</v>
      </c>
      <c r="AJ63" s="51">
        <f t="shared" si="12"/>
        <v>62941</v>
      </c>
      <c r="AK63" s="64">
        <v>0</v>
      </c>
      <c r="AL63" s="51">
        <f t="shared" si="11"/>
        <v>62941</v>
      </c>
      <c r="AM63" s="39"/>
      <c r="AN63" s="84"/>
      <c r="AO63" s="39"/>
    </row>
    <row r="64" spans="1:41" ht="15.75" customHeight="1" x14ac:dyDescent="0.2">
      <c r="A64" s="3">
        <f t="shared" si="6"/>
        <v>60</v>
      </c>
      <c r="B64" s="41" t="s">
        <v>285</v>
      </c>
      <c r="C64" s="41">
        <v>12601</v>
      </c>
      <c r="D64" s="63" t="s">
        <v>197</v>
      </c>
      <c r="E64" s="150">
        <f t="shared" si="7"/>
        <v>1</v>
      </c>
      <c r="F64" s="119" t="s">
        <v>345</v>
      </c>
      <c r="G64" s="72">
        <v>138015</v>
      </c>
      <c r="H64" s="64">
        <v>0</v>
      </c>
      <c r="I64" s="64">
        <v>3238</v>
      </c>
      <c r="J64" s="64">
        <v>0</v>
      </c>
      <c r="K64" s="64">
        <v>12500</v>
      </c>
      <c r="L64" s="64"/>
      <c r="M64" s="64"/>
      <c r="N64" s="64">
        <v>13058</v>
      </c>
      <c r="O64" s="64">
        <v>13789</v>
      </c>
      <c r="P64" s="64"/>
      <c r="Q64" s="64">
        <v>18123</v>
      </c>
      <c r="R64" s="51">
        <f t="shared" si="8"/>
        <v>198723</v>
      </c>
      <c r="S64" s="9"/>
      <c r="T64" s="64">
        <v>69607</v>
      </c>
      <c r="U64" s="64"/>
      <c r="V64" s="64">
        <v>1629</v>
      </c>
      <c r="W64" s="64">
        <v>54398</v>
      </c>
      <c r="X64" s="64">
        <v>23467</v>
      </c>
      <c r="Y64" s="64">
        <v>22811</v>
      </c>
      <c r="Z64" s="64">
        <v>1200</v>
      </c>
      <c r="AA64" s="64">
        <v>6513</v>
      </c>
      <c r="AB64" s="64">
        <v>35247</v>
      </c>
      <c r="AC64" s="46">
        <f t="shared" si="9"/>
        <v>214872</v>
      </c>
      <c r="AD64" s="44">
        <f t="shared" si="10"/>
        <v>-16149</v>
      </c>
      <c r="AE64" s="39"/>
      <c r="AF64" s="64">
        <v>1325140</v>
      </c>
      <c r="AG64" s="64">
        <v>16117</v>
      </c>
      <c r="AH64" s="64">
        <v>446814</v>
      </c>
      <c r="AI64" s="64">
        <v>802</v>
      </c>
      <c r="AJ64" s="51">
        <f t="shared" si="12"/>
        <v>1788873</v>
      </c>
      <c r="AK64" s="64">
        <v>13000</v>
      </c>
      <c r="AL64" s="51">
        <f t="shared" si="11"/>
        <v>1775873</v>
      </c>
      <c r="AM64" s="39"/>
      <c r="AN64" s="84"/>
      <c r="AO64" s="39"/>
    </row>
    <row r="65" spans="1:41" ht="15.75" customHeight="1" x14ac:dyDescent="0.2">
      <c r="A65" s="3">
        <f t="shared" si="6"/>
        <v>61</v>
      </c>
      <c r="B65" s="41" t="s">
        <v>285</v>
      </c>
      <c r="C65" s="41">
        <v>14281</v>
      </c>
      <c r="D65" s="63" t="s">
        <v>161</v>
      </c>
      <c r="E65" s="150">
        <f t="shared" si="7"/>
        <v>1</v>
      </c>
      <c r="F65" s="119" t="s">
        <v>345</v>
      </c>
      <c r="G65" s="72">
        <v>70031</v>
      </c>
      <c r="H65" s="64">
        <v>1222</v>
      </c>
      <c r="I65" s="64">
        <v>7858</v>
      </c>
      <c r="J65" s="64">
        <v>0</v>
      </c>
      <c r="K65" s="64">
        <v>1503</v>
      </c>
      <c r="L65" s="64"/>
      <c r="M65" s="64"/>
      <c r="N65" s="64">
        <v>18429</v>
      </c>
      <c r="O65" s="64">
        <v>68713</v>
      </c>
      <c r="P65" s="64"/>
      <c r="Q65" s="64">
        <v>194</v>
      </c>
      <c r="R65" s="51">
        <f t="shared" si="8"/>
        <v>167950</v>
      </c>
      <c r="S65" s="27"/>
      <c r="T65" s="64">
        <v>80195</v>
      </c>
      <c r="U65" s="64"/>
      <c r="V65" s="64">
        <v>1175</v>
      </c>
      <c r="W65" s="64">
        <v>32106</v>
      </c>
      <c r="X65" s="64">
        <v>31475</v>
      </c>
      <c r="Y65" s="64">
        <v>6214</v>
      </c>
      <c r="Z65" s="64">
        <v>14647</v>
      </c>
      <c r="AA65" s="64"/>
      <c r="AB65" s="64">
        <v>1876</v>
      </c>
      <c r="AC65" s="46">
        <f t="shared" si="9"/>
        <v>167688</v>
      </c>
      <c r="AD65" s="44">
        <f t="shared" si="10"/>
        <v>262</v>
      </c>
      <c r="AE65" s="39"/>
      <c r="AF65" s="64">
        <v>1725000</v>
      </c>
      <c r="AG65" s="64">
        <v>0</v>
      </c>
      <c r="AH65" s="64">
        <v>1979200</v>
      </c>
      <c r="AI65" s="64"/>
      <c r="AJ65" s="51">
        <f t="shared" si="12"/>
        <v>3704200</v>
      </c>
      <c r="AK65" s="64">
        <v>9624</v>
      </c>
      <c r="AL65" s="51">
        <f t="shared" si="11"/>
        <v>3694576</v>
      </c>
      <c r="AM65" s="39"/>
      <c r="AN65" s="84"/>
      <c r="AO65" s="39"/>
    </row>
    <row r="66" spans="1:41" ht="15.75" customHeight="1" x14ac:dyDescent="0.2">
      <c r="A66" s="3">
        <f t="shared" si="6"/>
        <v>62</v>
      </c>
      <c r="B66" s="41" t="s">
        <v>285</v>
      </c>
      <c r="C66" s="41">
        <v>15064</v>
      </c>
      <c r="D66" s="63" t="s">
        <v>210</v>
      </c>
      <c r="E66" s="150">
        <f t="shared" si="7"/>
        <v>1</v>
      </c>
      <c r="F66" s="119" t="s">
        <v>345</v>
      </c>
      <c r="G66" s="72">
        <v>228893</v>
      </c>
      <c r="H66" s="64"/>
      <c r="I66" s="64">
        <v>7871</v>
      </c>
      <c r="J66" s="64">
        <v>0</v>
      </c>
      <c r="K66" s="64">
        <v>6855</v>
      </c>
      <c r="L66" s="64"/>
      <c r="M66" s="64"/>
      <c r="N66" s="64"/>
      <c r="O66" s="64">
        <v>47434</v>
      </c>
      <c r="P66" s="64">
        <v>15592</v>
      </c>
      <c r="Q66" s="64"/>
      <c r="R66" s="51">
        <f t="shared" si="8"/>
        <v>306645</v>
      </c>
      <c r="S66" s="9"/>
      <c r="T66" s="64">
        <v>68804</v>
      </c>
      <c r="U66" s="64">
        <v>20100</v>
      </c>
      <c r="V66" s="64">
        <v>8959</v>
      </c>
      <c r="W66" s="64">
        <v>33370</v>
      </c>
      <c r="X66" s="64">
        <v>58032</v>
      </c>
      <c r="Y66" s="64">
        <v>39543</v>
      </c>
      <c r="Z66" s="64">
        <v>41756</v>
      </c>
      <c r="AA66" s="64">
        <v>761</v>
      </c>
      <c r="AB66" s="64">
        <v>0</v>
      </c>
      <c r="AC66" s="46">
        <f t="shared" si="9"/>
        <v>271325</v>
      </c>
      <c r="AD66" s="44">
        <f t="shared" si="10"/>
        <v>35320</v>
      </c>
      <c r="AE66" s="39"/>
      <c r="AF66" s="64">
        <v>1632500</v>
      </c>
      <c r="AG66" s="64">
        <v>16460</v>
      </c>
      <c r="AH66" s="64">
        <v>1476909</v>
      </c>
      <c r="AI66" s="64">
        <v>13271</v>
      </c>
      <c r="AJ66" s="51">
        <f t="shared" si="12"/>
        <v>3139140</v>
      </c>
      <c r="AK66" s="64">
        <v>31522</v>
      </c>
      <c r="AL66" s="51">
        <f t="shared" si="11"/>
        <v>3107618</v>
      </c>
      <c r="AM66" s="39"/>
      <c r="AN66" s="84"/>
      <c r="AO66" s="39"/>
    </row>
    <row r="67" spans="1:41" ht="15.75" customHeight="1" x14ac:dyDescent="0.2">
      <c r="A67" s="3">
        <f t="shared" si="6"/>
        <v>63</v>
      </c>
      <c r="B67" s="41" t="s">
        <v>285</v>
      </c>
      <c r="C67" s="41">
        <v>15928</v>
      </c>
      <c r="D67" s="63" t="s">
        <v>218</v>
      </c>
      <c r="E67" s="150">
        <f t="shared" ref="E67" si="13">IF(F67="Y",1," ")</f>
        <v>1</v>
      </c>
      <c r="F67" s="119" t="s">
        <v>345</v>
      </c>
      <c r="G67" s="72">
        <v>62176</v>
      </c>
      <c r="H67" s="64">
        <v>1520</v>
      </c>
      <c r="I67" s="64">
        <v>1215</v>
      </c>
      <c r="J67" s="64">
        <v>0</v>
      </c>
      <c r="K67" s="64">
        <v>2000</v>
      </c>
      <c r="L67" s="64"/>
      <c r="M67" s="64"/>
      <c r="N67" s="64">
        <v>13389</v>
      </c>
      <c r="O67" s="64">
        <v>22979</v>
      </c>
      <c r="P67" s="64">
        <v>2466</v>
      </c>
      <c r="Q67" s="64"/>
      <c r="R67" s="51">
        <f t="shared" si="8"/>
        <v>105745</v>
      </c>
      <c r="S67" s="9"/>
      <c r="T67" s="64">
        <v>71599</v>
      </c>
      <c r="U67" s="64">
        <v>10240</v>
      </c>
      <c r="V67" s="64">
        <v>5787</v>
      </c>
      <c r="W67" s="64">
        <v>4306</v>
      </c>
      <c r="X67" s="64">
        <v>19320</v>
      </c>
      <c r="Y67" s="64">
        <v>22382</v>
      </c>
      <c r="Z67" s="64">
        <v>1520</v>
      </c>
      <c r="AA67" s="64">
        <v>1255</v>
      </c>
      <c r="AB67" s="64"/>
      <c r="AC67" s="46">
        <f t="shared" si="9"/>
        <v>136409</v>
      </c>
      <c r="AD67" s="44">
        <f t="shared" si="10"/>
        <v>-30664</v>
      </c>
      <c r="AE67" s="39"/>
      <c r="AF67" s="64">
        <v>1234890</v>
      </c>
      <c r="AG67" s="64">
        <v>20810</v>
      </c>
      <c r="AH67" s="64">
        <v>652964</v>
      </c>
      <c r="AI67" s="64">
        <v>859</v>
      </c>
      <c r="AJ67" s="51">
        <f t="shared" si="12"/>
        <v>1909523</v>
      </c>
      <c r="AK67" s="64">
        <v>5469</v>
      </c>
      <c r="AL67" s="51">
        <f t="shared" si="11"/>
        <v>1904054</v>
      </c>
      <c r="AM67" s="39"/>
      <c r="AN67" s="84"/>
      <c r="AO67" s="39"/>
    </row>
    <row r="68" spans="1:41" s="7" customFormat="1" ht="15.75" customHeight="1" x14ac:dyDescent="0.2">
      <c r="A68" s="219" t="s">
        <v>332</v>
      </c>
      <c r="B68" s="220"/>
      <c r="C68" s="220"/>
      <c r="D68" s="220"/>
      <c r="E68" s="150" t="str">
        <f t="shared" ref="E68" si="14">IF(F68="Y",1," ")</f>
        <v xml:space="preserve"> </v>
      </c>
      <c r="F68" s="117"/>
      <c r="G68" s="76">
        <f>SUM(G5:G67)</f>
        <v>5627780</v>
      </c>
      <c r="H68" s="76">
        <f t="shared" ref="H68:Q68" si="15">SUM(H5:H67)</f>
        <v>96177</v>
      </c>
      <c r="I68" s="76">
        <f t="shared" si="15"/>
        <v>333033</v>
      </c>
      <c r="J68" s="76">
        <f t="shared" si="15"/>
        <v>507074</v>
      </c>
      <c r="K68" s="76">
        <f t="shared" si="15"/>
        <v>868031</v>
      </c>
      <c r="L68" s="76">
        <f t="shared" si="15"/>
        <v>316248</v>
      </c>
      <c r="M68" s="76">
        <f t="shared" si="15"/>
        <v>0</v>
      </c>
      <c r="N68" s="76">
        <f t="shared" si="15"/>
        <v>887284</v>
      </c>
      <c r="O68" s="76">
        <f t="shared" si="15"/>
        <v>624434</v>
      </c>
      <c r="P68" s="76">
        <f t="shared" si="15"/>
        <v>384022</v>
      </c>
      <c r="Q68" s="76">
        <f t="shared" si="15"/>
        <v>171168</v>
      </c>
      <c r="R68" s="143">
        <f>SUM(R5:R67)</f>
        <v>9815251</v>
      </c>
      <c r="S68" s="31"/>
      <c r="T68" s="76">
        <f>SUM(T5:T67)</f>
        <v>2865600</v>
      </c>
      <c r="U68" s="76">
        <f t="shared" ref="U68:AB68" si="16">SUM(U5:U67)</f>
        <v>370188</v>
      </c>
      <c r="V68" s="76">
        <f t="shared" si="16"/>
        <v>256034</v>
      </c>
      <c r="W68" s="76">
        <f t="shared" si="16"/>
        <v>1204642</v>
      </c>
      <c r="X68" s="76">
        <f t="shared" si="16"/>
        <v>1908897</v>
      </c>
      <c r="Y68" s="76">
        <f t="shared" si="16"/>
        <v>1281924</v>
      </c>
      <c r="Z68" s="76">
        <f t="shared" si="16"/>
        <v>396712</v>
      </c>
      <c r="AA68" s="76">
        <f t="shared" si="16"/>
        <v>248135</v>
      </c>
      <c r="AB68" s="76">
        <f t="shared" si="16"/>
        <v>399076</v>
      </c>
      <c r="AC68" s="46">
        <f>SUM(AC5:AC67)</f>
        <v>8931208</v>
      </c>
      <c r="AD68" s="44">
        <f t="shared" si="10"/>
        <v>884043</v>
      </c>
      <c r="AE68" s="35"/>
      <c r="AF68" s="76">
        <f>SUM(AF5:AF67)</f>
        <v>86750241</v>
      </c>
      <c r="AG68" s="76">
        <f t="shared" ref="AG68:AI68" si="17">SUM(AG5:AG67)</f>
        <v>3058999</v>
      </c>
      <c r="AH68" s="76">
        <f t="shared" si="17"/>
        <v>20472510</v>
      </c>
      <c r="AI68" s="76">
        <f t="shared" si="17"/>
        <v>245669</v>
      </c>
      <c r="AJ68" s="51">
        <f>SUM(AJ5:AJ67)</f>
        <v>110527419</v>
      </c>
      <c r="AK68" s="76">
        <f>SUM(AK5:AK67)</f>
        <v>1421048</v>
      </c>
      <c r="AL68" s="51">
        <f>SUM(AL5:AL67)</f>
        <v>109106371</v>
      </c>
      <c r="AM68" s="77"/>
      <c r="AN68" s="85"/>
    </row>
    <row r="69" spans="1:41" s="7" customFormat="1" ht="15.75" customHeight="1" x14ac:dyDescent="0.2">
      <c r="A69" s="219" t="s">
        <v>324</v>
      </c>
      <c r="B69" s="220"/>
      <c r="C69" s="220"/>
      <c r="D69" s="220"/>
      <c r="E69" s="150" t="str">
        <f>IF(F69="y",1,"")</f>
        <v/>
      </c>
      <c r="F69" s="117"/>
      <c r="G69" s="116">
        <v>5528741</v>
      </c>
      <c r="H69" s="96">
        <v>111807</v>
      </c>
      <c r="I69" s="96">
        <v>424162</v>
      </c>
      <c r="J69" s="96">
        <v>567425</v>
      </c>
      <c r="K69" s="96">
        <v>959149</v>
      </c>
      <c r="L69" s="96">
        <v>120587</v>
      </c>
      <c r="M69" s="96"/>
      <c r="N69" s="96">
        <v>839416</v>
      </c>
      <c r="O69" s="96">
        <v>582919</v>
      </c>
      <c r="P69" s="96">
        <v>387993</v>
      </c>
      <c r="Q69" s="96">
        <v>146014</v>
      </c>
      <c r="R69" s="83">
        <v>9668213</v>
      </c>
      <c r="S69" s="92"/>
      <c r="T69" s="96">
        <v>2834291</v>
      </c>
      <c r="U69" s="96">
        <v>436092</v>
      </c>
      <c r="V69" s="96">
        <v>461058</v>
      </c>
      <c r="W69" s="96">
        <v>1041185</v>
      </c>
      <c r="X69" s="96">
        <v>2369932</v>
      </c>
      <c r="Y69" s="96">
        <v>1082147</v>
      </c>
      <c r="Z69" s="96">
        <v>444669</v>
      </c>
      <c r="AA69" s="96">
        <v>271031</v>
      </c>
      <c r="AB69" s="96">
        <v>341268</v>
      </c>
      <c r="AC69" s="46">
        <v>9281673</v>
      </c>
      <c r="AD69" s="44">
        <v>386540</v>
      </c>
      <c r="AE69" s="97"/>
      <c r="AF69" s="96">
        <v>84620970</v>
      </c>
      <c r="AG69" s="96">
        <v>3043801</v>
      </c>
      <c r="AH69" s="96">
        <v>18809008</v>
      </c>
      <c r="AI69" s="96">
        <v>676745</v>
      </c>
      <c r="AJ69" s="51">
        <v>107150524</v>
      </c>
      <c r="AK69" s="96">
        <v>1456651</v>
      </c>
      <c r="AL69" s="83">
        <v>105693873</v>
      </c>
      <c r="AM69" s="77"/>
      <c r="AN69" s="97"/>
      <c r="AO69" s="97"/>
    </row>
    <row r="70" spans="1:41" s="7" customFormat="1" ht="15.75" customHeight="1" x14ac:dyDescent="0.2">
      <c r="A70" s="221" t="s">
        <v>333</v>
      </c>
      <c r="B70" s="222"/>
      <c r="C70" s="222"/>
      <c r="D70" s="222"/>
      <c r="E70" s="150" t="str">
        <f>IF(F70="y",1,"")</f>
        <v/>
      </c>
      <c r="F70" s="118"/>
      <c r="G70" s="66">
        <f t="shared" ref="G70:AK70" si="18">+G68/G69</f>
        <v>1.0179134815684077</v>
      </c>
      <c r="H70" s="40">
        <f t="shared" si="18"/>
        <v>0.86020553274839684</v>
      </c>
      <c r="I70" s="40">
        <f t="shared" si="18"/>
        <v>0.7851552001357972</v>
      </c>
      <c r="J70" s="40">
        <f t="shared" si="18"/>
        <v>0.89364056923822532</v>
      </c>
      <c r="K70" s="40">
        <f t="shared" si="18"/>
        <v>0.90500120419246644</v>
      </c>
      <c r="L70" s="40">
        <f t="shared" si="18"/>
        <v>2.6225712556079843</v>
      </c>
      <c r="M70" s="40"/>
      <c r="N70" s="40">
        <f t="shared" si="18"/>
        <v>1.0570253604887208</v>
      </c>
      <c r="O70" s="40">
        <f t="shared" si="18"/>
        <v>1.0712191573786409</v>
      </c>
      <c r="P70" s="40">
        <f t="shared" si="18"/>
        <v>0.98976527927050229</v>
      </c>
      <c r="Q70" s="40">
        <f t="shared" si="18"/>
        <v>1.1722711520813072</v>
      </c>
      <c r="R70" s="52">
        <f t="shared" si="18"/>
        <v>1.0152083947674715</v>
      </c>
      <c r="S70" s="79"/>
      <c r="T70" s="40">
        <f t="shared" si="18"/>
        <v>1.0110465015765848</v>
      </c>
      <c r="U70" s="40">
        <f t="shared" si="18"/>
        <v>0.84887592526347655</v>
      </c>
      <c r="V70" s="40">
        <f t="shared" si="18"/>
        <v>0.55531841980835384</v>
      </c>
      <c r="W70" s="40">
        <f t="shared" si="18"/>
        <v>1.1569913127830309</v>
      </c>
      <c r="X70" s="40">
        <f t="shared" si="18"/>
        <v>0.80546488253671411</v>
      </c>
      <c r="Y70" s="40">
        <f t="shared" si="18"/>
        <v>1.1846117024766505</v>
      </c>
      <c r="Z70" s="40">
        <f t="shared" si="18"/>
        <v>0.89215124058569406</v>
      </c>
      <c r="AA70" s="40">
        <v>0</v>
      </c>
      <c r="AB70" s="40">
        <f t="shared" si="18"/>
        <v>1.1693917976487687</v>
      </c>
      <c r="AC70" s="80">
        <f>+AC68/AC69</f>
        <v>0.96224118216618926</v>
      </c>
      <c r="AD70" s="80">
        <f>+AD68/AD69*-1</f>
        <v>-2.2870673151549648</v>
      </c>
      <c r="AE70" s="37"/>
      <c r="AF70" s="40">
        <f t="shared" si="18"/>
        <v>1.0251624508676751</v>
      </c>
      <c r="AG70" s="66">
        <f t="shared" si="18"/>
        <v>1.0049930990889351</v>
      </c>
      <c r="AH70" s="40">
        <f t="shared" si="18"/>
        <v>1.0884417721551292</v>
      </c>
      <c r="AI70" s="40">
        <f t="shared" si="18"/>
        <v>0.36301561149325079</v>
      </c>
      <c r="AJ70" s="52">
        <f>+AJ68/AJ69</f>
        <v>1.0315154315064292</v>
      </c>
      <c r="AK70" s="40">
        <f t="shared" si="18"/>
        <v>0.97555831836177642</v>
      </c>
      <c r="AL70" s="52">
        <f>+AL68/AL69</f>
        <v>1.0322866208148129</v>
      </c>
      <c r="AM70" s="77"/>
    </row>
    <row r="71" spans="1:41" ht="15.75" customHeight="1" x14ac:dyDescent="0.2">
      <c r="B71" s="41"/>
      <c r="C71" s="41"/>
      <c r="D71" s="63"/>
      <c r="E71" s="49" t="str">
        <f>IF(F71="y",1,"")</f>
        <v/>
      </c>
      <c r="F71" s="41"/>
      <c r="G71" s="61"/>
      <c r="V71"/>
      <c r="W71"/>
      <c r="X71"/>
      <c r="Y71"/>
      <c r="Z71"/>
      <c r="AA71"/>
      <c r="AB71"/>
      <c r="AE71" s="47"/>
    </row>
    <row r="72" spans="1:41" ht="15.75" customHeight="1" x14ac:dyDescent="0.2">
      <c r="B72" s="41"/>
      <c r="C72" s="41"/>
      <c r="D72" s="147" t="s">
        <v>335</v>
      </c>
      <c r="E72" s="147"/>
      <c r="F72" s="35">
        <f>SUM(E5:E67)</f>
        <v>48</v>
      </c>
      <c r="G72" s="61"/>
      <c r="V72"/>
      <c r="W72" s="95"/>
      <c r="X72"/>
      <c r="Y72"/>
      <c r="Z72"/>
      <c r="AA72"/>
      <c r="AB72"/>
    </row>
    <row r="73" spans="1:41" ht="15.75" customHeight="1" x14ac:dyDescent="0.2">
      <c r="B73" s="41"/>
      <c r="C73" s="41"/>
      <c r="D73" s="147" t="s">
        <v>309</v>
      </c>
      <c r="E73" s="147"/>
      <c r="F73" s="148">
        <f>+F72/A67</f>
        <v>0.76190476190476186</v>
      </c>
      <c r="G73" s="61"/>
      <c r="V73"/>
      <c r="W73" s="95"/>
      <c r="X73"/>
      <c r="Y73"/>
      <c r="Z73"/>
      <c r="AA73"/>
      <c r="AB73"/>
    </row>
    <row r="74" spans="1:41" ht="15.75" customHeight="1" x14ac:dyDescent="0.2">
      <c r="B74" s="41"/>
      <c r="C74" s="41"/>
      <c r="D74" s="63"/>
      <c r="E74" s="49" t="str">
        <f>IF(F74="y",1,"")</f>
        <v/>
      </c>
      <c r="F74" s="41"/>
      <c r="G74" s="61"/>
      <c r="V74"/>
      <c r="W74" s="95"/>
      <c r="X74"/>
      <c r="Y74"/>
      <c r="Z74"/>
      <c r="AA74"/>
      <c r="AB74"/>
    </row>
    <row r="75" spans="1:41" ht="15.75" customHeight="1" x14ac:dyDescent="0.2">
      <c r="B75" s="41"/>
      <c r="C75" s="41"/>
      <c r="D75" s="63"/>
      <c r="E75" s="63"/>
      <c r="F75" s="41"/>
      <c r="G75" s="61"/>
      <c r="V75"/>
      <c r="W75" s="95"/>
      <c r="X75"/>
      <c r="Y75"/>
      <c r="Z75"/>
      <c r="AA75"/>
      <c r="AB75"/>
    </row>
    <row r="76" spans="1:41" ht="15.75" customHeight="1" x14ac:dyDescent="0.2">
      <c r="B76" s="41"/>
      <c r="C76" s="41"/>
      <c r="D76" s="63"/>
      <c r="E76" s="63"/>
      <c r="F76" s="41"/>
      <c r="G76" s="61"/>
      <c r="V76"/>
      <c r="W76" s="95"/>
      <c r="X76"/>
      <c r="Y76"/>
      <c r="Z76"/>
      <c r="AA76"/>
      <c r="AB76"/>
    </row>
    <row r="77" spans="1:41" ht="15.75" customHeight="1" x14ac:dyDescent="0.2">
      <c r="B77" s="41"/>
      <c r="C77" s="41"/>
      <c r="D77" s="63"/>
      <c r="E77" s="63"/>
      <c r="F77" s="41"/>
      <c r="G77" s="61"/>
      <c r="V77"/>
      <c r="W77"/>
      <c r="X77"/>
      <c r="Y77"/>
      <c r="Z77"/>
      <c r="AA77"/>
      <c r="AB77"/>
    </row>
    <row r="78" spans="1:41" ht="15.75" customHeight="1" x14ac:dyDescent="0.2">
      <c r="B78" s="41"/>
      <c r="C78" s="41"/>
      <c r="D78" s="63"/>
      <c r="E78" s="63"/>
      <c r="F78" s="41"/>
      <c r="G78" s="61"/>
      <c r="V78"/>
      <c r="W78"/>
      <c r="X78"/>
      <c r="Y78"/>
      <c r="Z78"/>
      <c r="AA78"/>
      <c r="AB78"/>
    </row>
    <row r="79" spans="1:41" ht="15.75" customHeight="1" x14ac:dyDescent="0.2">
      <c r="B79" s="41"/>
      <c r="C79" s="41"/>
      <c r="D79" s="63"/>
      <c r="E79" s="63"/>
      <c r="F79" s="41"/>
      <c r="G79" s="61"/>
      <c r="V79"/>
      <c r="W79"/>
      <c r="X79"/>
      <c r="Y79"/>
      <c r="Z79"/>
      <c r="AA79"/>
      <c r="AB79"/>
    </row>
    <row r="80" spans="1:41" ht="15.75" customHeight="1" x14ac:dyDescent="0.2">
      <c r="B80" s="41"/>
      <c r="C80" s="41"/>
      <c r="D80" s="63"/>
      <c r="E80" s="63"/>
      <c r="F80" s="41"/>
      <c r="G80" s="61"/>
      <c r="V80"/>
      <c r="W80"/>
      <c r="X80"/>
      <c r="Y80"/>
      <c r="Z80"/>
      <c r="AA80"/>
      <c r="AB80"/>
    </row>
    <row r="81" spans="2:28" ht="15.75" customHeight="1" x14ac:dyDescent="0.2">
      <c r="B81" s="41"/>
      <c r="C81" s="41"/>
      <c r="D81" s="63"/>
      <c r="E81" s="63"/>
      <c r="F81" s="41"/>
      <c r="G81" s="61"/>
      <c r="V81"/>
      <c r="W81"/>
      <c r="X81"/>
      <c r="Y81"/>
      <c r="Z81"/>
      <c r="AA81"/>
      <c r="AB81"/>
    </row>
    <row r="82" spans="2:28" ht="15.75" customHeight="1" x14ac:dyDescent="0.2">
      <c r="B82" s="41"/>
      <c r="C82" s="41"/>
      <c r="D82" s="63"/>
      <c r="E82" s="63"/>
      <c r="F82" s="41"/>
      <c r="G82" s="61"/>
      <c r="V82"/>
      <c r="W82"/>
      <c r="X82"/>
      <c r="Y82"/>
      <c r="Z82"/>
      <c r="AA82"/>
      <c r="AB82"/>
    </row>
    <row r="83" spans="2:28" ht="15.75" customHeight="1" x14ac:dyDescent="0.2">
      <c r="B83" s="41"/>
      <c r="C83" s="41"/>
      <c r="D83" s="63"/>
      <c r="E83" s="63"/>
      <c r="F83" s="41"/>
      <c r="G83" s="61"/>
      <c r="V83"/>
      <c r="W83"/>
      <c r="X83"/>
      <c r="Y83"/>
      <c r="Z83"/>
      <c r="AA83"/>
      <c r="AB83"/>
    </row>
    <row r="84" spans="2:28" ht="15.75" customHeight="1" x14ac:dyDescent="0.2">
      <c r="B84" s="41"/>
      <c r="C84" s="41"/>
      <c r="D84" s="63"/>
      <c r="E84" s="63"/>
      <c r="F84" s="41"/>
      <c r="G84" s="61"/>
      <c r="V84"/>
      <c r="W84"/>
      <c r="X84"/>
      <c r="Y84"/>
      <c r="Z84"/>
      <c r="AA84"/>
      <c r="AB84"/>
    </row>
    <row r="85" spans="2:28" ht="15.75" customHeight="1" x14ac:dyDescent="0.2">
      <c r="B85" s="41"/>
      <c r="C85" s="41"/>
      <c r="D85" s="63"/>
      <c r="E85" s="63"/>
      <c r="F85" s="41"/>
      <c r="G85" s="61"/>
      <c r="V85"/>
      <c r="W85"/>
      <c r="X85"/>
      <c r="Y85"/>
      <c r="Z85"/>
      <c r="AA85"/>
      <c r="AB85"/>
    </row>
    <row r="86" spans="2:28" ht="15.75" customHeight="1" x14ac:dyDescent="0.2">
      <c r="B86" s="41"/>
      <c r="C86" s="41"/>
      <c r="D86" s="63"/>
      <c r="E86" s="63"/>
      <c r="F86" s="41"/>
      <c r="G86" s="61"/>
      <c r="V86"/>
      <c r="W86"/>
      <c r="X86"/>
      <c r="Y86"/>
      <c r="Z86"/>
      <c r="AA86"/>
      <c r="AB86"/>
    </row>
    <row r="87" spans="2:28" ht="15.75" customHeight="1" x14ac:dyDescent="0.2">
      <c r="B87" s="41"/>
      <c r="C87" s="41"/>
      <c r="D87" s="63"/>
      <c r="E87" s="63"/>
      <c r="F87" s="41"/>
      <c r="G87" s="61"/>
      <c r="V87"/>
      <c r="W87"/>
      <c r="X87"/>
      <c r="Y87"/>
      <c r="Z87"/>
      <c r="AA87"/>
      <c r="AB87"/>
    </row>
    <row r="88" spans="2:28" ht="15.75" customHeight="1" x14ac:dyDescent="0.2">
      <c r="B88" s="41"/>
      <c r="C88" s="41"/>
      <c r="D88" s="63"/>
      <c r="E88" s="63"/>
      <c r="F88" s="41"/>
      <c r="G88" s="61"/>
      <c r="V88"/>
      <c r="W88"/>
      <c r="X88"/>
      <c r="Y88"/>
      <c r="Z88"/>
      <c r="AA88"/>
      <c r="AB88"/>
    </row>
    <row r="89" spans="2:28" ht="15.75" customHeight="1" x14ac:dyDescent="0.2">
      <c r="B89" s="41"/>
      <c r="C89" s="41"/>
      <c r="D89" s="63"/>
      <c r="E89" s="63"/>
      <c r="F89" s="41"/>
      <c r="G89" s="61"/>
      <c r="V89"/>
      <c r="W89"/>
      <c r="X89"/>
      <c r="Y89"/>
      <c r="Z89"/>
      <c r="AA89"/>
      <c r="AB89"/>
    </row>
    <row r="90" spans="2:28" ht="15.75" customHeight="1" x14ac:dyDescent="0.2">
      <c r="B90" s="41"/>
      <c r="C90" s="41"/>
      <c r="D90" s="63"/>
      <c r="E90" s="63"/>
      <c r="F90" s="41"/>
      <c r="G90" s="61"/>
      <c r="V90"/>
      <c r="W90"/>
      <c r="X90"/>
      <c r="Y90"/>
      <c r="Z90"/>
      <c r="AA90"/>
      <c r="AB90"/>
    </row>
    <row r="91" spans="2:28" ht="15.75" customHeight="1" x14ac:dyDescent="0.2">
      <c r="B91" s="41"/>
      <c r="C91" s="41"/>
      <c r="D91" s="63"/>
      <c r="E91" s="63"/>
      <c r="F91" s="41"/>
      <c r="G91" s="61"/>
      <c r="V91"/>
      <c r="W91"/>
      <c r="X91"/>
      <c r="Y91"/>
      <c r="Z91"/>
      <c r="AA91"/>
      <c r="AB91"/>
    </row>
    <row r="92" spans="2:28" ht="15.75" customHeight="1" x14ac:dyDescent="0.2">
      <c r="B92" s="41"/>
      <c r="C92" s="41"/>
      <c r="D92" s="63"/>
      <c r="E92" s="63"/>
      <c r="F92" s="41"/>
      <c r="G92" s="61"/>
      <c r="V92"/>
      <c r="W92"/>
      <c r="X92"/>
      <c r="Y92"/>
      <c r="Z92"/>
      <c r="AA92"/>
      <c r="AB92"/>
    </row>
    <row r="93" spans="2:28" ht="15.75" customHeight="1" x14ac:dyDescent="0.2">
      <c r="B93" s="41"/>
      <c r="C93" s="41"/>
      <c r="D93" s="63"/>
      <c r="E93" s="63"/>
      <c r="F93" s="41"/>
      <c r="G93" s="61"/>
      <c r="V93"/>
      <c r="W93"/>
      <c r="X93"/>
      <c r="Y93"/>
      <c r="Z93"/>
      <c r="AA93"/>
      <c r="AB93"/>
    </row>
    <row r="94" spans="2:28" ht="15.75" customHeight="1" x14ac:dyDescent="0.2">
      <c r="B94" s="41"/>
      <c r="C94" s="41"/>
      <c r="D94" s="63"/>
      <c r="E94" s="63"/>
      <c r="F94" s="41"/>
      <c r="G94" s="61"/>
      <c r="V94"/>
      <c r="W94"/>
      <c r="X94"/>
      <c r="Y94"/>
      <c r="Z94"/>
      <c r="AA94"/>
      <c r="AB94"/>
    </row>
    <row r="95" spans="2:28" ht="15.75" customHeight="1" x14ac:dyDescent="0.2">
      <c r="B95" s="41"/>
      <c r="C95" s="41"/>
      <c r="D95" s="63"/>
      <c r="E95" s="63"/>
      <c r="F95" s="41"/>
      <c r="G95" s="61"/>
      <c r="V95"/>
      <c r="W95"/>
      <c r="X95"/>
      <c r="Y95"/>
      <c r="Z95"/>
      <c r="AA95"/>
      <c r="AB95"/>
    </row>
    <row r="96" spans="2:28" ht="15.75" customHeight="1" x14ac:dyDescent="0.2">
      <c r="B96" s="41"/>
      <c r="C96" s="41"/>
      <c r="D96" s="63"/>
      <c r="E96" s="63"/>
      <c r="F96" s="41"/>
      <c r="G96" s="61"/>
      <c r="V96"/>
      <c r="W96"/>
      <c r="X96"/>
      <c r="Y96"/>
      <c r="Z96"/>
      <c r="AA96"/>
      <c r="AB96"/>
    </row>
    <row r="97" spans="2:28" ht="15.75" customHeight="1" x14ac:dyDescent="0.2">
      <c r="B97" s="41"/>
      <c r="C97" s="41"/>
      <c r="D97" s="63"/>
      <c r="E97" s="63"/>
      <c r="F97" s="41"/>
      <c r="G97" s="61"/>
      <c r="V97"/>
      <c r="W97"/>
      <c r="X97"/>
      <c r="Y97"/>
      <c r="Z97"/>
      <c r="AA97"/>
      <c r="AB97"/>
    </row>
    <row r="98" spans="2:28" ht="15.75" customHeight="1" x14ac:dyDescent="0.2">
      <c r="B98" s="41"/>
      <c r="C98" s="41"/>
      <c r="D98" s="63"/>
      <c r="E98" s="63"/>
      <c r="F98" s="41"/>
      <c r="G98" s="61"/>
      <c r="V98"/>
      <c r="W98"/>
      <c r="X98"/>
      <c r="Y98"/>
      <c r="Z98"/>
      <c r="AA98"/>
      <c r="AB98"/>
    </row>
    <row r="99" spans="2:28" ht="15.75" customHeight="1" x14ac:dyDescent="0.2">
      <c r="B99" s="41"/>
      <c r="C99" s="41"/>
      <c r="D99" s="63"/>
      <c r="E99" s="63"/>
      <c r="F99" s="41"/>
      <c r="G99" s="61"/>
      <c r="V99"/>
      <c r="W99"/>
      <c r="X99"/>
      <c r="Y99"/>
      <c r="Z99"/>
      <c r="AA99"/>
      <c r="AB99"/>
    </row>
    <row r="100" spans="2:28" ht="15.75" customHeight="1" x14ac:dyDescent="0.2">
      <c r="B100" s="41"/>
      <c r="C100" s="41"/>
      <c r="D100" s="63"/>
      <c r="E100" s="63"/>
      <c r="F100" s="41"/>
      <c r="G100" s="61"/>
      <c r="V100"/>
      <c r="W100"/>
      <c r="X100"/>
      <c r="Y100"/>
      <c r="Z100"/>
      <c r="AA100"/>
      <c r="AB100"/>
    </row>
    <row r="101" spans="2:28" ht="15.75" customHeight="1" x14ac:dyDescent="0.2">
      <c r="B101" s="41"/>
      <c r="C101" s="41"/>
      <c r="D101" s="63"/>
      <c r="E101" s="63"/>
      <c r="F101" s="41"/>
      <c r="G101" s="61"/>
      <c r="V101"/>
      <c r="W101"/>
      <c r="X101"/>
      <c r="Y101"/>
      <c r="Z101"/>
      <c r="AA101"/>
      <c r="AB101"/>
    </row>
    <row r="102" spans="2:28" ht="15.75" customHeight="1" x14ac:dyDescent="0.2">
      <c r="B102" s="41"/>
      <c r="C102" s="41"/>
      <c r="D102" s="63"/>
      <c r="E102" s="63"/>
      <c r="F102" s="41"/>
      <c r="G102" s="61"/>
      <c r="V102"/>
      <c r="W102"/>
      <c r="X102"/>
      <c r="Y102"/>
      <c r="Z102"/>
      <c r="AA102"/>
      <c r="AB102"/>
    </row>
    <row r="103" spans="2:28" ht="15.75" customHeight="1" x14ac:dyDescent="0.2">
      <c r="B103" s="41"/>
      <c r="C103" s="41"/>
      <c r="D103" s="63"/>
      <c r="E103" s="63"/>
      <c r="F103" s="41"/>
      <c r="G103" s="61"/>
      <c r="V103"/>
      <c r="W103"/>
      <c r="X103"/>
      <c r="Y103"/>
      <c r="Z103"/>
      <c r="AA103"/>
      <c r="AB103"/>
    </row>
    <row r="104" spans="2:28" ht="15.75" customHeight="1" x14ac:dyDescent="0.2">
      <c r="B104" s="41"/>
      <c r="C104" s="41"/>
      <c r="D104" s="63"/>
      <c r="E104" s="63"/>
      <c r="F104" s="41"/>
      <c r="G104" s="61"/>
      <c r="V104"/>
      <c r="W104"/>
      <c r="X104"/>
      <c r="Y104"/>
      <c r="Z104"/>
      <c r="AA104"/>
      <c r="AB104"/>
    </row>
    <row r="105" spans="2:28" ht="15.75" customHeight="1" x14ac:dyDescent="0.2">
      <c r="B105" s="41"/>
      <c r="C105" s="41"/>
      <c r="D105" s="63"/>
      <c r="E105" s="63"/>
      <c r="F105" s="41"/>
      <c r="G105" s="61"/>
      <c r="V105"/>
      <c r="W105"/>
      <c r="X105"/>
      <c r="Y105"/>
      <c r="Z105"/>
      <c r="AA105"/>
      <c r="AB105"/>
    </row>
    <row r="106" spans="2:28" ht="15.75" customHeight="1" x14ac:dyDescent="0.2">
      <c r="B106" s="41"/>
      <c r="C106" s="41"/>
      <c r="D106" s="63"/>
      <c r="E106" s="63"/>
      <c r="F106" s="41"/>
      <c r="G106" s="61"/>
      <c r="V106"/>
      <c r="W106"/>
      <c r="X106"/>
      <c r="Y106"/>
      <c r="Z106"/>
      <c r="AA106"/>
      <c r="AB106"/>
    </row>
    <row r="107" spans="2:28" ht="15.75" customHeight="1" x14ac:dyDescent="0.2">
      <c r="B107" s="41"/>
      <c r="C107" s="41"/>
      <c r="D107" s="63"/>
      <c r="E107" s="63"/>
      <c r="F107" s="41"/>
      <c r="G107" s="61"/>
      <c r="V107"/>
      <c r="W107"/>
      <c r="X107"/>
      <c r="Y107"/>
      <c r="Z107"/>
      <c r="AA107"/>
      <c r="AB107"/>
    </row>
    <row r="108" spans="2:28" ht="15.75" customHeight="1" x14ac:dyDescent="0.2">
      <c r="B108" s="41"/>
      <c r="C108" s="41"/>
      <c r="D108" s="63"/>
      <c r="E108" s="63"/>
      <c r="F108" s="41"/>
      <c r="G108" s="61"/>
      <c r="V108"/>
      <c r="W108"/>
      <c r="X108"/>
      <c r="Y108"/>
      <c r="Z108"/>
      <c r="AA108"/>
      <c r="AB108"/>
    </row>
    <row r="109" spans="2:28" ht="15.75" customHeight="1" x14ac:dyDescent="0.2">
      <c r="B109" s="41"/>
      <c r="C109" s="41"/>
      <c r="D109" s="63"/>
      <c r="E109" s="63"/>
      <c r="F109" s="41"/>
      <c r="G109" s="61"/>
      <c r="V109"/>
      <c r="W109"/>
      <c r="X109"/>
      <c r="Y109"/>
      <c r="Z109"/>
      <c r="AA109"/>
      <c r="AB109"/>
    </row>
    <row r="110" spans="2:28" ht="15.75" customHeight="1" x14ac:dyDescent="0.2">
      <c r="B110" s="41"/>
      <c r="C110" s="41"/>
      <c r="D110" s="63"/>
      <c r="E110" s="63"/>
      <c r="F110" s="41"/>
      <c r="G110" s="61"/>
      <c r="V110"/>
      <c r="W110"/>
      <c r="X110"/>
      <c r="Y110"/>
      <c r="Z110"/>
      <c r="AA110"/>
      <c r="AB110"/>
    </row>
    <row r="111" spans="2:28" ht="15.75" customHeight="1" x14ac:dyDescent="0.2">
      <c r="B111" s="41"/>
      <c r="C111" s="41"/>
      <c r="D111" s="63"/>
      <c r="E111" s="63"/>
      <c r="F111" s="41"/>
      <c r="G111" s="61"/>
      <c r="V111"/>
      <c r="W111"/>
      <c r="X111"/>
      <c r="Y111"/>
      <c r="Z111"/>
      <c r="AA111"/>
      <c r="AB111"/>
    </row>
    <row r="112" spans="2:28" ht="15.75" customHeight="1" x14ac:dyDescent="0.2">
      <c r="B112" s="41"/>
      <c r="C112" s="41"/>
      <c r="D112" s="63"/>
      <c r="E112" s="63"/>
      <c r="F112" s="41"/>
      <c r="G112" s="61"/>
      <c r="V112"/>
      <c r="W112"/>
      <c r="X112"/>
      <c r="Y112"/>
      <c r="Z112"/>
      <c r="AA112"/>
      <c r="AB112"/>
    </row>
    <row r="113" spans="2:28" ht="15.75" customHeight="1" x14ac:dyDescent="0.2">
      <c r="B113" s="41"/>
      <c r="C113" s="41"/>
      <c r="D113" s="63"/>
      <c r="E113" s="63"/>
      <c r="F113" s="41"/>
      <c r="G113" s="61"/>
      <c r="V113"/>
      <c r="W113"/>
      <c r="X113"/>
      <c r="Y113"/>
      <c r="Z113"/>
      <c r="AA113"/>
      <c r="AB113"/>
    </row>
    <row r="114" spans="2:28" ht="15.75" customHeight="1" x14ac:dyDescent="0.2">
      <c r="B114" s="41"/>
      <c r="C114" s="41"/>
      <c r="D114" s="63"/>
      <c r="E114" s="63"/>
      <c r="F114" s="41"/>
      <c r="G114" s="61"/>
      <c r="V114"/>
      <c r="W114"/>
      <c r="X114"/>
      <c r="Y114"/>
      <c r="Z114"/>
      <c r="AA114"/>
      <c r="AB114"/>
    </row>
    <row r="115" spans="2:28" ht="15.75" customHeight="1" x14ac:dyDescent="0.2">
      <c r="B115" s="41"/>
      <c r="C115" s="41"/>
      <c r="D115" s="63"/>
      <c r="E115" s="63"/>
      <c r="F115" s="41"/>
      <c r="G115" s="61"/>
      <c r="V115"/>
      <c r="W115"/>
      <c r="X115"/>
      <c r="Y115"/>
      <c r="Z115"/>
      <c r="AA115"/>
      <c r="AB115"/>
    </row>
    <row r="116" spans="2:28" ht="15.75" customHeight="1" x14ac:dyDescent="0.2">
      <c r="B116" s="41"/>
      <c r="C116" s="41"/>
      <c r="D116" s="63"/>
      <c r="E116" s="63"/>
      <c r="F116" s="41"/>
      <c r="G116" s="61"/>
      <c r="V116"/>
      <c r="W116"/>
      <c r="X116"/>
      <c r="Y116"/>
      <c r="Z116"/>
      <c r="AA116"/>
      <c r="AB116"/>
    </row>
    <row r="117" spans="2:28" ht="15.75" customHeight="1" x14ac:dyDescent="0.2">
      <c r="B117" s="41"/>
      <c r="C117" s="41"/>
      <c r="D117" s="63"/>
      <c r="E117" s="63"/>
      <c r="F117" s="41"/>
      <c r="G117" s="61"/>
      <c r="V117"/>
      <c r="W117"/>
      <c r="X117"/>
      <c r="Y117"/>
      <c r="Z117"/>
      <c r="AA117"/>
      <c r="AB117"/>
    </row>
    <row r="118" spans="2:28" ht="15.75" customHeight="1" x14ac:dyDescent="0.2">
      <c r="B118" s="41"/>
      <c r="C118" s="41"/>
      <c r="D118" s="63"/>
      <c r="E118" s="63"/>
      <c r="F118" s="41"/>
      <c r="G118" s="61"/>
      <c r="V118"/>
      <c r="W118"/>
      <c r="X118"/>
      <c r="Y118"/>
      <c r="Z118"/>
      <c r="AA118"/>
      <c r="AB118"/>
    </row>
    <row r="119" spans="2:28" ht="15.75" customHeight="1" x14ac:dyDescent="0.2">
      <c r="B119" s="41"/>
      <c r="C119" s="41"/>
      <c r="D119" s="63"/>
      <c r="E119" s="63"/>
      <c r="F119" s="41"/>
      <c r="G119" s="61"/>
      <c r="V119"/>
      <c r="W119"/>
      <c r="X119"/>
      <c r="Y119"/>
      <c r="Z119"/>
      <c r="AA119"/>
      <c r="AB119"/>
    </row>
    <row r="120" spans="2:28" ht="15.75" customHeight="1" x14ac:dyDescent="0.2">
      <c r="B120" s="41"/>
      <c r="C120" s="41"/>
      <c r="D120" s="63"/>
      <c r="E120" s="63"/>
      <c r="F120" s="41"/>
      <c r="G120" s="61"/>
      <c r="V120"/>
      <c r="W120"/>
      <c r="X120"/>
      <c r="Y120"/>
      <c r="Z120"/>
      <c r="AA120"/>
      <c r="AB120"/>
    </row>
    <row r="121" spans="2:28" ht="15.75" customHeight="1" x14ac:dyDescent="0.2">
      <c r="B121" s="41"/>
      <c r="C121" s="41"/>
      <c r="D121" s="63"/>
      <c r="E121" s="63"/>
      <c r="F121" s="41"/>
      <c r="G121" s="61"/>
      <c r="V121"/>
      <c r="W121"/>
      <c r="X121"/>
      <c r="Y121"/>
      <c r="Z121"/>
      <c r="AA121"/>
      <c r="AB121"/>
    </row>
    <row r="122" spans="2:28" ht="15.75" customHeight="1" x14ac:dyDescent="0.2">
      <c r="B122" s="41"/>
      <c r="C122" s="41"/>
      <c r="D122" s="63"/>
      <c r="E122" s="63"/>
      <c r="F122" s="41"/>
      <c r="G122" s="61"/>
      <c r="V122"/>
      <c r="W122"/>
      <c r="X122"/>
      <c r="Y122"/>
      <c r="Z122"/>
      <c r="AA122"/>
      <c r="AB122"/>
    </row>
    <row r="123" spans="2:28" ht="15.75" customHeight="1" x14ac:dyDescent="0.2">
      <c r="B123" s="41"/>
      <c r="C123" s="41"/>
      <c r="D123" s="63"/>
      <c r="E123" s="63"/>
      <c r="F123" s="41"/>
      <c r="G123" s="61"/>
      <c r="V123"/>
      <c r="W123"/>
      <c r="X123"/>
      <c r="Y123"/>
      <c r="Z123"/>
      <c r="AA123"/>
      <c r="AB123"/>
    </row>
    <row r="124" spans="2:28" ht="15.75" customHeight="1" x14ac:dyDescent="0.2">
      <c r="B124" s="41"/>
      <c r="C124" s="41"/>
      <c r="D124" s="63"/>
      <c r="E124" s="63"/>
      <c r="F124" s="41"/>
      <c r="G124" s="61"/>
      <c r="V124"/>
      <c r="W124"/>
      <c r="X124"/>
      <c r="Y124"/>
      <c r="Z124"/>
      <c r="AA124"/>
      <c r="AB124"/>
    </row>
    <row r="125" spans="2:28" ht="15.75" customHeight="1" x14ac:dyDescent="0.2">
      <c r="B125" s="41"/>
      <c r="C125" s="41"/>
      <c r="D125" s="63"/>
      <c r="E125" s="63"/>
      <c r="F125" s="41"/>
      <c r="G125" s="61"/>
      <c r="V125"/>
      <c r="W125"/>
      <c r="X125"/>
      <c r="Y125"/>
      <c r="Z125"/>
      <c r="AA125"/>
      <c r="AB125"/>
    </row>
    <row r="126" spans="2:28" ht="15.75" customHeight="1" x14ac:dyDescent="0.2">
      <c r="B126" s="41"/>
      <c r="C126" s="41"/>
      <c r="D126" s="63"/>
      <c r="E126" s="63"/>
      <c r="F126" s="41"/>
      <c r="G126" s="61"/>
      <c r="V126"/>
      <c r="W126"/>
      <c r="X126"/>
      <c r="Y126"/>
      <c r="Z126"/>
      <c r="AA126"/>
      <c r="AB126"/>
    </row>
    <row r="127" spans="2:28" ht="15.75" customHeight="1" x14ac:dyDescent="0.2">
      <c r="V127"/>
      <c r="W127"/>
      <c r="X127"/>
      <c r="Y127"/>
      <c r="Z127"/>
      <c r="AA127"/>
      <c r="AB127"/>
    </row>
    <row r="128" spans="2:28" ht="15.75" customHeight="1" x14ac:dyDescent="0.2">
      <c r="V128"/>
      <c r="W128"/>
      <c r="X128"/>
      <c r="Y128"/>
      <c r="Z128"/>
      <c r="AA128"/>
      <c r="AB128"/>
    </row>
    <row r="129" spans="4:28" ht="15.75" customHeight="1" x14ac:dyDescent="0.2">
      <c r="V129"/>
      <c r="W129"/>
      <c r="X129"/>
      <c r="Y129"/>
      <c r="Z129"/>
      <c r="AA129"/>
      <c r="AB129"/>
    </row>
    <row r="130" spans="4:28" ht="15.75" customHeight="1" x14ac:dyDescent="0.2">
      <c r="V130"/>
      <c r="W130"/>
      <c r="X130"/>
      <c r="Y130"/>
      <c r="Z130"/>
      <c r="AA130"/>
      <c r="AB130"/>
    </row>
    <row r="131" spans="4:28" ht="15.75" customHeight="1" x14ac:dyDescent="0.2">
      <c r="V131"/>
      <c r="W131"/>
      <c r="X131"/>
      <c r="Y131"/>
      <c r="Z131"/>
      <c r="AA131"/>
      <c r="AB131"/>
    </row>
    <row r="132" spans="4:28" ht="15.75" customHeight="1" x14ac:dyDescent="0.2">
      <c r="V132"/>
      <c r="W132"/>
      <c r="X132"/>
      <c r="Y132"/>
      <c r="Z132"/>
      <c r="AA132"/>
      <c r="AB132"/>
    </row>
    <row r="133" spans="4:28" ht="15.75" customHeight="1" x14ac:dyDescent="0.2">
      <c r="V133"/>
      <c r="W133"/>
      <c r="X133"/>
      <c r="Y133"/>
      <c r="Z133"/>
      <c r="AA133"/>
      <c r="AB133"/>
    </row>
    <row r="134" spans="4:28" ht="15.75" customHeight="1" x14ac:dyDescent="0.2">
      <c r="V134"/>
      <c r="W134"/>
      <c r="X134"/>
      <c r="Y134"/>
      <c r="Z134"/>
      <c r="AA134"/>
      <c r="AB134"/>
    </row>
    <row r="135" spans="4:28" ht="15.75" customHeight="1" x14ac:dyDescent="0.2">
      <c r="V135"/>
      <c r="W135"/>
      <c r="X135"/>
      <c r="Y135"/>
      <c r="Z135"/>
      <c r="AA135"/>
      <c r="AB135"/>
    </row>
    <row r="136" spans="4:28" ht="15.75" customHeight="1" x14ac:dyDescent="0.2">
      <c r="V136"/>
      <c r="W136"/>
      <c r="X136"/>
      <c r="Y136"/>
      <c r="Z136"/>
      <c r="AA136"/>
      <c r="AB136"/>
    </row>
    <row r="137" spans="4:28" ht="15.75" customHeight="1" x14ac:dyDescent="0.2">
      <c r="V137"/>
      <c r="W137"/>
      <c r="X137"/>
      <c r="Y137"/>
      <c r="Z137"/>
      <c r="AA137"/>
      <c r="AB137"/>
    </row>
    <row r="138" spans="4:28" ht="15.75" customHeight="1" x14ac:dyDescent="0.2">
      <c r="V138"/>
      <c r="W138"/>
      <c r="X138"/>
      <c r="Y138"/>
      <c r="Z138"/>
      <c r="AA138"/>
      <c r="AB138"/>
    </row>
    <row r="139" spans="4:28" ht="15.75" customHeight="1" x14ac:dyDescent="0.2">
      <c r="V139"/>
      <c r="W139"/>
      <c r="X139"/>
      <c r="Y139"/>
      <c r="Z139"/>
      <c r="AA139"/>
      <c r="AB139"/>
    </row>
    <row r="140" spans="4:28" ht="15.75" customHeight="1" x14ac:dyDescent="0.2">
      <c r="V140"/>
      <c r="W140"/>
      <c r="X140"/>
      <c r="Y140"/>
      <c r="Z140"/>
      <c r="AA140"/>
      <c r="AB140"/>
    </row>
    <row r="141" spans="4:28" ht="15.75" customHeight="1" x14ac:dyDescent="0.2">
      <c r="D141"/>
      <c r="E141"/>
      <c r="V141"/>
      <c r="W141"/>
      <c r="X141"/>
      <c r="Y141"/>
      <c r="Z141"/>
      <c r="AA141"/>
      <c r="AB141"/>
    </row>
    <row r="142" spans="4:28" ht="15.75" customHeight="1" x14ac:dyDescent="0.2">
      <c r="D142"/>
      <c r="E142"/>
      <c r="V142"/>
      <c r="W142"/>
      <c r="X142"/>
      <c r="Y142"/>
      <c r="Z142"/>
      <c r="AA142"/>
      <c r="AB142"/>
    </row>
    <row r="143" spans="4:28" ht="15.75" customHeight="1" x14ac:dyDescent="0.2">
      <c r="D143"/>
      <c r="E143"/>
      <c r="V143"/>
      <c r="W143"/>
      <c r="X143"/>
      <c r="Y143"/>
      <c r="Z143"/>
      <c r="AA143"/>
      <c r="AB143"/>
    </row>
    <row r="144" spans="4:28" ht="15.75" customHeight="1" x14ac:dyDescent="0.2">
      <c r="D144"/>
      <c r="E144"/>
      <c r="V144"/>
      <c r="W144"/>
      <c r="X144"/>
      <c r="Y144"/>
      <c r="Z144"/>
      <c r="AA144"/>
      <c r="AB144"/>
    </row>
    <row r="145" spans="4:28" ht="15.75" customHeight="1" x14ac:dyDescent="0.2">
      <c r="D145"/>
      <c r="E145"/>
      <c r="V145"/>
      <c r="W145"/>
      <c r="X145"/>
      <c r="Y145"/>
      <c r="Z145"/>
      <c r="AA145"/>
      <c r="AB145"/>
    </row>
    <row r="146" spans="4:28" ht="15.75" customHeight="1" x14ac:dyDescent="0.2">
      <c r="D146"/>
      <c r="E146"/>
      <c r="V146"/>
      <c r="W146"/>
      <c r="X146"/>
      <c r="Y146"/>
      <c r="Z146"/>
      <c r="AA146"/>
      <c r="AB146"/>
    </row>
    <row r="147" spans="4:28" ht="15.75" customHeight="1" x14ac:dyDescent="0.2">
      <c r="D147"/>
      <c r="E147"/>
      <c r="V147"/>
      <c r="W147"/>
      <c r="X147"/>
      <c r="Y147"/>
      <c r="Z147"/>
      <c r="AA147"/>
      <c r="AB147"/>
    </row>
    <row r="148" spans="4:28" ht="15.75" customHeight="1" x14ac:dyDescent="0.2">
      <c r="D148"/>
      <c r="E148"/>
      <c r="V148"/>
      <c r="W148"/>
      <c r="X148"/>
      <c r="Y148"/>
      <c r="Z148"/>
      <c r="AA148"/>
      <c r="AB148"/>
    </row>
    <row r="149" spans="4:28" ht="15.75" customHeight="1" x14ac:dyDescent="0.2">
      <c r="D149"/>
      <c r="E149"/>
      <c r="V149"/>
      <c r="W149"/>
      <c r="X149"/>
      <c r="Y149"/>
      <c r="Z149"/>
      <c r="AA149"/>
      <c r="AB149"/>
    </row>
    <row r="150" spans="4:28" ht="15.75" customHeight="1" x14ac:dyDescent="0.2">
      <c r="D150"/>
      <c r="E150"/>
      <c r="V150"/>
      <c r="W150"/>
      <c r="X150"/>
      <c r="Y150"/>
      <c r="Z150"/>
      <c r="AA150"/>
      <c r="AB150"/>
    </row>
    <row r="151" spans="4:28" ht="15.75" customHeight="1" x14ac:dyDescent="0.2">
      <c r="D151"/>
      <c r="E151"/>
      <c r="V151"/>
      <c r="W151"/>
      <c r="X151"/>
      <c r="Y151"/>
      <c r="Z151"/>
      <c r="AA151"/>
      <c r="AB151"/>
    </row>
    <row r="152" spans="4:28" ht="15.75" customHeight="1" x14ac:dyDescent="0.2">
      <c r="D152"/>
      <c r="E152"/>
      <c r="V152"/>
      <c r="W152"/>
      <c r="X152"/>
      <c r="Y152"/>
      <c r="Z152"/>
      <c r="AA152"/>
      <c r="AB152"/>
    </row>
    <row r="153" spans="4:28" ht="15.75" customHeight="1" x14ac:dyDescent="0.2">
      <c r="D153"/>
      <c r="E153"/>
      <c r="V153"/>
      <c r="W153"/>
      <c r="X153"/>
      <c r="Y153"/>
      <c r="Z153"/>
      <c r="AA153"/>
      <c r="AB153"/>
    </row>
    <row r="154" spans="4:28" ht="15.75" customHeight="1" x14ac:dyDescent="0.2">
      <c r="D154"/>
      <c r="E154"/>
      <c r="V154"/>
      <c r="W154"/>
      <c r="X154"/>
      <c r="Y154"/>
      <c r="Z154"/>
      <c r="AA154"/>
      <c r="AB154"/>
    </row>
    <row r="155" spans="4:28" ht="15.75" customHeight="1" x14ac:dyDescent="0.2">
      <c r="D155"/>
      <c r="E155"/>
      <c r="V155"/>
      <c r="W155"/>
      <c r="X155"/>
      <c r="Y155"/>
      <c r="Z155"/>
      <c r="AA155"/>
      <c r="AB155"/>
    </row>
    <row r="156" spans="4:28" ht="15.75" customHeight="1" x14ac:dyDescent="0.2">
      <c r="D156"/>
      <c r="E156"/>
      <c r="V156"/>
      <c r="W156"/>
      <c r="X156"/>
      <c r="Y156"/>
      <c r="Z156"/>
      <c r="AA156"/>
      <c r="AB156"/>
    </row>
    <row r="157" spans="4:28" ht="15.75" customHeight="1" x14ac:dyDescent="0.2">
      <c r="D157"/>
      <c r="E157"/>
      <c r="V157"/>
      <c r="W157"/>
      <c r="X157"/>
      <c r="Y157"/>
      <c r="Z157"/>
      <c r="AA157"/>
      <c r="AB157"/>
    </row>
    <row r="158" spans="4:28" ht="15.75" customHeight="1" x14ac:dyDescent="0.2">
      <c r="D158"/>
      <c r="E158"/>
      <c r="V158"/>
      <c r="W158"/>
      <c r="X158"/>
      <c r="Y158"/>
      <c r="Z158"/>
      <c r="AA158"/>
      <c r="AB158"/>
    </row>
    <row r="159" spans="4:28" ht="15.75" customHeight="1" x14ac:dyDescent="0.2">
      <c r="D159"/>
      <c r="E159"/>
      <c r="V159"/>
      <c r="W159"/>
      <c r="X159"/>
      <c r="Y159"/>
      <c r="Z159"/>
      <c r="AA159"/>
      <c r="AB159"/>
    </row>
    <row r="160" spans="4:28" ht="15.75" customHeight="1" x14ac:dyDescent="0.2">
      <c r="D160"/>
      <c r="E160"/>
      <c r="V160"/>
      <c r="W160"/>
      <c r="X160"/>
      <c r="Y160"/>
      <c r="Z160"/>
      <c r="AA160"/>
      <c r="AB160"/>
    </row>
    <row r="161" spans="4:28" ht="15.75" customHeight="1" x14ac:dyDescent="0.2">
      <c r="D161"/>
      <c r="E161"/>
      <c r="V161"/>
      <c r="W161"/>
      <c r="X161"/>
      <c r="Y161"/>
      <c r="Z161"/>
      <c r="AA161"/>
      <c r="AB161"/>
    </row>
    <row r="162" spans="4:28" ht="15.75" customHeight="1" x14ac:dyDescent="0.2">
      <c r="D162"/>
      <c r="E162"/>
      <c r="V162"/>
      <c r="W162"/>
      <c r="X162"/>
      <c r="Y162"/>
      <c r="Z162"/>
      <c r="AA162"/>
      <c r="AB162"/>
    </row>
    <row r="163" spans="4:28" ht="15.75" customHeight="1" x14ac:dyDescent="0.2">
      <c r="D163"/>
      <c r="E163"/>
      <c r="V163"/>
      <c r="W163"/>
      <c r="X163"/>
      <c r="Y163"/>
      <c r="Z163"/>
      <c r="AA163"/>
      <c r="AB163"/>
    </row>
    <row r="164" spans="4:28" ht="15.75" customHeight="1" x14ac:dyDescent="0.2">
      <c r="D164"/>
      <c r="E164"/>
      <c r="V164"/>
      <c r="W164"/>
      <c r="X164"/>
      <c r="Y164"/>
      <c r="Z164"/>
      <c r="AA164"/>
      <c r="AB164"/>
    </row>
    <row r="165" spans="4:28" ht="15.75" customHeight="1" x14ac:dyDescent="0.2">
      <c r="D165"/>
      <c r="E165"/>
      <c r="V165"/>
      <c r="W165"/>
      <c r="X165"/>
      <c r="Y165"/>
      <c r="Z165"/>
      <c r="AA165"/>
      <c r="AB165"/>
    </row>
    <row r="166" spans="4:28" ht="15.75" customHeight="1" x14ac:dyDescent="0.2">
      <c r="D166"/>
      <c r="E166"/>
      <c r="V166"/>
      <c r="W166"/>
      <c r="X166"/>
      <c r="Y166"/>
      <c r="Z166"/>
      <c r="AA166"/>
      <c r="AB166"/>
    </row>
    <row r="167" spans="4:28" ht="15.75" customHeight="1" x14ac:dyDescent="0.2">
      <c r="D167"/>
      <c r="E167"/>
      <c r="V167"/>
      <c r="W167"/>
      <c r="X167"/>
      <c r="Y167"/>
      <c r="Z167"/>
      <c r="AA167"/>
      <c r="AB167"/>
    </row>
    <row r="168" spans="4:28" ht="15.75" customHeight="1" x14ac:dyDescent="0.2">
      <c r="D168"/>
      <c r="E168"/>
      <c r="V168"/>
      <c r="W168"/>
      <c r="X168"/>
      <c r="Y168"/>
      <c r="Z168"/>
      <c r="AA168"/>
      <c r="AB168"/>
    </row>
    <row r="169" spans="4:28" ht="15.75" customHeight="1" x14ac:dyDescent="0.2">
      <c r="D169"/>
      <c r="E169"/>
      <c r="V169"/>
      <c r="W169"/>
      <c r="X169"/>
      <c r="Y169"/>
      <c r="Z169"/>
      <c r="AA169"/>
      <c r="AB169"/>
    </row>
    <row r="170" spans="4:28" ht="15.75" customHeight="1" x14ac:dyDescent="0.2">
      <c r="D170"/>
      <c r="E170"/>
      <c r="V170"/>
      <c r="W170"/>
      <c r="X170"/>
      <c r="Y170"/>
      <c r="Z170"/>
      <c r="AA170"/>
      <c r="AB170"/>
    </row>
    <row r="171" spans="4:28" ht="15.75" customHeight="1" x14ac:dyDescent="0.2">
      <c r="D171"/>
      <c r="E171"/>
      <c r="V171"/>
      <c r="W171"/>
      <c r="X171"/>
      <c r="Y171"/>
      <c r="Z171"/>
      <c r="AA171"/>
      <c r="AB171"/>
    </row>
    <row r="172" spans="4:28" ht="15.75" customHeight="1" x14ac:dyDescent="0.2">
      <c r="D172"/>
      <c r="E172"/>
      <c r="V172"/>
      <c r="W172"/>
      <c r="X172"/>
      <c r="Y172"/>
      <c r="Z172"/>
      <c r="AA172"/>
      <c r="AB172"/>
    </row>
    <row r="173" spans="4:28" ht="15.75" customHeight="1" x14ac:dyDescent="0.2">
      <c r="D173"/>
      <c r="E173"/>
      <c r="V173"/>
      <c r="W173"/>
      <c r="X173"/>
      <c r="Y173"/>
      <c r="Z173"/>
      <c r="AA173"/>
      <c r="AB173"/>
    </row>
    <row r="174" spans="4:28" ht="15.75" customHeight="1" x14ac:dyDescent="0.2">
      <c r="D174"/>
      <c r="E174"/>
      <c r="V174"/>
      <c r="W174"/>
      <c r="X174"/>
      <c r="Y174"/>
      <c r="Z174"/>
      <c r="AA174"/>
      <c r="AB174"/>
    </row>
    <row r="175" spans="4:28" ht="15.75" customHeight="1" x14ac:dyDescent="0.2">
      <c r="D175"/>
      <c r="E175"/>
      <c r="V175"/>
      <c r="W175"/>
      <c r="X175"/>
      <c r="Y175"/>
      <c r="Z175"/>
      <c r="AA175"/>
      <c r="AB175"/>
    </row>
    <row r="176" spans="4:28" ht="15.75" customHeight="1" x14ac:dyDescent="0.2">
      <c r="D176"/>
      <c r="E176"/>
      <c r="V176"/>
      <c r="W176"/>
      <c r="X176"/>
      <c r="Y176"/>
      <c r="Z176"/>
      <c r="AA176"/>
      <c r="AB176"/>
    </row>
    <row r="177" spans="4:28" ht="15.75" customHeight="1" x14ac:dyDescent="0.2">
      <c r="D177"/>
      <c r="E177"/>
      <c r="V177"/>
      <c r="W177"/>
      <c r="X177"/>
      <c r="Y177"/>
      <c r="Z177"/>
      <c r="AA177"/>
      <c r="AB177"/>
    </row>
    <row r="178" spans="4:28" ht="15.75" customHeight="1" x14ac:dyDescent="0.2">
      <c r="D178"/>
      <c r="E178"/>
      <c r="V178"/>
      <c r="W178"/>
      <c r="X178"/>
      <c r="Y178"/>
      <c r="Z178"/>
      <c r="AA178"/>
      <c r="AB178"/>
    </row>
    <row r="179" spans="4:28" ht="15.75" customHeight="1" x14ac:dyDescent="0.2">
      <c r="D179"/>
      <c r="E179"/>
      <c r="V179"/>
      <c r="W179"/>
      <c r="X179"/>
      <c r="Y179"/>
      <c r="Z179"/>
      <c r="AA179"/>
      <c r="AB179"/>
    </row>
    <row r="180" spans="4:28" ht="15.75" customHeight="1" x14ac:dyDescent="0.2">
      <c r="D180"/>
      <c r="E180"/>
      <c r="V180"/>
      <c r="W180"/>
      <c r="X180"/>
      <c r="Y180"/>
      <c r="Z180"/>
      <c r="AA180"/>
      <c r="AB180"/>
    </row>
    <row r="181" spans="4:28" ht="15.75" customHeight="1" x14ac:dyDescent="0.2">
      <c r="D181"/>
      <c r="E181"/>
      <c r="V181"/>
      <c r="W181"/>
      <c r="X181"/>
      <c r="Y181"/>
      <c r="Z181"/>
      <c r="AA181"/>
      <c r="AB181"/>
    </row>
    <row r="182" spans="4:28" ht="15.75" customHeight="1" x14ac:dyDescent="0.2">
      <c r="D182"/>
      <c r="E182"/>
      <c r="V182"/>
      <c r="W182"/>
      <c r="X182"/>
      <c r="Y182"/>
      <c r="Z182"/>
      <c r="AA182"/>
      <c r="AB182"/>
    </row>
    <row r="183" spans="4:28" ht="15.75" customHeight="1" x14ac:dyDescent="0.2">
      <c r="D183"/>
      <c r="E183"/>
      <c r="V183"/>
      <c r="W183"/>
      <c r="X183"/>
      <c r="Y183"/>
      <c r="Z183"/>
      <c r="AA183"/>
      <c r="AB183"/>
    </row>
    <row r="184" spans="4:28" ht="15.75" customHeight="1" x14ac:dyDescent="0.2">
      <c r="D184"/>
      <c r="E184"/>
      <c r="V184"/>
      <c r="W184"/>
      <c r="X184"/>
      <c r="Y184"/>
      <c r="Z184"/>
      <c r="AA184"/>
      <c r="AB184"/>
    </row>
    <row r="185" spans="4:28" ht="15.75" customHeight="1" x14ac:dyDescent="0.2">
      <c r="D185"/>
      <c r="E185"/>
      <c r="V185"/>
      <c r="W185"/>
      <c r="X185"/>
      <c r="Y185"/>
      <c r="Z185"/>
      <c r="AA185"/>
      <c r="AB185"/>
    </row>
    <row r="186" spans="4:28" ht="15.75" customHeight="1" x14ac:dyDescent="0.2">
      <c r="D186"/>
      <c r="E186"/>
      <c r="V186"/>
      <c r="W186"/>
      <c r="X186"/>
      <c r="Y186"/>
      <c r="Z186"/>
      <c r="AA186"/>
      <c r="AB186"/>
    </row>
    <row r="187" spans="4:28" ht="15.75" customHeight="1" x14ac:dyDescent="0.2">
      <c r="D187"/>
      <c r="E187"/>
      <c r="V187"/>
      <c r="W187"/>
      <c r="X187"/>
      <c r="Y187"/>
      <c r="Z187"/>
      <c r="AA187"/>
      <c r="AB187"/>
    </row>
    <row r="188" spans="4:28" ht="15.75" customHeight="1" x14ac:dyDescent="0.2">
      <c r="D188"/>
      <c r="E188"/>
      <c r="V188"/>
      <c r="W188"/>
      <c r="X188"/>
      <c r="Y188"/>
      <c r="Z188"/>
      <c r="AA188"/>
      <c r="AB188"/>
    </row>
    <row r="189" spans="4:28" ht="15.75" customHeight="1" x14ac:dyDescent="0.2">
      <c r="D189"/>
      <c r="E189"/>
      <c r="V189"/>
      <c r="W189"/>
      <c r="X189"/>
      <c r="Y189"/>
      <c r="Z189"/>
      <c r="AA189"/>
      <c r="AB189"/>
    </row>
    <row r="190" spans="4:28" ht="15.75" customHeight="1" x14ac:dyDescent="0.2">
      <c r="D190"/>
      <c r="E190"/>
      <c r="V190"/>
      <c r="W190"/>
      <c r="X190"/>
      <c r="Y190"/>
      <c r="Z190"/>
      <c r="AA190"/>
      <c r="AB190"/>
    </row>
    <row r="191" spans="4:28" ht="15.75" customHeight="1" x14ac:dyDescent="0.2">
      <c r="D191"/>
      <c r="E191"/>
      <c r="V191"/>
      <c r="W191"/>
      <c r="X191"/>
      <c r="Y191"/>
      <c r="Z191"/>
      <c r="AA191"/>
      <c r="AB191"/>
    </row>
    <row r="192" spans="4:28" ht="15.75" customHeight="1" x14ac:dyDescent="0.2">
      <c r="D192"/>
      <c r="E192"/>
      <c r="V192"/>
      <c r="W192"/>
      <c r="X192"/>
      <c r="Y192"/>
      <c r="Z192"/>
      <c r="AA192"/>
      <c r="AB192"/>
    </row>
    <row r="193" spans="4:28" ht="15.75" customHeight="1" x14ac:dyDescent="0.2">
      <c r="D193"/>
      <c r="E193"/>
      <c r="V193"/>
      <c r="W193"/>
      <c r="X193"/>
      <c r="Y193"/>
      <c r="Z193"/>
      <c r="AA193"/>
      <c r="AB193"/>
    </row>
    <row r="194" spans="4:28" ht="15.75" customHeight="1" x14ac:dyDescent="0.2">
      <c r="D194"/>
      <c r="E194"/>
      <c r="V194"/>
      <c r="W194"/>
      <c r="X194"/>
      <c r="Y194"/>
      <c r="Z194"/>
      <c r="AA194"/>
      <c r="AB194"/>
    </row>
    <row r="195" spans="4:28" ht="15.75" customHeight="1" x14ac:dyDescent="0.2">
      <c r="D195"/>
      <c r="E195"/>
      <c r="V195"/>
      <c r="W195"/>
      <c r="X195"/>
      <c r="Y195"/>
      <c r="Z195"/>
      <c r="AA195"/>
      <c r="AB195"/>
    </row>
    <row r="196" spans="4:28" ht="15.75" customHeight="1" x14ac:dyDescent="0.2">
      <c r="D196"/>
      <c r="E196"/>
      <c r="V196"/>
      <c r="W196"/>
      <c r="X196"/>
      <c r="Y196"/>
      <c r="Z196"/>
      <c r="AA196"/>
      <c r="AB196"/>
    </row>
    <row r="197" spans="4:28" ht="15.75" customHeight="1" x14ac:dyDescent="0.2">
      <c r="D197"/>
      <c r="E197"/>
      <c r="V197"/>
      <c r="W197"/>
      <c r="X197"/>
      <c r="Y197"/>
      <c r="Z197"/>
      <c r="AA197"/>
      <c r="AB197"/>
    </row>
    <row r="198" spans="4:28" ht="15.75" customHeight="1" x14ac:dyDescent="0.2">
      <c r="D198"/>
      <c r="E198"/>
      <c r="V198"/>
      <c r="W198"/>
      <c r="X198"/>
      <c r="Y198"/>
      <c r="Z198"/>
      <c r="AA198"/>
      <c r="AB198"/>
    </row>
    <row r="199" spans="4:28" ht="15.75" customHeight="1" x14ac:dyDescent="0.2">
      <c r="D199"/>
      <c r="E199"/>
      <c r="V199"/>
      <c r="W199"/>
      <c r="X199"/>
      <c r="Y199"/>
      <c r="Z199"/>
      <c r="AA199"/>
      <c r="AB199"/>
    </row>
    <row r="200" spans="4:28" ht="15.75" customHeight="1" x14ac:dyDescent="0.2">
      <c r="D200"/>
      <c r="E200"/>
      <c r="V200"/>
      <c r="W200"/>
      <c r="X200"/>
      <c r="Y200"/>
      <c r="Z200"/>
      <c r="AA200"/>
      <c r="AB200"/>
    </row>
    <row r="201" spans="4:28" ht="15.75" customHeight="1" x14ac:dyDescent="0.2">
      <c r="D201"/>
      <c r="E201"/>
      <c r="V201"/>
      <c r="W201"/>
      <c r="X201"/>
      <c r="Y201"/>
      <c r="Z201"/>
      <c r="AA201"/>
      <c r="AB201"/>
    </row>
    <row r="202" spans="4:28" ht="15.75" customHeight="1" x14ac:dyDescent="0.2">
      <c r="D202"/>
      <c r="E202"/>
      <c r="V202"/>
      <c r="W202"/>
      <c r="X202"/>
      <c r="Y202"/>
      <c r="Z202"/>
      <c r="AA202"/>
      <c r="AB202"/>
    </row>
    <row r="203" spans="4:28" ht="15.75" customHeight="1" x14ac:dyDescent="0.2">
      <c r="D203"/>
      <c r="E203"/>
      <c r="V203"/>
      <c r="W203"/>
      <c r="X203"/>
      <c r="Y203"/>
      <c r="Z203"/>
      <c r="AA203"/>
      <c r="AB203"/>
    </row>
    <row r="204" spans="4:28" ht="15.75" customHeight="1" x14ac:dyDescent="0.2">
      <c r="D204"/>
      <c r="E204"/>
      <c r="V204"/>
      <c r="W204"/>
      <c r="X204"/>
      <c r="Y204"/>
      <c r="Z204"/>
      <c r="AA204"/>
      <c r="AB204"/>
    </row>
    <row r="205" spans="4:28" ht="15.75" customHeight="1" x14ac:dyDescent="0.2">
      <c r="D205"/>
      <c r="E205"/>
      <c r="V205"/>
      <c r="W205"/>
      <c r="X205"/>
      <c r="Y205"/>
      <c r="Z205"/>
      <c r="AA205"/>
      <c r="AB205"/>
    </row>
    <row r="206" spans="4:28" ht="15.75" customHeight="1" x14ac:dyDescent="0.2">
      <c r="D206"/>
      <c r="E206"/>
      <c r="V206"/>
      <c r="W206"/>
      <c r="X206"/>
      <c r="Y206"/>
      <c r="Z206"/>
      <c r="AA206"/>
      <c r="AB206"/>
    </row>
    <row r="207" spans="4:28" ht="15.75" customHeight="1" x14ac:dyDescent="0.2">
      <c r="D207"/>
      <c r="E207"/>
      <c r="V207"/>
      <c r="W207"/>
      <c r="X207"/>
      <c r="Y207"/>
      <c r="Z207"/>
      <c r="AA207"/>
      <c r="AB207"/>
    </row>
    <row r="208" spans="4:28" ht="15.75" customHeight="1" x14ac:dyDescent="0.2">
      <c r="D208"/>
      <c r="E208"/>
      <c r="V208"/>
      <c r="W208"/>
      <c r="X208"/>
      <c r="Y208"/>
      <c r="Z208"/>
      <c r="AA208"/>
      <c r="AB208"/>
    </row>
    <row r="209" spans="4:28" ht="15.75" customHeight="1" x14ac:dyDescent="0.2">
      <c r="D209"/>
      <c r="E209"/>
      <c r="V209"/>
      <c r="W209"/>
      <c r="X209"/>
      <c r="Y209"/>
      <c r="Z209"/>
      <c r="AA209"/>
      <c r="AB209"/>
    </row>
    <row r="210" spans="4:28" ht="15.75" customHeight="1" x14ac:dyDescent="0.2">
      <c r="D210"/>
      <c r="E210"/>
      <c r="V210"/>
      <c r="W210"/>
      <c r="X210"/>
      <c r="Y210"/>
      <c r="Z210"/>
      <c r="AA210"/>
      <c r="AB210"/>
    </row>
    <row r="211" spans="4:28" ht="15.75" customHeight="1" x14ac:dyDescent="0.2">
      <c r="D211"/>
      <c r="E211"/>
      <c r="V211"/>
      <c r="W211"/>
      <c r="X211"/>
      <c r="Y211"/>
      <c r="Z211"/>
      <c r="AA211"/>
      <c r="AB211"/>
    </row>
    <row r="212" spans="4:28" ht="15.75" customHeight="1" x14ac:dyDescent="0.2">
      <c r="D212"/>
      <c r="E212"/>
      <c r="V212"/>
      <c r="W212"/>
      <c r="X212"/>
      <c r="Y212"/>
      <c r="Z212"/>
      <c r="AA212"/>
      <c r="AB212"/>
    </row>
    <row r="213" spans="4:28" ht="15.75" customHeight="1" x14ac:dyDescent="0.2">
      <c r="D213"/>
      <c r="E213"/>
      <c r="V213"/>
      <c r="W213"/>
      <c r="X213"/>
      <c r="Y213"/>
      <c r="Z213"/>
      <c r="AA213"/>
      <c r="AB213"/>
    </row>
    <row r="214" spans="4:28" ht="15.75" customHeight="1" x14ac:dyDescent="0.2">
      <c r="D214"/>
      <c r="E214"/>
      <c r="V214"/>
      <c r="W214"/>
      <c r="X214"/>
      <c r="Y214"/>
      <c r="Z214"/>
      <c r="AA214"/>
      <c r="AB214"/>
    </row>
    <row r="215" spans="4:28" ht="15.75" customHeight="1" x14ac:dyDescent="0.2">
      <c r="D215"/>
      <c r="E215"/>
      <c r="V215"/>
      <c r="W215"/>
      <c r="X215"/>
      <c r="Y215"/>
      <c r="Z215"/>
      <c r="AA215"/>
      <c r="AB215"/>
    </row>
    <row r="216" spans="4:28" ht="15.75" customHeight="1" x14ac:dyDescent="0.2">
      <c r="D216"/>
      <c r="E216"/>
      <c r="V216"/>
      <c r="W216"/>
      <c r="X216"/>
      <c r="Y216"/>
      <c r="Z216"/>
      <c r="AA216"/>
      <c r="AB216"/>
    </row>
    <row r="217" spans="4:28" ht="15.75" customHeight="1" x14ac:dyDescent="0.2">
      <c r="D217"/>
      <c r="E217"/>
      <c r="V217"/>
      <c r="W217"/>
      <c r="X217"/>
      <c r="Y217"/>
      <c r="Z217"/>
      <c r="AA217"/>
      <c r="AB217"/>
    </row>
    <row r="218" spans="4:28" ht="15.75" customHeight="1" x14ac:dyDescent="0.2">
      <c r="D218"/>
      <c r="E218"/>
      <c r="V218"/>
      <c r="W218"/>
      <c r="X218"/>
      <c r="Y218"/>
      <c r="Z218"/>
      <c r="AA218"/>
      <c r="AB218"/>
    </row>
    <row r="219" spans="4:28" ht="15.75" customHeight="1" x14ac:dyDescent="0.2">
      <c r="D219"/>
      <c r="E219"/>
      <c r="V219"/>
      <c r="W219"/>
      <c r="X219"/>
      <c r="Y219"/>
      <c r="Z219"/>
      <c r="AA219"/>
      <c r="AB219"/>
    </row>
    <row r="220" spans="4:28" ht="15.75" customHeight="1" x14ac:dyDescent="0.2">
      <c r="D220"/>
      <c r="E220"/>
      <c r="V220"/>
      <c r="W220"/>
      <c r="X220"/>
      <c r="Y220"/>
      <c r="Z220"/>
      <c r="AA220"/>
      <c r="AB220"/>
    </row>
    <row r="221" spans="4:28" ht="15.75" customHeight="1" x14ac:dyDescent="0.2">
      <c r="D221"/>
      <c r="E221"/>
      <c r="V221"/>
      <c r="W221"/>
      <c r="X221"/>
      <c r="Y221"/>
      <c r="Z221"/>
      <c r="AA221"/>
      <c r="AB221"/>
    </row>
    <row r="222" spans="4:28" ht="15.75" customHeight="1" x14ac:dyDescent="0.2">
      <c r="D222"/>
      <c r="E222"/>
      <c r="V222"/>
      <c r="W222"/>
      <c r="X222"/>
      <c r="Y222"/>
      <c r="Z222"/>
      <c r="AA222"/>
      <c r="AB222"/>
    </row>
    <row r="223" spans="4:28" ht="15.75" customHeight="1" x14ac:dyDescent="0.2">
      <c r="D223"/>
      <c r="E223"/>
      <c r="V223"/>
      <c r="W223"/>
      <c r="X223"/>
      <c r="Y223"/>
      <c r="Z223"/>
      <c r="AA223"/>
      <c r="AB223"/>
    </row>
    <row r="224" spans="4:28" ht="15.75" customHeight="1" x14ac:dyDescent="0.2">
      <c r="D224"/>
      <c r="E224"/>
      <c r="V224"/>
      <c r="W224"/>
      <c r="X224"/>
      <c r="Y224"/>
      <c r="Z224"/>
      <c r="AA224"/>
      <c r="AB224"/>
    </row>
    <row r="225" spans="4:28" ht="15.75" customHeight="1" x14ac:dyDescent="0.2">
      <c r="D225"/>
      <c r="E225"/>
      <c r="V225"/>
      <c r="W225"/>
      <c r="X225"/>
      <c r="Y225"/>
      <c r="Z225"/>
      <c r="AA225"/>
      <c r="AB225"/>
    </row>
    <row r="226" spans="4:28" ht="15.75" customHeight="1" x14ac:dyDescent="0.2">
      <c r="D226"/>
      <c r="E226"/>
      <c r="V226"/>
      <c r="W226"/>
      <c r="X226"/>
      <c r="Y226"/>
      <c r="Z226"/>
      <c r="AA226"/>
      <c r="AB226"/>
    </row>
    <row r="227" spans="4:28" ht="15.75" customHeight="1" x14ac:dyDescent="0.2">
      <c r="D227"/>
      <c r="E227"/>
      <c r="V227"/>
      <c r="W227"/>
      <c r="X227"/>
      <c r="Y227"/>
      <c r="Z227"/>
      <c r="AA227"/>
      <c r="AB227"/>
    </row>
    <row r="228" spans="4:28" ht="15.75" customHeight="1" x14ac:dyDescent="0.2">
      <c r="D228"/>
      <c r="E228"/>
      <c r="V228"/>
      <c r="W228"/>
      <c r="X228"/>
      <c r="Y228"/>
      <c r="Z228"/>
      <c r="AA228"/>
      <c r="AB228"/>
    </row>
    <row r="229" spans="4:28" ht="15.75" customHeight="1" x14ac:dyDescent="0.2">
      <c r="D229"/>
      <c r="E229"/>
      <c r="V229"/>
      <c r="W229"/>
      <c r="X229"/>
      <c r="Y229"/>
      <c r="Z229"/>
      <c r="AA229"/>
      <c r="AB229"/>
    </row>
    <row r="230" spans="4:28" ht="15.75" customHeight="1" x14ac:dyDescent="0.2">
      <c r="D230"/>
      <c r="E230"/>
      <c r="V230"/>
      <c r="W230"/>
      <c r="X230"/>
      <c r="Y230"/>
      <c r="Z230"/>
      <c r="AA230"/>
      <c r="AB230"/>
    </row>
    <row r="231" spans="4:28" ht="15.75" customHeight="1" x14ac:dyDescent="0.2">
      <c r="D231"/>
      <c r="E231"/>
      <c r="V231"/>
      <c r="W231"/>
      <c r="X231"/>
      <c r="Y231"/>
      <c r="Z231"/>
      <c r="AA231"/>
      <c r="AB231"/>
    </row>
    <row r="232" spans="4:28" ht="15.75" customHeight="1" x14ac:dyDescent="0.2">
      <c r="D232"/>
      <c r="E232"/>
      <c r="V232"/>
      <c r="W232"/>
      <c r="X232"/>
      <c r="Y232"/>
      <c r="Z232"/>
      <c r="AA232"/>
      <c r="AB232"/>
    </row>
    <row r="233" spans="4:28" ht="15.75" customHeight="1" x14ac:dyDescent="0.2">
      <c r="D233"/>
      <c r="E233"/>
      <c r="V233"/>
      <c r="W233"/>
      <c r="X233"/>
      <c r="Y233"/>
      <c r="Z233"/>
      <c r="AA233"/>
      <c r="AB233"/>
    </row>
    <row r="234" spans="4:28" ht="15.75" customHeight="1" x14ac:dyDescent="0.2">
      <c r="D234"/>
      <c r="E234"/>
      <c r="V234"/>
      <c r="W234"/>
      <c r="X234"/>
      <c r="Y234"/>
      <c r="Z234"/>
      <c r="AA234"/>
      <c r="AB234"/>
    </row>
    <row r="235" spans="4:28" ht="15.75" customHeight="1" x14ac:dyDescent="0.2">
      <c r="D235"/>
      <c r="E235"/>
      <c r="V235"/>
      <c r="W235"/>
      <c r="X235"/>
      <c r="Y235"/>
      <c r="Z235"/>
      <c r="AA235"/>
      <c r="AB235"/>
    </row>
    <row r="236" spans="4:28" ht="15.75" customHeight="1" x14ac:dyDescent="0.2">
      <c r="D236"/>
      <c r="E236"/>
      <c r="V236"/>
      <c r="W236"/>
      <c r="X236"/>
      <c r="Y236"/>
      <c r="Z236"/>
      <c r="AA236"/>
      <c r="AB236"/>
    </row>
    <row r="237" spans="4:28" ht="15.75" customHeight="1" x14ac:dyDescent="0.2">
      <c r="D237"/>
      <c r="E237"/>
      <c r="V237"/>
      <c r="W237"/>
      <c r="X237"/>
      <c r="Y237"/>
      <c r="Z237"/>
      <c r="AA237"/>
      <c r="AB237"/>
    </row>
    <row r="238" spans="4:28" ht="15.75" customHeight="1" x14ac:dyDescent="0.2">
      <c r="D238"/>
      <c r="E238"/>
      <c r="V238"/>
      <c r="W238"/>
      <c r="X238"/>
      <c r="Y238"/>
      <c r="Z238"/>
      <c r="AA238"/>
      <c r="AB238"/>
    </row>
    <row r="239" spans="4:28" ht="15.75" customHeight="1" x14ac:dyDescent="0.2">
      <c r="D239"/>
      <c r="E239"/>
      <c r="V239"/>
      <c r="W239"/>
      <c r="X239"/>
      <c r="Y239"/>
      <c r="Z239"/>
      <c r="AA239"/>
      <c r="AB239"/>
    </row>
    <row r="240" spans="4:28" ht="15.75" customHeight="1" x14ac:dyDescent="0.2">
      <c r="D240"/>
      <c r="E240"/>
      <c r="V240"/>
      <c r="W240"/>
      <c r="X240"/>
      <c r="Y240"/>
      <c r="Z240"/>
      <c r="AA240"/>
      <c r="AB240"/>
    </row>
    <row r="241" spans="4:28" ht="15.75" customHeight="1" x14ac:dyDescent="0.2">
      <c r="D241"/>
      <c r="E241"/>
      <c r="V241"/>
      <c r="W241"/>
      <c r="X241"/>
      <c r="Y241"/>
      <c r="Z241"/>
      <c r="AA241"/>
      <c r="AB241"/>
    </row>
    <row r="242" spans="4:28" ht="15.75" customHeight="1" x14ac:dyDescent="0.2">
      <c r="D242"/>
      <c r="E242"/>
      <c r="V242"/>
      <c r="W242"/>
      <c r="X242"/>
      <c r="Y242"/>
      <c r="Z242"/>
      <c r="AA242"/>
      <c r="AB242"/>
    </row>
    <row r="243" spans="4:28" ht="15.75" customHeight="1" x14ac:dyDescent="0.2">
      <c r="D243"/>
      <c r="E243"/>
      <c r="V243"/>
      <c r="W243"/>
      <c r="X243"/>
      <c r="Y243"/>
      <c r="Z243"/>
      <c r="AA243"/>
      <c r="AB243"/>
    </row>
    <row r="244" spans="4:28" ht="15.75" customHeight="1" x14ac:dyDescent="0.2">
      <c r="D244"/>
      <c r="E244"/>
      <c r="V244"/>
      <c r="W244"/>
      <c r="X244"/>
      <c r="Y244"/>
      <c r="Z244"/>
      <c r="AA244"/>
      <c r="AB244"/>
    </row>
    <row r="245" spans="4:28" ht="15.75" customHeight="1" x14ac:dyDescent="0.2">
      <c r="D245"/>
      <c r="E245"/>
      <c r="V245"/>
      <c r="W245"/>
      <c r="X245"/>
      <c r="Y245"/>
      <c r="Z245"/>
      <c r="AA245"/>
      <c r="AB245"/>
    </row>
    <row r="246" spans="4:28" ht="15.75" customHeight="1" x14ac:dyDescent="0.2">
      <c r="D246"/>
      <c r="E246"/>
      <c r="V246"/>
      <c r="W246"/>
      <c r="X246"/>
      <c r="Y246"/>
      <c r="Z246"/>
      <c r="AA246"/>
      <c r="AB246"/>
    </row>
    <row r="247" spans="4:28" ht="15.75" customHeight="1" x14ac:dyDescent="0.2">
      <c r="D247"/>
      <c r="E247"/>
      <c r="V247"/>
      <c r="W247"/>
      <c r="X247"/>
      <c r="Y247"/>
      <c r="Z247"/>
      <c r="AA247"/>
      <c r="AB247"/>
    </row>
    <row r="248" spans="4:28" ht="15.75" customHeight="1" x14ac:dyDescent="0.2">
      <c r="D248"/>
      <c r="E248"/>
      <c r="V248"/>
      <c r="W248"/>
      <c r="X248"/>
      <c r="Y248"/>
      <c r="Z248"/>
      <c r="AA248"/>
      <c r="AB248"/>
    </row>
    <row r="249" spans="4:28" ht="15.75" customHeight="1" x14ac:dyDescent="0.2">
      <c r="D249"/>
      <c r="E249"/>
      <c r="V249"/>
      <c r="W249"/>
      <c r="X249"/>
      <c r="Y249"/>
      <c r="Z249"/>
      <c r="AA249"/>
      <c r="AB249"/>
    </row>
    <row r="250" spans="4:28" ht="15.75" customHeight="1" x14ac:dyDescent="0.2">
      <c r="D250"/>
      <c r="E250"/>
      <c r="V250"/>
      <c r="W250"/>
      <c r="X250"/>
      <c r="Y250"/>
      <c r="Z250"/>
      <c r="AA250"/>
      <c r="AB250"/>
    </row>
    <row r="251" spans="4:28" ht="15.75" customHeight="1" x14ac:dyDescent="0.2">
      <c r="D251"/>
      <c r="E251"/>
      <c r="V251"/>
      <c r="W251"/>
      <c r="X251"/>
      <c r="Y251"/>
      <c r="Z251"/>
      <c r="AA251"/>
      <c r="AB251"/>
    </row>
    <row r="252" spans="4:28" ht="15.75" customHeight="1" x14ac:dyDescent="0.2">
      <c r="D252"/>
      <c r="E252"/>
      <c r="V252"/>
      <c r="W252"/>
      <c r="X252"/>
      <c r="Y252"/>
      <c r="Z252"/>
      <c r="AA252"/>
      <c r="AB252"/>
    </row>
    <row r="253" spans="4:28" ht="15.75" customHeight="1" x14ac:dyDescent="0.2">
      <c r="D253"/>
      <c r="E253"/>
      <c r="V253"/>
      <c r="W253"/>
      <c r="X253"/>
      <c r="Y253"/>
      <c r="Z253"/>
      <c r="AA253"/>
      <c r="AB253"/>
    </row>
    <row r="254" spans="4:28" ht="15.75" customHeight="1" x14ac:dyDescent="0.2">
      <c r="D254"/>
      <c r="E254"/>
      <c r="V254"/>
      <c r="W254"/>
      <c r="X254"/>
      <c r="Y254"/>
      <c r="Z254"/>
      <c r="AA254"/>
      <c r="AB254"/>
    </row>
    <row r="255" spans="4:28" ht="15.75" customHeight="1" x14ac:dyDescent="0.2">
      <c r="D255"/>
      <c r="E255"/>
      <c r="V255"/>
      <c r="W255"/>
      <c r="X255"/>
      <c r="Y255"/>
      <c r="Z255"/>
      <c r="AA255"/>
      <c r="AB255"/>
    </row>
    <row r="256" spans="4:28" ht="15.75" customHeight="1" x14ac:dyDescent="0.2">
      <c r="D256"/>
      <c r="E256"/>
      <c r="V256"/>
      <c r="W256"/>
      <c r="X256"/>
      <c r="Y256"/>
      <c r="Z256"/>
      <c r="AA256"/>
      <c r="AB256"/>
    </row>
    <row r="257" spans="4:28" ht="15.75" customHeight="1" x14ac:dyDescent="0.2">
      <c r="D257"/>
      <c r="E257"/>
      <c r="V257"/>
      <c r="W257"/>
      <c r="X257"/>
      <c r="Y257"/>
      <c r="Z257"/>
      <c r="AA257"/>
      <c r="AB257"/>
    </row>
    <row r="258" spans="4:28" ht="15.75" customHeight="1" x14ac:dyDescent="0.2">
      <c r="D258"/>
      <c r="E258"/>
      <c r="V258"/>
      <c r="W258"/>
      <c r="X258"/>
      <c r="Y258"/>
      <c r="Z258"/>
      <c r="AA258"/>
      <c r="AB258"/>
    </row>
    <row r="259" spans="4:28" ht="15.75" customHeight="1" x14ac:dyDescent="0.2">
      <c r="D259"/>
      <c r="E259"/>
      <c r="V259"/>
      <c r="W259"/>
      <c r="X259"/>
      <c r="Y259"/>
      <c r="Z259"/>
      <c r="AA259"/>
      <c r="AB259"/>
    </row>
    <row r="260" spans="4:28" ht="15.75" customHeight="1" x14ac:dyDescent="0.2">
      <c r="D260"/>
      <c r="E260"/>
      <c r="V260"/>
      <c r="W260"/>
      <c r="X260"/>
      <c r="Y260"/>
      <c r="Z260"/>
      <c r="AA260"/>
      <c r="AB260"/>
    </row>
    <row r="261" spans="4:28" ht="15.75" customHeight="1" x14ac:dyDescent="0.2">
      <c r="D261"/>
      <c r="E261"/>
      <c r="V261"/>
      <c r="W261"/>
      <c r="X261"/>
      <c r="Y261"/>
      <c r="Z261"/>
      <c r="AA261"/>
      <c r="AB261"/>
    </row>
    <row r="262" spans="4:28" ht="15.75" customHeight="1" x14ac:dyDescent="0.2">
      <c r="D262"/>
      <c r="E262"/>
      <c r="V262"/>
      <c r="W262"/>
      <c r="X262"/>
      <c r="Y262"/>
      <c r="Z262"/>
      <c r="AA262"/>
      <c r="AB262"/>
    </row>
    <row r="263" spans="4:28" ht="15.75" customHeight="1" x14ac:dyDescent="0.2">
      <c r="D263"/>
      <c r="E263"/>
      <c r="V263"/>
      <c r="W263"/>
      <c r="X263"/>
      <c r="Y263"/>
      <c r="Z263"/>
      <c r="AA263"/>
      <c r="AB263"/>
    </row>
    <row r="264" spans="4:28" ht="15.75" customHeight="1" x14ac:dyDescent="0.2">
      <c r="D264"/>
      <c r="E264"/>
    </row>
    <row r="265" spans="4:28" ht="15.75" customHeight="1" x14ac:dyDescent="0.2">
      <c r="D265"/>
      <c r="E265"/>
    </row>
    <row r="266" spans="4:28" ht="15.75" customHeight="1" x14ac:dyDescent="0.2">
      <c r="D266"/>
      <c r="E266"/>
    </row>
    <row r="267" spans="4:28" ht="15.75" customHeight="1" x14ac:dyDescent="0.2">
      <c r="D267"/>
      <c r="E267"/>
    </row>
    <row r="268" spans="4:28" ht="15.75" customHeight="1" x14ac:dyDescent="0.2">
      <c r="D268"/>
      <c r="E268"/>
    </row>
    <row r="269" spans="4:28" ht="15.75" customHeight="1" x14ac:dyDescent="0.2">
      <c r="D269"/>
      <c r="E269"/>
      <c r="V269"/>
      <c r="W269"/>
      <c r="X269"/>
      <c r="Y269"/>
      <c r="Z269"/>
      <c r="AA269"/>
      <c r="AB269"/>
    </row>
    <row r="270" spans="4:28" ht="15.75" customHeight="1" x14ac:dyDescent="0.2">
      <c r="D270"/>
      <c r="E270"/>
      <c r="V270"/>
      <c r="W270"/>
      <c r="X270"/>
      <c r="Y270"/>
      <c r="Z270"/>
      <c r="AA270"/>
      <c r="AB270"/>
    </row>
    <row r="271" spans="4:28" ht="15.75" customHeight="1" x14ac:dyDescent="0.2">
      <c r="D271"/>
      <c r="E271"/>
      <c r="V271"/>
      <c r="W271"/>
      <c r="X271"/>
      <c r="Y271"/>
      <c r="Z271"/>
      <c r="AA271"/>
      <c r="AB271"/>
    </row>
    <row r="272" spans="4:28" ht="15.75" customHeight="1" x14ac:dyDescent="0.2">
      <c r="D272"/>
      <c r="E272"/>
      <c r="V272"/>
      <c r="W272"/>
      <c r="X272"/>
      <c r="Y272"/>
      <c r="Z272"/>
      <c r="AA272"/>
      <c r="AB272"/>
    </row>
    <row r="273" spans="4:28" ht="15.75" customHeight="1" x14ac:dyDescent="0.2">
      <c r="D273"/>
      <c r="E273"/>
      <c r="V273"/>
      <c r="W273"/>
      <c r="X273"/>
      <c r="Y273"/>
      <c r="Z273"/>
      <c r="AA273"/>
      <c r="AB273"/>
    </row>
    <row r="274" spans="4:28" ht="15.75" customHeight="1" x14ac:dyDescent="0.2">
      <c r="D274"/>
      <c r="E274"/>
      <c r="V274"/>
      <c r="W274"/>
      <c r="X274"/>
      <c r="Y274"/>
      <c r="Z274"/>
      <c r="AA274"/>
      <c r="AB274"/>
    </row>
    <row r="275" spans="4:28" ht="15.75" customHeight="1" x14ac:dyDescent="0.2">
      <c r="D275"/>
      <c r="E275"/>
      <c r="V275"/>
      <c r="W275"/>
      <c r="X275"/>
      <c r="Y275"/>
      <c r="Z275"/>
      <c r="AA275"/>
      <c r="AB275"/>
    </row>
    <row r="276" spans="4:28" ht="15.75" customHeight="1" x14ac:dyDescent="0.2">
      <c r="D276"/>
      <c r="E276"/>
      <c r="V276"/>
      <c r="W276"/>
      <c r="X276"/>
      <c r="Y276"/>
      <c r="Z276"/>
      <c r="AA276"/>
      <c r="AB276"/>
    </row>
    <row r="277" spans="4:28" ht="15.75" customHeight="1" x14ac:dyDescent="0.2">
      <c r="D277"/>
      <c r="E277"/>
      <c r="V277"/>
      <c r="W277"/>
      <c r="X277"/>
      <c r="Y277"/>
      <c r="Z277"/>
      <c r="AA277"/>
      <c r="AB277"/>
    </row>
    <row r="278" spans="4:28" ht="15.75" customHeight="1" x14ac:dyDescent="0.2">
      <c r="D278"/>
      <c r="E278"/>
      <c r="V278"/>
      <c r="W278"/>
      <c r="X278"/>
      <c r="Y278"/>
      <c r="Z278"/>
      <c r="AA278"/>
      <c r="AB278"/>
    </row>
    <row r="279" spans="4:28" ht="15.75" customHeight="1" x14ac:dyDescent="0.2">
      <c r="D279"/>
      <c r="E279"/>
      <c r="V279"/>
      <c r="W279"/>
      <c r="X279"/>
      <c r="Y279"/>
      <c r="Z279"/>
      <c r="AA279"/>
      <c r="AB279"/>
    </row>
    <row r="280" spans="4:28" ht="15.75" customHeight="1" x14ac:dyDescent="0.2">
      <c r="D280"/>
      <c r="E280"/>
      <c r="V280"/>
      <c r="W280"/>
      <c r="X280"/>
      <c r="Y280"/>
      <c r="Z280"/>
      <c r="AA280"/>
      <c r="AB280"/>
    </row>
    <row r="281" spans="4:28" ht="15.75" customHeight="1" x14ac:dyDescent="0.2">
      <c r="D281"/>
      <c r="E281"/>
      <c r="V281"/>
      <c r="W281"/>
      <c r="X281"/>
      <c r="Y281"/>
      <c r="Z281"/>
      <c r="AA281"/>
      <c r="AB281"/>
    </row>
    <row r="282" spans="4:28" ht="15.75" customHeight="1" x14ac:dyDescent="0.2">
      <c r="D282"/>
      <c r="E282"/>
      <c r="V282"/>
      <c r="W282"/>
      <c r="X282"/>
      <c r="Y282"/>
      <c r="Z282"/>
      <c r="AA282"/>
      <c r="AB282"/>
    </row>
    <row r="283" spans="4:28" ht="15.75" customHeight="1" x14ac:dyDescent="0.2">
      <c r="D283"/>
      <c r="E283"/>
      <c r="V283"/>
      <c r="W283"/>
      <c r="X283"/>
      <c r="Y283"/>
      <c r="Z283"/>
      <c r="AA283"/>
      <c r="AB283"/>
    </row>
    <row r="284" spans="4:28" ht="15.75" customHeight="1" x14ac:dyDescent="0.2">
      <c r="D284"/>
      <c r="E284"/>
      <c r="V284"/>
      <c r="W284"/>
      <c r="X284"/>
      <c r="Y284"/>
      <c r="Z284"/>
      <c r="AA284"/>
      <c r="AB284"/>
    </row>
    <row r="285" spans="4:28" ht="15.75" customHeight="1" x14ac:dyDescent="0.2">
      <c r="D285"/>
      <c r="E285"/>
      <c r="V285"/>
      <c r="W285"/>
      <c r="X285"/>
      <c r="Y285"/>
      <c r="Z285"/>
      <c r="AA285"/>
      <c r="AB285"/>
    </row>
    <row r="286" spans="4:28" ht="15.75" customHeight="1" x14ac:dyDescent="0.2">
      <c r="D286"/>
      <c r="E286"/>
      <c r="V286"/>
      <c r="W286"/>
      <c r="X286"/>
      <c r="Y286"/>
      <c r="Z286"/>
      <c r="AA286"/>
      <c r="AB286"/>
    </row>
    <row r="297" spans="4:28" ht="15.75" customHeight="1" x14ac:dyDescent="0.2">
      <c r="D297"/>
      <c r="E297"/>
      <c r="F297"/>
      <c r="S297"/>
      <c r="V297"/>
      <c r="W297"/>
      <c r="X297"/>
      <c r="Y297"/>
      <c r="Z297"/>
      <c r="AA297"/>
      <c r="AB297"/>
    </row>
    <row r="298" spans="4:28" ht="15.75" customHeight="1" x14ac:dyDescent="0.2">
      <c r="D298"/>
      <c r="E298"/>
      <c r="F298"/>
      <c r="S298"/>
      <c r="V298"/>
      <c r="W298"/>
      <c r="X298"/>
      <c r="Y298"/>
      <c r="Z298"/>
      <c r="AA298"/>
      <c r="AB298"/>
    </row>
    <row r="299" spans="4:28" ht="15.75" customHeight="1" x14ac:dyDescent="0.2">
      <c r="D299"/>
      <c r="E299"/>
      <c r="F299"/>
      <c r="S299"/>
      <c r="V299"/>
      <c r="W299"/>
      <c r="X299"/>
      <c r="Y299"/>
      <c r="Z299"/>
      <c r="AA299"/>
      <c r="AB299"/>
    </row>
    <row r="300" spans="4:28" ht="15.75" customHeight="1" x14ac:dyDescent="0.2">
      <c r="D300"/>
      <c r="E300"/>
      <c r="F300"/>
      <c r="S300"/>
      <c r="V300"/>
      <c r="W300"/>
      <c r="X300"/>
      <c r="Y300"/>
      <c r="Z300"/>
      <c r="AA300"/>
      <c r="AB300"/>
    </row>
    <row r="301" spans="4:28" ht="15.75" customHeight="1" x14ac:dyDescent="0.2">
      <c r="D301"/>
      <c r="E301"/>
      <c r="F301"/>
      <c r="S301"/>
      <c r="V301"/>
      <c r="W301"/>
      <c r="X301"/>
      <c r="Y301"/>
      <c r="Z301"/>
      <c r="AA301"/>
      <c r="AB301"/>
    </row>
    <row r="302" spans="4:28" ht="15.75" customHeight="1" x14ac:dyDescent="0.2">
      <c r="D302"/>
      <c r="E302"/>
      <c r="F302"/>
      <c r="S302"/>
      <c r="V302"/>
      <c r="W302"/>
      <c r="X302"/>
      <c r="Y302"/>
      <c r="Z302"/>
      <c r="AA302"/>
      <c r="AB302"/>
    </row>
    <row r="303" spans="4:28" ht="15.75" customHeight="1" x14ac:dyDescent="0.2">
      <c r="D303"/>
      <c r="E303"/>
      <c r="F303"/>
      <c r="S303"/>
      <c r="V303"/>
      <c r="W303"/>
      <c r="X303"/>
      <c r="Y303"/>
      <c r="Z303"/>
      <c r="AA303"/>
      <c r="AB303"/>
    </row>
    <row r="304" spans="4:28" ht="15.75" customHeight="1" x14ac:dyDescent="0.2">
      <c r="D304"/>
      <c r="E304"/>
      <c r="F304"/>
      <c r="S304"/>
      <c r="V304"/>
      <c r="W304"/>
      <c r="X304"/>
      <c r="Y304"/>
      <c r="Z304"/>
      <c r="AA304"/>
      <c r="AB304"/>
    </row>
    <row r="305" spans="4:28" ht="15.75" customHeight="1" x14ac:dyDescent="0.2">
      <c r="D305"/>
      <c r="E305"/>
      <c r="F305"/>
      <c r="S305"/>
      <c r="V305"/>
      <c r="W305"/>
      <c r="X305"/>
      <c r="Y305"/>
      <c r="Z305"/>
      <c r="AA305"/>
      <c r="AB305"/>
    </row>
    <row r="306" spans="4:28" ht="15.75" customHeight="1" x14ac:dyDescent="0.2">
      <c r="D306"/>
      <c r="E306"/>
      <c r="F306"/>
      <c r="S306"/>
      <c r="V306"/>
      <c r="W306"/>
      <c r="X306"/>
      <c r="Y306"/>
      <c r="Z306"/>
      <c r="AA306"/>
      <c r="AB306"/>
    </row>
  </sheetData>
  <sortState xmlns:xlrd2="http://schemas.microsoft.com/office/spreadsheetml/2017/richdata2" ref="A5:AT69">
    <sortCondition ref="C5:C69"/>
  </sortState>
  <mergeCells count="9">
    <mergeCell ref="AF3:AL3"/>
    <mergeCell ref="A68:D68"/>
    <mergeCell ref="A69:D69"/>
    <mergeCell ref="A70:D70"/>
    <mergeCell ref="A2:D2"/>
    <mergeCell ref="A3:D4"/>
    <mergeCell ref="F3:F4"/>
    <mergeCell ref="G3:R3"/>
    <mergeCell ref="T3:AC3"/>
  </mergeCells>
  <phoneticPr fontId="0" type="noConversion"/>
  <pageMargins left="0.17" right="0.21" top="0.56999999999999995" bottom="0.31" header="0.5" footer="0.28000000000000003"/>
  <pageSetup paperSize="9" scale="5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N261"/>
  <sheetViews>
    <sheetView topLeftCell="A3" zoomScaleNormal="100" workbookViewId="0">
      <pane ySplit="2460" topLeftCell="A11" activePane="bottomLeft"/>
      <selection activeCell="Y4" sqref="Y4"/>
      <selection pane="bottomLeft" activeCell="A12" sqref="A12"/>
    </sheetView>
  </sheetViews>
  <sheetFormatPr defaultRowHeight="12.75" x14ac:dyDescent="0.2"/>
  <cols>
    <col min="2" max="2" width="0" hidden="1" customWidth="1"/>
    <col min="4" max="4" width="54.140625" style="49" bestFit="1" customWidth="1"/>
    <col min="5" max="5" width="6.42578125" style="49" hidden="1" customWidth="1"/>
    <col min="6" max="6" width="6.85546875" style="38" customWidth="1"/>
    <col min="7" max="7" width="16.140625" bestFit="1" customWidth="1"/>
    <col min="8" max="8" width="13.140625" bestFit="1" customWidth="1"/>
    <col min="9" max="9" width="14.8554687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customWidth="1"/>
    <col min="19" max="19" width="4.140625" style="50" customWidth="1"/>
    <col min="20" max="20" width="16.5703125" customWidth="1"/>
    <col min="21" max="21" width="14.85546875" customWidth="1"/>
    <col min="22" max="24" width="14.85546875" style="45" customWidth="1"/>
    <col min="25" max="25" width="15.5703125" style="45" bestFit="1" customWidth="1"/>
    <col min="26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customWidth="1"/>
    <col min="37" max="37" width="16.140625" customWidth="1"/>
    <col min="38" max="38" width="17.85546875" customWidth="1"/>
    <col min="39" max="39" width="15.5703125" customWidth="1"/>
    <col min="40" max="40" width="17.140625" customWidth="1"/>
    <col min="41" max="41" width="12" customWidth="1"/>
  </cols>
  <sheetData>
    <row r="1" spans="1:144" s="45" customFormat="1" x14ac:dyDescent="0.2">
      <c r="D1" s="62"/>
      <c r="E1" s="62"/>
      <c r="F1" s="71"/>
      <c r="S1" s="50"/>
    </row>
    <row r="2" spans="1:144" s="32" customFormat="1" ht="15.75" x14ac:dyDescent="0.2">
      <c r="A2" s="207"/>
      <c r="B2" s="207"/>
      <c r="C2" s="207"/>
      <c r="D2" s="207"/>
      <c r="E2" s="90"/>
      <c r="F2" s="53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22.5" customHeight="1" x14ac:dyDescent="0.2">
      <c r="A3" s="214" t="s">
        <v>340</v>
      </c>
      <c r="B3" s="215"/>
      <c r="C3" s="215"/>
      <c r="D3" s="215"/>
      <c r="E3" s="91"/>
      <c r="F3" s="230"/>
      <c r="G3" s="209" t="s">
        <v>229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3"/>
      <c r="T3" s="209" t="s">
        <v>234</v>
      </c>
      <c r="U3" s="212"/>
      <c r="V3" s="212"/>
      <c r="W3" s="212"/>
      <c r="X3" s="212"/>
      <c r="Y3" s="212"/>
      <c r="Z3" s="212"/>
      <c r="AA3" s="212"/>
      <c r="AB3" s="212"/>
      <c r="AC3" s="213"/>
      <c r="AD3" s="58"/>
      <c r="AE3" s="2"/>
      <c r="AF3" s="204" t="s">
        <v>245</v>
      </c>
      <c r="AG3" s="205"/>
      <c r="AH3" s="205"/>
      <c r="AI3" s="205"/>
      <c r="AJ3" s="205"/>
      <c r="AK3" s="205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87.75" customHeight="1" x14ac:dyDescent="0.2">
      <c r="A4" s="216"/>
      <c r="B4" s="217"/>
      <c r="C4" s="217"/>
      <c r="D4" s="217"/>
      <c r="E4" s="63" t="str">
        <f t="shared" ref="E4:E22" si="0">IF(F4="Y",1," ")</f>
        <v xml:space="preserve"> </v>
      </c>
      <c r="F4" s="231"/>
      <c r="G4" s="17" t="s">
        <v>222</v>
      </c>
      <c r="H4" s="15" t="s">
        <v>223</v>
      </c>
      <c r="I4" s="15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56" t="s">
        <v>236</v>
      </c>
      <c r="AD4" s="57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8" t="s">
        <v>244</v>
      </c>
      <c r="AK4" s="33" t="s">
        <v>242</v>
      </c>
      <c r="AL4" s="58" t="s">
        <v>243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8.75" customHeight="1" x14ac:dyDescent="0.2">
      <c r="A5" s="3">
        <v>1</v>
      </c>
      <c r="B5" s="41" t="s">
        <v>292</v>
      </c>
      <c r="C5" s="41">
        <v>9298</v>
      </c>
      <c r="D5" s="63" t="s">
        <v>35</v>
      </c>
      <c r="E5" s="128">
        <f t="shared" si="0"/>
        <v>1</v>
      </c>
      <c r="F5" s="64" t="s">
        <v>345</v>
      </c>
      <c r="G5" s="72">
        <v>62795</v>
      </c>
      <c r="H5" s="64">
        <v>0</v>
      </c>
      <c r="I5" s="64">
        <v>86242</v>
      </c>
      <c r="J5" s="64"/>
      <c r="K5" s="64">
        <v>0</v>
      </c>
      <c r="L5" s="64">
        <v>0</v>
      </c>
      <c r="M5" s="64"/>
      <c r="N5" s="64">
        <v>17206</v>
      </c>
      <c r="O5" s="64">
        <v>23374</v>
      </c>
      <c r="P5" s="64">
        <v>23186</v>
      </c>
      <c r="Q5" s="64">
        <v>0</v>
      </c>
      <c r="R5" s="65">
        <f t="shared" ref="R5:R14" si="1">SUM(G5:Q5)</f>
        <v>212803</v>
      </c>
      <c r="S5" s="9"/>
      <c r="T5" s="64">
        <v>83092</v>
      </c>
      <c r="U5" s="64"/>
      <c r="V5" s="64">
        <v>9409</v>
      </c>
      <c r="W5" s="64"/>
      <c r="X5" s="64">
        <v>77398</v>
      </c>
      <c r="Y5" s="64">
        <v>29717</v>
      </c>
      <c r="Z5" s="64">
        <v>19145</v>
      </c>
      <c r="AA5" s="64">
        <v>0</v>
      </c>
      <c r="AB5" s="64">
        <v>0</v>
      </c>
      <c r="AC5" s="83">
        <f t="shared" ref="AC5:AC16" si="2">SUM(T5:AB5)</f>
        <v>218761</v>
      </c>
      <c r="AD5" s="51">
        <f t="shared" ref="AD5:AD14" si="3">+R5-AC5</f>
        <v>-5958</v>
      </c>
      <c r="AE5" s="39"/>
      <c r="AF5" s="64">
        <v>505459</v>
      </c>
      <c r="AG5" s="64">
        <v>15285</v>
      </c>
      <c r="AH5" s="64">
        <v>653519</v>
      </c>
      <c r="AI5" s="64">
        <v>0</v>
      </c>
      <c r="AJ5" s="60">
        <f t="shared" ref="AJ5:AJ16" si="4">SUM(AF5:AI5)</f>
        <v>1174263</v>
      </c>
      <c r="AK5" s="64">
        <v>0</v>
      </c>
      <c r="AL5" s="60">
        <f t="shared" ref="AL5:AL19" si="5">+AJ5-AK5</f>
        <v>1174263</v>
      </c>
      <c r="AM5" s="39"/>
      <c r="AN5" s="84"/>
      <c r="AO5" s="39"/>
      <c r="AX5" s="19"/>
    </row>
    <row r="6" spans="1:144" ht="18.75" customHeight="1" x14ac:dyDescent="0.2">
      <c r="A6" s="3">
        <f t="shared" ref="A6:A14" si="6">+A5+1</f>
        <v>2</v>
      </c>
      <c r="B6" s="41" t="s">
        <v>292</v>
      </c>
      <c r="C6" s="41">
        <v>9797</v>
      </c>
      <c r="D6" s="63" t="s">
        <v>15</v>
      </c>
      <c r="E6" s="128">
        <f t="shared" si="0"/>
        <v>1</v>
      </c>
      <c r="F6" s="64" t="s">
        <v>345</v>
      </c>
      <c r="G6" s="72">
        <v>62481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/>
      <c r="N6" s="64"/>
      <c r="O6" s="64">
        <v>2600</v>
      </c>
      <c r="P6" s="64">
        <v>11005</v>
      </c>
      <c r="Q6" s="64">
        <v>25600</v>
      </c>
      <c r="R6" s="65">
        <f t="shared" si="1"/>
        <v>101686</v>
      </c>
      <c r="S6" s="10"/>
      <c r="T6" s="64">
        <v>32832</v>
      </c>
      <c r="U6" s="64">
        <v>27989</v>
      </c>
      <c r="V6" s="64">
        <v>0</v>
      </c>
      <c r="W6" s="64"/>
      <c r="X6" s="64">
        <v>11988</v>
      </c>
      <c r="Y6" s="64">
        <v>6479</v>
      </c>
      <c r="Z6" s="64"/>
      <c r="AA6" s="64">
        <v>0</v>
      </c>
      <c r="AB6" s="64">
        <v>37457</v>
      </c>
      <c r="AC6" s="83">
        <f t="shared" si="2"/>
        <v>116745</v>
      </c>
      <c r="AD6" s="51">
        <f t="shared" si="3"/>
        <v>-15059</v>
      </c>
      <c r="AE6" s="39"/>
      <c r="AF6" s="64">
        <v>3300000</v>
      </c>
      <c r="AG6" s="64"/>
      <c r="AH6" s="64">
        <v>255474</v>
      </c>
      <c r="AI6" s="64">
        <v>0</v>
      </c>
      <c r="AJ6" s="60">
        <f t="shared" si="4"/>
        <v>3555474</v>
      </c>
      <c r="AK6" s="64"/>
      <c r="AL6" s="60">
        <f t="shared" si="5"/>
        <v>3555474</v>
      </c>
      <c r="AM6" s="39"/>
      <c r="AN6" s="84"/>
      <c r="AO6" s="39"/>
      <c r="AX6" s="19"/>
    </row>
    <row r="7" spans="1:144" ht="18.75" customHeight="1" x14ac:dyDescent="0.2">
      <c r="A7" s="3">
        <f t="shared" si="6"/>
        <v>3</v>
      </c>
      <c r="B7" s="41" t="s">
        <v>292</v>
      </c>
      <c r="C7" s="41">
        <v>9301</v>
      </c>
      <c r="D7" s="63" t="s">
        <v>247</v>
      </c>
      <c r="E7" s="128">
        <f t="shared" si="0"/>
        <v>1</v>
      </c>
      <c r="F7" s="64" t="s">
        <v>345</v>
      </c>
      <c r="G7" s="72">
        <v>112025</v>
      </c>
      <c r="H7" s="64">
        <v>18470</v>
      </c>
      <c r="I7" s="64"/>
      <c r="J7" s="64">
        <v>0</v>
      </c>
      <c r="K7" s="64">
        <v>0</v>
      </c>
      <c r="L7" s="64">
        <v>0</v>
      </c>
      <c r="M7" s="64"/>
      <c r="N7" s="64"/>
      <c r="O7" s="64">
        <v>8131</v>
      </c>
      <c r="P7" s="64">
        <v>1648</v>
      </c>
      <c r="Q7" s="64"/>
      <c r="R7" s="65">
        <f t="shared" si="1"/>
        <v>140274</v>
      </c>
      <c r="S7" s="9"/>
      <c r="T7" s="64">
        <v>88374</v>
      </c>
      <c r="U7" s="64"/>
      <c r="V7" s="64"/>
      <c r="W7" s="64"/>
      <c r="X7" s="64">
        <v>41893</v>
      </c>
      <c r="Y7" s="64">
        <v>15694</v>
      </c>
      <c r="Z7" s="64"/>
      <c r="AA7" s="64">
        <v>0</v>
      </c>
      <c r="AB7" s="64">
        <v>12847</v>
      </c>
      <c r="AC7" s="83">
        <f t="shared" si="2"/>
        <v>158808</v>
      </c>
      <c r="AD7" s="51">
        <f t="shared" si="3"/>
        <v>-18534</v>
      </c>
      <c r="AE7" s="39"/>
      <c r="AF7" s="64">
        <v>2853700</v>
      </c>
      <c r="AG7" s="64">
        <v>165932</v>
      </c>
      <c r="AH7" s="64">
        <v>241982</v>
      </c>
      <c r="AI7" s="64"/>
      <c r="AJ7" s="60">
        <f t="shared" si="4"/>
        <v>3261614</v>
      </c>
      <c r="AK7" s="64"/>
      <c r="AL7" s="60">
        <f t="shared" si="5"/>
        <v>3261614</v>
      </c>
      <c r="AM7" s="39"/>
      <c r="AN7" s="84"/>
      <c r="AO7" s="39"/>
      <c r="AX7" s="19"/>
    </row>
    <row r="8" spans="1:144" ht="18.75" customHeight="1" x14ac:dyDescent="0.2">
      <c r="A8" s="3">
        <f t="shared" si="6"/>
        <v>4</v>
      </c>
      <c r="B8" s="41" t="s">
        <v>292</v>
      </c>
      <c r="C8" s="41">
        <v>9334</v>
      </c>
      <c r="D8" s="63" t="s">
        <v>248</v>
      </c>
      <c r="E8" s="128" t="str">
        <f t="shared" si="0"/>
        <v xml:space="preserve"> </v>
      </c>
      <c r="F8" s="64" t="s">
        <v>294</v>
      </c>
      <c r="G8" s="72">
        <v>42280</v>
      </c>
      <c r="H8" s="64">
        <v>0</v>
      </c>
      <c r="I8" s="64">
        <v>13785</v>
      </c>
      <c r="J8" s="64">
        <v>0</v>
      </c>
      <c r="K8" s="64">
        <v>8000</v>
      </c>
      <c r="L8" s="64">
        <v>0</v>
      </c>
      <c r="M8" s="64"/>
      <c r="N8" s="64">
        <v>3923</v>
      </c>
      <c r="O8" s="64">
        <v>0</v>
      </c>
      <c r="P8" s="64">
        <v>0</v>
      </c>
      <c r="Q8" s="64">
        <v>0</v>
      </c>
      <c r="R8" s="65">
        <f t="shared" si="1"/>
        <v>67988</v>
      </c>
      <c r="S8" s="9"/>
      <c r="T8" s="64">
        <v>47756</v>
      </c>
      <c r="U8" s="64">
        <v>0</v>
      </c>
      <c r="V8" s="64">
        <v>0</v>
      </c>
      <c r="W8" s="64">
        <v>160</v>
      </c>
      <c r="X8" s="64">
        <v>4239</v>
      </c>
      <c r="Y8" s="64">
        <v>10117</v>
      </c>
      <c r="Z8" s="64">
        <v>3680</v>
      </c>
      <c r="AA8" s="64">
        <v>0</v>
      </c>
      <c r="AB8" s="64">
        <v>1119</v>
      </c>
      <c r="AC8" s="83">
        <f t="shared" si="2"/>
        <v>67071</v>
      </c>
      <c r="AD8" s="51">
        <f t="shared" si="3"/>
        <v>917</v>
      </c>
      <c r="AE8" s="39"/>
      <c r="AF8" s="64">
        <v>0</v>
      </c>
      <c r="AG8" s="64">
        <v>0</v>
      </c>
      <c r="AH8" s="64">
        <v>0</v>
      </c>
      <c r="AI8" s="64">
        <v>0</v>
      </c>
      <c r="AJ8" s="60">
        <f t="shared" si="4"/>
        <v>0</v>
      </c>
      <c r="AK8" s="64">
        <v>0</v>
      </c>
      <c r="AL8" s="60">
        <f t="shared" si="5"/>
        <v>0</v>
      </c>
      <c r="AM8" s="39"/>
      <c r="AN8" s="84"/>
      <c r="AO8" s="39"/>
      <c r="AX8" s="19"/>
    </row>
    <row r="9" spans="1:144" ht="18.75" customHeight="1" x14ac:dyDescent="0.2">
      <c r="A9" s="3">
        <f t="shared" si="6"/>
        <v>5</v>
      </c>
      <c r="B9" s="41" t="s">
        <v>292</v>
      </c>
      <c r="C9" s="41">
        <v>9556</v>
      </c>
      <c r="D9" s="63" t="s">
        <v>57</v>
      </c>
      <c r="E9" s="128">
        <f t="shared" si="0"/>
        <v>1</v>
      </c>
      <c r="F9" s="64" t="s">
        <v>345</v>
      </c>
      <c r="G9" s="93">
        <v>149026</v>
      </c>
      <c r="H9" s="64">
        <v>0</v>
      </c>
      <c r="I9" s="64">
        <v>38670</v>
      </c>
      <c r="J9" s="64"/>
      <c r="K9" s="64"/>
      <c r="L9" s="64">
        <v>104779</v>
      </c>
      <c r="M9" s="64"/>
      <c r="N9" s="64">
        <v>33138</v>
      </c>
      <c r="O9" s="64">
        <v>24760</v>
      </c>
      <c r="P9" s="64"/>
      <c r="Q9" s="64"/>
      <c r="R9" s="65">
        <f t="shared" si="1"/>
        <v>350373</v>
      </c>
      <c r="S9" s="9"/>
      <c r="T9" s="64">
        <v>70423</v>
      </c>
      <c r="U9" s="64"/>
      <c r="V9" s="64"/>
      <c r="W9" s="64"/>
      <c r="X9" s="64">
        <v>47085</v>
      </c>
      <c r="Y9" s="64">
        <v>30693</v>
      </c>
      <c r="Z9" s="64">
        <v>64210</v>
      </c>
      <c r="AA9" s="64">
        <v>0</v>
      </c>
      <c r="AB9" s="64">
        <v>393</v>
      </c>
      <c r="AC9" s="83">
        <f t="shared" si="2"/>
        <v>212804</v>
      </c>
      <c r="AD9" s="51">
        <f t="shared" si="3"/>
        <v>137569</v>
      </c>
      <c r="AE9" s="39"/>
      <c r="AF9" s="64">
        <v>11465504</v>
      </c>
      <c r="AG9" s="64">
        <v>34496</v>
      </c>
      <c r="AH9" s="64">
        <v>858119</v>
      </c>
      <c r="AI9" s="64">
        <v>101373</v>
      </c>
      <c r="AJ9" s="60">
        <f t="shared" si="4"/>
        <v>12459492</v>
      </c>
      <c r="AK9" s="64">
        <v>10601</v>
      </c>
      <c r="AL9" s="60">
        <f t="shared" si="5"/>
        <v>12448891</v>
      </c>
      <c r="AM9" s="39"/>
      <c r="AN9" s="84"/>
      <c r="AO9" s="39"/>
      <c r="AX9" s="19"/>
    </row>
    <row r="10" spans="1:144" ht="18.75" customHeight="1" x14ac:dyDescent="0.2">
      <c r="A10" s="3">
        <f t="shared" si="6"/>
        <v>6</v>
      </c>
      <c r="B10" s="41" t="s">
        <v>292</v>
      </c>
      <c r="C10" s="41">
        <v>9969</v>
      </c>
      <c r="D10" s="63" t="s">
        <v>219</v>
      </c>
      <c r="E10" s="128">
        <f t="shared" si="0"/>
        <v>1</v>
      </c>
      <c r="F10" s="64" t="s">
        <v>345</v>
      </c>
      <c r="G10" s="93">
        <v>89333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/>
      <c r="N10" s="64">
        <v>0</v>
      </c>
      <c r="O10" s="64">
        <v>0</v>
      </c>
      <c r="P10" s="64">
        <v>0</v>
      </c>
      <c r="Q10" s="64">
        <v>0</v>
      </c>
      <c r="R10" s="65">
        <f t="shared" si="1"/>
        <v>89333</v>
      </c>
      <c r="S10" s="10"/>
      <c r="T10" s="64">
        <v>81473</v>
      </c>
      <c r="U10" s="64">
        <v>0</v>
      </c>
      <c r="V10" s="64">
        <v>4300</v>
      </c>
      <c r="W10" s="64">
        <v>4184</v>
      </c>
      <c r="X10" s="64">
        <v>0</v>
      </c>
      <c r="Y10" s="64">
        <v>2994</v>
      </c>
      <c r="Z10" s="64">
        <v>0</v>
      </c>
      <c r="AA10" s="64">
        <v>0</v>
      </c>
      <c r="AB10" s="64">
        <v>0</v>
      </c>
      <c r="AC10" s="83">
        <f t="shared" si="2"/>
        <v>92951</v>
      </c>
      <c r="AD10" s="51">
        <f t="shared" si="3"/>
        <v>-3618</v>
      </c>
      <c r="AE10" s="39"/>
      <c r="AF10" s="64"/>
      <c r="AG10" s="64"/>
      <c r="AH10" s="64"/>
      <c r="AI10" s="64">
        <v>0</v>
      </c>
      <c r="AJ10" s="60">
        <f t="shared" si="4"/>
        <v>0</v>
      </c>
      <c r="AK10" s="64">
        <v>0</v>
      </c>
      <c r="AL10" s="60">
        <f t="shared" si="5"/>
        <v>0</v>
      </c>
      <c r="AM10" s="39"/>
      <c r="AN10" s="84"/>
      <c r="AO10" s="39"/>
      <c r="AX10" s="19"/>
    </row>
    <row r="11" spans="1:144" ht="18.75" customHeight="1" x14ac:dyDescent="0.2">
      <c r="A11" s="3">
        <f t="shared" si="6"/>
        <v>7</v>
      </c>
      <c r="B11" s="41" t="s">
        <v>292</v>
      </c>
      <c r="C11" s="41">
        <v>9345</v>
      </c>
      <c r="D11" s="63" t="s">
        <v>60</v>
      </c>
      <c r="E11" s="128">
        <f t="shared" si="0"/>
        <v>1</v>
      </c>
      <c r="F11" s="64" t="s">
        <v>345</v>
      </c>
      <c r="G11" s="93">
        <v>219886</v>
      </c>
      <c r="H11" s="64">
        <v>0</v>
      </c>
      <c r="I11" s="64">
        <v>6000</v>
      </c>
      <c r="J11" s="64">
        <v>0</v>
      </c>
      <c r="K11" s="64">
        <v>0</v>
      </c>
      <c r="L11" s="64">
        <v>0</v>
      </c>
      <c r="M11" s="64"/>
      <c r="N11" s="64">
        <v>27446</v>
      </c>
      <c r="O11" s="64">
        <v>20197</v>
      </c>
      <c r="P11" s="64"/>
      <c r="Q11" s="64"/>
      <c r="R11" s="65">
        <f t="shared" si="1"/>
        <v>273529</v>
      </c>
      <c r="S11" s="10"/>
      <c r="T11" s="64">
        <v>68739</v>
      </c>
      <c r="U11" s="64">
        <v>0</v>
      </c>
      <c r="V11" s="64">
        <v>0</v>
      </c>
      <c r="W11" s="64"/>
      <c r="X11" s="64">
        <v>313233</v>
      </c>
      <c r="Y11" s="64">
        <v>137187</v>
      </c>
      <c r="Z11" s="64">
        <v>0</v>
      </c>
      <c r="AA11" s="64">
        <v>0</v>
      </c>
      <c r="AB11" s="64">
        <v>0</v>
      </c>
      <c r="AC11" s="83">
        <f t="shared" si="2"/>
        <v>519159</v>
      </c>
      <c r="AD11" s="51">
        <f t="shared" si="3"/>
        <v>-245630</v>
      </c>
      <c r="AE11" s="39"/>
      <c r="AF11" s="64">
        <v>2732765</v>
      </c>
      <c r="AG11" s="64">
        <v>552186</v>
      </c>
      <c r="AH11" s="64">
        <v>333579</v>
      </c>
      <c r="AI11" s="64">
        <v>0</v>
      </c>
      <c r="AJ11" s="60">
        <f t="shared" si="4"/>
        <v>3618530</v>
      </c>
      <c r="AK11" s="64"/>
      <c r="AL11" s="60">
        <f t="shared" si="5"/>
        <v>3618530</v>
      </c>
      <c r="AM11" s="39"/>
      <c r="AN11" s="84"/>
      <c r="AO11" s="39"/>
      <c r="AX11" s="19"/>
    </row>
    <row r="12" spans="1:144" ht="18.75" customHeight="1" x14ac:dyDescent="0.2">
      <c r="A12" s="3">
        <v>8</v>
      </c>
      <c r="B12" s="41" t="s">
        <v>292</v>
      </c>
      <c r="C12" s="41">
        <v>9322</v>
      </c>
      <c r="D12" s="63" t="s">
        <v>44</v>
      </c>
      <c r="E12" s="128" t="str">
        <f t="shared" si="0"/>
        <v xml:space="preserve"> </v>
      </c>
      <c r="F12" s="64" t="s">
        <v>294</v>
      </c>
      <c r="G12" s="93">
        <v>88052</v>
      </c>
      <c r="H12" s="64">
        <v>0</v>
      </c>
      <c r="I12" s="64">
        <v>41146</v>
      </c>
      <c r="J12" s="64"/>
      <c r="K12" s="64">
        <v>14666</v>
      </c>
      <c r="L12" s="64">
        <v>0</v>
      </c>
      <c r="M12" s="64"/>
      <c r="N12" s="64">
        <v>22280</v>
      </c>
      <c r="O12" s="64">
        <v>15743</v>
      </c>
      <c r="P12" s="64"/>
      <c r="Q12" s="64">
        <v>1326</v>
      </c>
      <c r="R12" s="65">
        <f t="shared" si="1"/>
        <v>183213</v>
      </c>
      <c r="S12" s="10"/>
      <c r="T12" s="64">
        <v>56974</v>
      </c>
      <c r="U12" s="64">
        <v>23400</v>
      </c>
      <c r="V12" s="64">
        <v>27461</v>
      </c>
      <c r="W12" s="64">
        <v>768</v>
      </c>
      <c r="X12" s="64">
        <v>14629</v>
      </c>
      <c r="Y12" s="64">
        <v>1417</v>
      </c>
      <c r="Z12" s="64">
        <v>51051</v>
      </c>
      <c r="AA12" s="64"/>
      <c r="AB12" s="64"/>
      <c r="AC12" s="83">
        <f t="shared" si="2"/>
        <v>175700</v>
      </c>
      <c r="AD12" s="51">
        <f t="shared" si="3"/>
        <v>7513</v>
      </c>
      <c r="AE12" s="39"/>
      <c r="AF12" s="64">
        <v>4500000</v>
      </c>
      <c r="AG12" s="64">
        <v>1126335</v>
      </c>
      <c r="AH12" s="64">
        <v>310697</v>
      </c>
      <c r="AI12" s="64">
        <v>0</v>
      </c>
      <c r="AJ12" s="60">
        <f t="shared" si="4"/>
        <v>5937032</v>
      </c>
      <c r="AK12" s="64">
        <v>0</v>
      </c>
      <c r="AL12" s="60">
        <f t="shared" si="5"/>
        <v>5937032</v>
      </c>
      <c r="AM12" s="39"/>
      <c r="AN12" s="84"/>
      <c r="AO12" s="39"/>
      <c r="AX12" s="2"/>
    </row>
    <row r="13" spans="1:144" ht="18.75" customHeight="1" x14ac:dyDescent="0.2">
      <c r="A13" s="3">
        <f t="shared" si="6"/>
        <v>9</v>
      </c>
      <c r="B13" s="41" t="s">
        <v>292</v>
      </c>
      <c r="C13" s="41">
        <v>9336</v>
      </c>
      <c r="D13" s="63" t="s">
        <v>208</v>
      </c>
      <c r="E13" s="128">
        <f t="shared" si="0"/>
        <v>1</v>
      </c>
      <c r="F13" s="64" t="s">
        <v>345</v>
      </c>
      <c r="G13" s="72">
        <v>130684</v>
      </c>
      <c r="H13" s="64">
        <v>59021</v>
      </c>
      <c r="I13" s="64"/>
      <c r="J13" s="64">
        <v>0</v>
      </c>
      <c r="K13" s="64"/>
      <c r="L13" s="64"/>
      <c r="M13" s="64"/>
      <c r="N13" s="64">
        <v>50380</v>
      </c>
      <c r="O13" s="64">
        <v>335</v>
      </c>
      <c r="P13" s="64">
        <v>41949</v>
      </c>
      <c r="Q13" s="64"/>
      <c r="R13" s="65">
        <f t="shared" si="1"/>
        <v>282369</v>
      </c>
      <c r="S13" s="9"/>
      <c r="T13" s="64">
        <v>43377</v>
      </c>
      <c r="U13" s="64">
        <v>57</v>
      </c>
      <c r="V13" s="64"/>
      <c r="W13" s="64">
        <v>9069</v>
      </c>
      <c r="X13" s="64">
        <v>40070</v>
      </c>
      <c r="Y13" s="64">
        <v>53769</v>
      </c>
      <c r="Z13" s="64">
        <v>79716</v>
      </c>
      <c r="AA13" s="64"/>
      <c r="AB13" s="64">
        <v>56066</v>
      </c>
      <c r="AC13" s="83">
        <f t="shared" si="2"/>
        <v>282124</v>
      </c>
      <c r="AD13" s="51">
        <f t="shared" si="3"/>
        <v>245</v>
      </c>
      <c r="AF13" s="64">
        <v>5432764</v>
      </c>
      <c r="AG13" s="64">
        <v>13632</v>
      </c>
      <c r="AH13" s="64">
        <v>142786</v>
      </c>
      <c r="AI13" s="64">
        <v>1700</v>
      </c>
      <c r="AJ13" s="60">
        <f t="shared" si="4"/>
        <v>5590882</v>
      </c>
      <c r="AK13" s="64">
        <v>165302</v>
      </c>
      <c r="AL13" s="60">
        <f t="shared" si="5"/>
        <v>5425580</v>
      </c>
      <c r="AM13" s="39"/>
      <c r="AN13" s="84"/>
      <c r="AO13" s="39"/>
      <c r="AX13" s="2"/>
    </row>
    <row r="14" spans="1:144" ht="18.75" customHeight="1" x14ac:dyDescent="0.2">
      <c r="A14" s="3">
        <f t="shared" si="6"/>
        <v>10</v>
      </c>
      <c r="B14" s="41"/>
      <c r="C14" s="41">
        <v>19619</v>
      </c>
      <c r="D14" s="128" t="s">
        <v>328</v>
      </c>
      <c r="E14" s="128">
        <f t="shared" si="0"/>
        <v>1</v>
      </c>
      <c r="F14" s="64" t="s">
        <v>345</v>
      </c>
      <c r="G14" s="72">
        <v>45000</v>
      </c>
      <c r="H14" s="64"/>
      <c r="I14" s="64"/>
      <c r="J14" s="64"/>
      <c r="K14" s="64"/>
      <c r="L14" s="64"/>
      <c r="M14" s="64"/>
      <c r="N14" s="64"/>
      <c r="O14" s="64">
        <v>20000</v>
      </c>
      <c r="P14" s="64">
        <v>18000</v>
      </c>
      <c r="Q14" s="64"/>
      <c r="R14" s="65">
        <f t="shared" si="1"/>
        <v>83000</v>
      </c>
      <c r="S14" s="9"/>
      <c r="T14" s="64"/>
      <c r="U14" s="64">
        <v>17000</v>
      </c>
      <c r="V14" s="64">
        <v>7000</v>
      </c>
      <c r="W14" s="64">
        <v>15000</v>
      </c>
      <c r="X14" s="64">
        <v>18200</v>
      </c>
      <c r="Y14" s="64"/>
      <c r="Z14" s="64">
        <v>3000</v>
      </c>
      <c r="AA14" s="64"/>
      <c r="AB14" s="64"/>
      <c r="AC14" s="83">
        <f t="shared" si="2"/>
        <v>60200</v>
      </c>
      <c r="AD14" s="51">
        <f t="shared" si="3"/>
        <v>22800</v>
      </c>
      <c r="AF14" s="64"/>
      <c r="AG14" s="64"/>
      <c r="AH14" s="64"/>
      <c r="AI14" s="64"/>
      <c r="AJ14" s="60"/>
      <c r="AK14" s="64"/>
      <c r="AL14" s="60"/>
      <c r="AM14" s="39"/>
      <c r="AN14" s="84"/>
      <c r="AO14" s="39"/>
      <c r="AX14" s="2"/>
    </row>
    <row r="15" spans="1:144" ht="18.75" customHeight="1" x14ac:dyDescent="0.2">
      <c r="A15" s="3">
        <f>+A14+1</f>
        <v>11</v>
      </c>
      <c r="B15" s="41" t="s">
        <v>292</v>
      </c>
      <c r="C15" s="41">
        <v>9329</v>
      </c>
      <c r="D15" s="63" t="s">
        <v>51</v>
      </c>
      <c r="E15" s="128">
        <f t="shared" si="0"/>
        <v>1</v>
      </c>
      <c r="F15" s="64" t="s">
        <v>345</v>
      </c>
      <c r="G15" s="72">
        <v>153644</v>
      </c>
      <c r="H15" s="64"/>
      <c r="I15" s="64">
        <v>95956</v>
      </c>
      <c r="J15" s="64">
        <v>0</v>
      </c>
      <c r="K15" s="64"/>
      <c r="L15" s="64">
        <v>2000</v>
      </c>
      <c r="M15" s="64"/>
      <c r="N15" s="64">
        <v>15014</v>
      </c>
      <c r="O15" s="64">
        <v>2271</v>
      </c>
      <c r="P15" s="64"/>
      <c r="Q15" s="64">
        <v>15314</v>
      </c>
      <c r="R15" s="65">
        <f>SUM(G15:Q15)</f>
        <v>284199</v>
      </c>
      <c r="S15" s="9"/>
      <c r="T15" s="64">
        <v>37724</v>
      </c>
      <c r="U15" s="64">
        <v>3562</v>
      </c>
      <c r="V15" s="64">
        <v>1552</v>
      </c>
      <c r="W15" s="64">
        <v>4635</v>
      </c>
      <c r="X15" s="64">
        <v>70255</v>
      </c>
      <c r="Y15" s="64">
        <v>27839</v>
      </c>
      <c r="Z15" s="64">
        <v>76060</v>
      </c>
      <c r="AA15" s="64"/>
      <c r="AB15" s="64">
        <v>83435</v>
      </c>
      <c r="AC15" s="83">
        <f t="shared" si="2"/>
        <v>305062</v>
      </c>
      <c r="AD15" s="51">
        <f>+R15-AC15</f>
        <v>-20863</v>
      </c>
      <c r="AE15" s="39"/>
      <c r="AF15" s="64">
        <v>4550000</v>
      </c>
      <c r="AG15" s="64">
        <v>211811</v>
      </c>
      <c r="AH15" s="64">
        <v>186019</v>
      </c>
      <c r="AI15" s="64"/>
      <c r="AJ15" s="60">
        <f t="shared" si="4"/>
        <v>4947830</v>
      </c>
      <c r="AK15" s="64">
        <v>1607</v>
      </c>
      <c r="AL15" s="60">
        <f t="shared" si="5"/>
        <v>4946223</v>
      </c>
      <c r="AM15" s="39"/>
      <c r="AN15" s="84"/>
      <c r="AO15" s="39"/>
      <c r="AX15" s="2"/>
    </row>
    <row r="16" spans="1:144" ht="18.75" customHeight="1" x14ac:dyDescent="0.2">
      <c r="A16" s="3">
        <v>12</v>
      </c>
      <c r="B16" s="41"/>
      <c r="C16" s="170">
        <v>19705</v>
      </c>
      <c r="D16" s="171" t="s">
        <v>349</v>
      </c>
      <c r="E16" s="162">
        <f t="shared" si="0"/>
        <v>1</v>
      </c>
      <c r="F16" s="64" t="s">
        <v>345</v>
      </c>
      <c r="G16" s="72">
        <v>177389</v>
      </c>
      <c r="H16" s="72"/>
      <c r="I16" s="72"/>
      <c r="J16" s="72"/>
      <c r="K16" s="72"/>
      <c r="L16" s="72"/>
      <c r="M16" s="72"/>
      <c r="N16" s="72"/>
      <c r="O16" s="72">
        <v>1306</v>
      </c>
      <c r="P16" s="72"/>
      <c r="Q16" s="72">
        <v>23186</v>
      </c>
      <c r="R16" s="65">
        <f>SUM(G16:Q16)</f>
        <v>201881</v>
      </c>
      <c r="S16" s="9"/>
      <c r="T16" s="64">
        <v>36844</v>
      </c>
      <c r="U16" s="64"/>
      <c r="V16" s="64"/>
      <c r="W16" s="64">
        <v>39580</v>
      </c>
      <c r="X16" s="64"/>
      <c r="Y16" s="64">
        <v>12820</v>
      </c>
      <c r="Z16" s="64"/>
      <c r="AA16" s="64"/>
      <c r="AB16" s="64">
        <v>31129</v>
      </c>
      <c r="AC16" s="83">
        <f t="shared" si="2"/>
        <v>120373</v>
      </c>
      <c r="AD16" s="51">
        <f>+R16-AC16</f>
        <v>81508</v>
      </c>
      <c r="AE16" s="39"/>
      <c r="AF16" s="64">
        <v>1</v>
      </c>
      <c r="AG16" s="64">
        <v>224915</v>
      </c>
      <c r="AH16" s="64">
        <v>1477</v>
      </c>
      <c r="AI16" s="64">
        <v>5030</v>
      </c>
      <c r="AJ16" s="60">
        <f t="shared" si="4"/>
        <v>231423</v>
      </c>
      <c r="AK16" s="64">
        <v>9000</v>
      </c>
      <c r="AL16" s="60">
        <f t="shared" si="5"/>
        <v>222423</v>
      </c>
      <c r="AM16" s="39"/>
      <c r="AN16" s="84"/>
      <c r="AO16" s="39"/>
      <c r="AX16" s="2"/>
    </row>
    <row r="17" spans="1:50" ht="18.75" customHeight="1" x14ac:dyDescent="0.2">
      <c r="A17" s="3">
        <v>13</v>
      </c>
      <c r="B17" s="41"/>
      <c r="C17" s="41">
        <v>19560</v>
      </c>
      <c r="D17" s="63" t="s">
        <v>323</v>
      </c>
      <c r="E17" s="173">
        <f>IF(F17="Y",1," ")</f>
        <v>1</v>
      </c>
      <c r="F17" s="174" t="s">
        <v>345</v>
      </c>
      <c r="G17" s="175">
        <v>23616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6">
        <f>SUM(G17:Q17)</f>
        <v>23616</v>
      </c>
      <c r="S17" s="9"/>
      <c r="T17" s="174"/>
      <c r="U17" s="174"/>
      <c r="V17" s="174"/>
      <c r="W17" s="174"/>
      <c r="X17" s="174">
        <v>2080</v>
      </c>
      <c r="Y17" s="174">
        <v>80</v>
      </c>
      <c r="Z17" s="174"/>
      <c r="AA17" s="174"/>
      <c r="AB17" s="174">
        <v>20172</v>
      </c>
      <c r="AC17" s="177">
        <f>SUM(T17:AB17)</f>
        <v>22332</v>
      </c>
      <c r="AD17" s="178">
        <f>+R17-AC17</f>
        <v>1284</v>
      </c>
      <c r="AE17" s="39"/>
      <c r="AF17" s="174"/>
      <c r="AG17" s="174"/>
      <c r="AH17" s="174"/>
      <c r="AI17" s="174"/>
      <c r="AJ17" s="179">
        <f>SUM(AF17:AI17)</f>
        <v>0</v>
      </c>
      <c r="AK17" s="174"/>
      <c r="AL17" s="179">
        <f>+AJ17-AK17</f>
        <v>0</v>
      </c>
      <c r="AM17" s="39"/>
      <c r="AN17" s="84"/>
      <c r="AO17" s="39"/>
      <c r="AX17" s="2"/>
    </row>
    <row r="18" spans="1:50" s="154" customFormat="1" ht="14.25" x14ac:dyDescent="0.2">
      <c r="A18" s="184">
        <v>14</v>
      </c>
      <c r="C18" s="120">
        <v>19621</v>
      </c>
      <c r="D18" s="172" t="s">
        <v>351</v>
      </c>
      <c r="E18" s="150">
        <f>IF(F18="Y",1," ")</f>
        <v>1</v>
      </c>
      <c r="F18" s="119" t="s">
        <v>345</v>
      </c>
      <c r="G18" s="94">
        <v>37200</v>
      </c>
      <c r="R18" s="185">
        <f>SUM(G18:Q18)</f>
        <v>37200</v>
      </c>
      <c r="S18" s="157"/>
      <c r="T18" s="94">
        <v>14400</v>
      </c>
      <c r="V18" s="157"/>
      <c r="W18" s="157"/>
      <c r="X18" s="157"/>
      <c r="Y18" s="94">
        <v>15065</v>
      </c>
      <c r="Z18" s="157"/>
      <c r="AA18" s="157"/>
      <c r="AB18" s="157"/>
      <c r="AC18" s="83">
        <f>SUM(T18:AB18)</f>
        <v>29465</v>
      </c>
      <c r="AD18" s="51">
        <f>+R18-AC18</f>
        <v>7735</v>
      </c>
      <c r="AH18" s="94">
        <v>60642</v>
      </c>
      <c r="AJ18" s="60">
        <f>SUM(AF18:AI18)</f>
        <v>60642</v>
      </c>
      <c r="AL18" s="60">
        <f>+AJ18-AK18</f>
        <v>60642</v>
      </c>
    </row>
    <row r="19" spans="1:50" s="7" customFormat="1" ht="18.75" customHeight="1" x14ac:dyDescent="0.2">
      <c r="A19" s="228" t="s">
        <v>332</v>
      </c>
      <c r="B19" s="229"/>
      <c r="C19" s="229"/>
      <c r="D19" s="229"/>
      <c r="E19" s="180" t="str">
        <f t="shared" si="0"/>
        <v xml:space="preserve"> </v>
      </c>
      <c r="F19" s="181"/>
      <c r="G19" s="98">
        <f>SUM(G5:G18)</f>
        <v>1393411</v>
      </c>
      <c r="H19" s="98">
        <f t="shared" ref="H19:Q19" si="7">SUM(H5:H18)</f>
        <v>77491</v>
      </c>
      <c r="I19" s="98">
        <f t="shared" si="7"/>
        <v>281799</v>
      </c>
      <c r="J19" s="98">
        <f t="shared" si="7"/>
        <v>0</v>
      </c>
      <c r="K19" s="98">
        <f t="shared" si="7"/>
        <v>22666</v>
      </c>
      <c r="L19" s="98">
        <f t="shared" si="7"/>
        <v>106779</v>
      </c>
      <c r="M19" s="98">
        <f t="shared" si="7"/>
        <v>0</v>
      </c>
      <c r="N19" s="98">
        <f t="shared" si="7"/>
        <v>169387</v>
      </c>
      <c r="O19" s="98">
        <f t="shared" si="7"/>
        <v>118717</v>
      </c>
      <c r="P19" s="98">
        <f t="shared" si="7"/>
        <v>95788</v>
      </c>
      <c r="Q19" s="98">
        <f t="shared" si="7"/>
        <v>65426</v>
      </c>
      <c r="R19" s="146">
        <f>SUM(R5:R18)</f>
        <v>2331464</v>
      </c>
      <c r="S19" s="31"/>
      <c r="T19" s="182">
        <f>SUM(T5:T18)</f>
        <v>662008</v>
      </c>
      <c r="U19" s="182">
        <f t="shared" ref="U19:AB19" si="8">SUM(U5:U18)</f>
        <v>72008</v>
      </c>
      <c r="V19" s="182">
        <f t="shared" si="8"/>
        <v>49722</v>
      </c>
      <c r="W19" s="182">
        <f t="shared" si="8"/>
        <v>73396</v>
      </c>
      <c r="X19" s="182">
        <f t="shared" si="8"/>
        <v>641070</v>
      </c>
      <c r="Y19" s="182">
        <f t="shared" si="8"/>
        <v>343871</v>
      </c>
      <c r="Z19" s="182">
        <f t="shared" si="8"/>
        <v>296862</v>
      </c>
      <c r="AA19" s="182">
        <f t="shared" si="8"/>
        <v>0</v>
      </c>
      <c r="AB19" s="182">
        <f t="shared" si="8"/>
        <v>242618</v>
      </c>
      <c r="AC19" s="146">
        <f>SUM(AC5:AC18)</f>
        <v>2381555</v>
      </c>
      <c r="AD19" s="146">
        <f>SUM(AD5:AD18)</f>
        <v>-50091</v>
      </c>
      <c r="AE19" s="39"/>
      <c r="AF19" s="182">
        <f>SUM(AF5:AF18)</f>
        <v>35340193</v>
      </c>
      <c r="AG19" s="182">
        <f t="shared" ref="AG19:AI19" si="9">SUM(AG5:AG18)</f>
        <v>2344592</v>
      </c>
      <c r="AH19" s="182">
        <f t="shared" si="9"/>
        <v>3044294</v>
      </c>
      <c r="AI19" s="182">
        <f t="shared" si="9"/>
        <v>108103</v>
      </c>
      <c r="AJ19" s="183">
        <f>SUM(AJ5:AJ18)</f>
        <v>40837182</v>
      </c>
      <c r="AK19" s="182">
        <f>SUM(AK5:AK18)</f>
        <v>186510</v>
      </c>
      <c r="AL19" s="183">
        <f t="shared" si="5"/>
        <v>40650672</v>
      </c>
      <c r="AM19" s="77"/>
      <c r="AN19" s="85"/>
    </row>
    <row r="20" spans="1:50" s="7" customFormat="1" ht="18.75" customHeight="1" x14ac:dyDescent="0.2">
      <c r="A20" s="219" t="s">
        <v>324</v>
      </c>
      <c r="B20" s="220"/>
      <c r="C20" s="220"/>
      <c r="D20" s="220"/>
      <c r="E20" s="128" t="str">
        <f t="shared" si="0"/>
        <v xml:space="preserve"> </v>
      </c>
      <c r="F20" s="117"/>
      <c r="G20" s="76">
        <v>1080135</v>
      </c>
      <c r="H20" s="30">
        <v>164397</v>
      </c>
      <c r="I20" s="30">
        <v>236776</v>
      </c>
      <c r="J20" s="30">
        <v>0</v>
      </c>
      <c r="K20" s="30">
        <v>23664</v>
      </c>
      <c r="L20" s="30">
        <v>67846</v>
      </c>
      <c r="M20" s="30"/>
      <c r="N20" s="30">
        <v>138083</v>
      </c>
      <c r="O20" s="30">
        <v>109488</v>
      </c>
      <c r="P20" s="30">
        <v>104800</v>
      </c>
      <c r="Q20" s="30">
        <v>30635</v>
      </c>
      <c r="R20" s="51">
        <v>1955824</v>
      </c>
      <c r="S20" s="31"/>
      <c r="T20" s="30">
        <v>548448</v>
      </c>
      <c r="U20" s="30">
        <v>36400</v>
      </c>
      <c r="V20" s="30">
        <v>43220</v>
      </c>
      <c r="W20" s="30">
        <v>30219</v>
      </c>
      <c r="X20" s="30">
        <v>539415</v>
      </c>
      <c r="Y20" s="30">
        <v>207100</v>
      </c>
      <c r="Z20" s="30">
        <v>153025</v>
      </c>
      <c r="AA20" s="30">
        <v>0</v>
      </c>
      <c r="AB20" s="30">
        <v>120599</v>
      </c>
      <c r="AC20" s="83">
        <v>1678426</v>
      </c>
      <c r="AD20" s="51">
        <v>277398</v>
      </c>
      <c r="AE20" s="39"/>
      <c r="AF20" s="30">
        <v>34431895</v>
      </c>
      <c r="AG20" s="30">
        <v>2286731</v>
      </c>
      <c r="AH20" s="30">
        <v>3020418</v>
      </c>
      <c r="AI20" s="30">
        <v>138975</v>
      </c>
      <c r="AJ20" s="51">
        <v>39878019</v>
      </c>
      <c r="AK20" s="30">
        <v>25110</v>
      </c>
      <c r="AL20" s="51">
        <v>39852909</v>
      </c>
      <c r="AM20" s="77"/>
      <c r="AN20" s="97"/>
      <c r="AO20" s="97"/>
      <c r="AP20" s="97"/>
      <c r="AQ20" s="97"/>
    </row>
    <row r="21" spans="1:50" s="7" customFormat="1" ht="18.75" customHeight="1" x14ac:dyDescent="0.2">
      <c r="A21" s="221" t="s">
        <v>333</v>
      </c>
      <c r="B21" s="222"/>
      <c r="C21" s="222"/>
      <c r="D21" s="222"/>
      <c r="E21" s="128" t="str">
        <f t="shared" si="0"/>
        <v xml:space="preserve"> </v>
      </c>
      <c r="F21" s="118"/>
      <c r="G21" s="66">
        <f t="shared" ref="G21:AK21" si="10">+G19/G20</f>
        <v>1.2900341161058571</v>
      </c>
      <c r="H21" s="66"/>
      <c r="I21" s="40">
        <f t="shared" si="10"/>
        <v>1.1901501841402844</v>
      </c>
      <c r="J21" s="40">
        <v>0</v>
      </c>
      <c r="K21" s="40">
        <f t="shared" si="10"/>
        <v>0.95782623394185262</v>
      </c>
      <c r="L21" s="40"/>
      <c r="M21" s="40"/>
      <c r="N21" s="40">
        <f t="shared" si="10"/>
        <v>1.2267042286161223</v>
      </c>
      <c r="O21" s="40">
        <f t="shared" si="10"/>
        <v>1.0842923425398217</v>
      </c>
      <c r="P21" s="40">
        <f t="shared" si="10"/>
        <v>0.91400763358778625</v>
      </c>
      <c r="Q21" s="40">
        <f t="shared" si="10"/>
        <v>2.1356618247102985</v>
      </c>
      <c r="R21" s="52">
        <f t="shared" si="10"/>
        <v>1.1920622714518281</v>
      </c>
      <c r="S21" s="79"/>
      <c r="T21" s="40">
        <f t="shared" si="10"/>
        <v>1.2070570044926776</v>
      </c>
      <c r="U21" s="40">
        <f t="shared" si="10"/>
        <v>1.9782417582417582</v>
      </c>
      <c r="V21" s="40">
        <v>0</v>
      </c>
      <c r="W21" s="40">
        <f t="shared" si="10"/>
        <v>2.4288030709156492</v>
      </c>
      <c r="X21" s="40">
        <f t="shared" si="10"/>
        <v>1.1884541586718946</v>
      </c>
      <c r="Y21" s="40">
        <f t="shared" si="10"/>
        <v>1.6604104297440849</v>
      </c>
      <c r="Z21" s="40">
        <f t="shared" si="10"/>
        <v>1.9399575232805097</v>
      </c>
      <c r="AA21" s="40">
        <v>0</v>
      </c>
      <c r="AB21" s="40">
        <f t="shared" si="10"/>
        <v>2.0117745586613487</v>
      </c>
      <c r="AC21" s="145">
        <f>+AC19/AC20</f>
        <v>1.4189216563613767</v>
      </c>
      <c r="AD21" s="145">
        <f>+AD19/AD20*-1</f>
        <v>0.18057448143101248</v>
      </c>
      <c r="AE21" s="39"/>
      <c r="AF21" s="40">
        <f t="shared" si="10"/>
        <v>1.0263795530277959</v>
      </c>
      <c r="AG21" s="66">
        <f t="shared" si="10"/>
        <v>1.0253029324393643</v>
      </c>
      <c r="AH21" s="40">
        <f t="shared" si="10"/>
        <v>1.0079048661476657</v>
      </c>
      <c r="AI21" s="40">
        <v>0</v>
      </c>
      <c r="AJ21" s="52">
        <f>+AJ19/AJ20</f>
        <v>1.0240524234666721</v>
      </c>
      <c r="AK21" s="40">
        <f t="shared" si="10"/>
        <v>7.4277180406212668</v>
      </c>
      <c r="AL21" s="52">
        <f>+AL19/AL20</f>
        <v>1.0200176855345742</v>
      </c>
      <c r="AM21" s="77"/>
    </row>
    <row r="22" spans="1:50" ht="18.75" customHeight="1" x14ac:dyDescent="0.2">
      <c r="B22" s="41"/>
      <c r="C22" s="41"/>
      <c r="D22" s="63"/>
      <c r="E22" s="63" t="str">
        <f t="shared" si="0"/>
        <v xml:space="preserve"> </v>
      </c>
      <c r="F22" s="41"/>
      <c r="G22" s="61"/>
      <c r="V22"/>
      <c r="W22"/>
      <c r="X22"/>
      <c r="Y22"/>
      <c r="Z22"/>
      <c r="AA22"/>
      <c r="AB22"/>
      <c r="AE22" s="47"/>
    </row>
    <row r="23" spans="1:50" x14ac:dyDescent="0.2">
      <c r="B23" s="41"/>
      <c r="C23" s="41"/>
      <c r="D23" s="147" t="s">
        <v>335</v>
      </c>
      <c r="E23" s="147"/>
      <c r="F23" s="35">
        <f>SUM(E5:E18)</f>
        <v>12</v>
      </c>
      <c r="G23" s="61"/>
      <c r="V23"/>
      <c r="W23"/>
      <c r="X23"/>
      <c r="Y23"/>
      <c r="Z23"/>
      <c r="AA23"/>
      <c r="AB23"/>
    </row>
    <row r="24" spans="1:50" x14ac:dyDescent="0.2">
      <c r="B24" s="41"/>
      <c r="C24" s="41"/>
      <c r="D24" s="147" t="s">
        <v>309</v>
      </c>
      <c r="E24" s="147"/>
      <c r="F24" s="148">
        <f>+F23/A15</f>
        <v>1.0909090909090908</v>
      </c>
      <c r="G24" s="63"/>
      <c r="H24" s="63"/>
      <c r="I24" s="41"/>
      <c r="J24" s="41"/>
      <c r="K24" s="61"/>
      <c r="S24"/>
      <c r="V24"/>
      <c r="W24" s="95"/>
      <c r="X24"/>
      <c r="Y24"/>
      <c r="Z24"/>
      <c r="AA24"/>
      <c r="AB24"/>
    </row>
    <row r="25" spans="1:50" x14ac:dyDescent="0.2">
      <c r="B25" s="41"/>
      <c r="C25" s="41"/>
      <c r="D25" s="63"/>
      <c r="E25" s="63" t="str">
        <f t="shared" ref="E25:E72" si="11">IF(F25="Y",1," ")</f>
        <v xml:space="preserve"> </v>
      </c>
      <c r="F25" s="63"/>
      <c r="G25" s="63"/>
      <c r="H25" s="63"/>
      <c r="I25" s="41"/>
      <c r="J25" s="41"/>
      <c r="K25" s="61"/>
      <c r="S25"/>
      <c r="V25"/>
      <c r="W25" s="95"/>
      <c r="X25"/>
      <c r="Y25"/>
      <c r="Z25"/>
      <c r="AA25"/>
      <c r="AB25"/>
    </row>
    <row r="26" spans="1:50" x14ac:dyDescent="0.2">
      <c r="B26" s="41"/>
      <c r="C26" s="41"/>
      <c r="D26" s="63"/>
      <c r="E26" s="63" t="str">
        <f t="shared" si="11"/>
        <v xml:space="preserve"> </v>
      </c>
      <c r="F26" s="41"/>
      <c r="G26" s="61"/>
      <c r="V26"/>
      <c r="W26" s="95"/>
      <c r="X26"/>
      <c r="Y26"/>
      <c r="Z26"/>
      <c r="AA26"/>
      <c r="AB26"/>
    </row>
    <row r="27" spans="1:50" x14ac:dyDescent="0.2">
      <c r="B27" s="41"/>
      <c r="C27" s="41"/>
      <c r="D27" s="63"/>
      <c r="E27" s="63" t="str">
        <f t="shared" si="11"/>
        <v xml:space="preserve"> </v>
      </c>
      <c r="F27" s="41"/>
      <c r="G27" s="61"/>
      <c r="V27"/>
      <c r="W27" s="95"/>
      <c r="X27"/>
      <c r="Y27"/>
      <c r="Z27"/>
      <c r="AA27"/>
      <c r="AB27"/>
    </row>
    <row r="28" spans="1:50" x14ac:dyDescent="0.2">
      <c r="B28" s="41"/>
      <c r="C28" s="41"/>
      <c r="D28" s="63"/>
      <c r="E28" s="63" t="str">
        <f t="shared" si="11"/>
        <v xml:space="preserve"> </v>
      </c>
      <c r="F28" s="41"/>
      <c r="G28" s="61"/>
      <c r="V28"/>
      <c r="W28" s="95"/>
      <c r="X28"/>
      <c r="Y28"/>
      <c r="Z28"/>
      <c r="AA28"/>
      <c r="AB28"/>
    </row>
    <row r="29" spans="1:50" x14ac:dyDescent="0.2">
      <c r="B29" s="41"/>
      <c r="C29" s="41"/>
      <c r="D29" s="63"/>
      <c r="E29" s="63" t="str">
        <f t="shared" si="11"/>
        <v xml:space="preserve"> </v>
      </c>
      <c r="F29" s="41"/>
      <c r="G29" s="61"/>
      <c r="V29"/>
      <c r="W29" s="95"/>
      <c r="X29"/>
      <c r="Y29"/>
      <c r="Z29"/>
      <c r="AA29"/>
      <c r="AB29"/>
    </row>
    <row r="30" spans="1:50" x14ac:dyDescent="0.2">
      <c r="B30" s="41"/>
      <c r="C30" s="41"/>
      <c r="D30" s="63"/>
      <c r="E30" s="63" t="str">
        <f t="shared" si="11"/>
        <v xml:space="preserve"> </v>
      </c>
      <c r="F30" s="41"/>
      <c r="G30" s="61"/>
      <c r="V30"/>
      <c r="W30" s="95"/>
      <c r="X30"/>
      <c r="Y30"/>
      <c r="Z30"/>
      <c r="AA30"/>
      <c r="AB30"/>
    </row>
    <row r="31" spans="1:50" x14ac:dyDescent="0.2">
      <c r="B31" s="41"/>
      <c r="C31" s="41"/>
      <c r="D31" s="63"/>
      <c r="E31" s="63" t="str">
        <f t="shared" si="11"/>
        <v xml:space="preserve"> </v>
      </c>
      <c r="F31" s="41"/>
      <c r="G31" s="61"/>
      <c r="V31"/>
      <c r="W31" s="95"/>
      <c r="X31"/>
      <c r="Y31"/>
      <c r="Z31"/>
      <c r="AA31"/>
      <c r="AB31"/>
    </row>
    <row r="32" spans="1:50" x14ac:dyDescent="0.2">
      <c r="B32" s="41"/>
      <c r="C32" s="41"/>
      <c r="D32" s="63"/>
      <c r="E32" s="63" t="str">
        <f t="shared" si="11"/>
        <v xml:space="preserve"> </v>
      </c>
      <c r="F32" s="41"/>
      <c r="G32" s="61"/>
      <c r="V32"/>
      <c r="W32"/>
      <c r="X32"/>
      <c r="Y32"/>
      <c r="Z32"/>
      <c r="AA32"/>
      <c r="AB32"/>
    </row>
    <row r="33" spans="2:28" x14ac:dyDescent="0.2">
      <c r="B33" s="41"/>
      <c r="C33" s="41"/>
      <c r="D33" s="63"/>
      <c r="E33" s="63" t="str">
        <f t="shared" si="11"/>
        <v xml:space="preserve"> </v>
      </c>
      <c r="F33" s="41"/>
      <c r="G33" s="61"/>
      <c r="V33"/>
      <c r="W33"/>
      <c r="X33"/>
      <c r="Y33"/>
      <c r="Z33"/>
      <c r="AA33"/>
      <c r="AB33"/>
    </row>
    <row r="34" spans="2:28" x14ac:dyDescent="0.2">
      <c r="B34" s="41"/>
      <c r="C34" s="41"/>
      <c r="D34" s="63"/>
      <c r="E34" s="63" t="str">
        <f t="shared" si="11"/>
        <v xml:space="preserve"> </v>
      </c>
      <c r="F34" s="41"/>
      <c r="G34" s="61"/>
      <c r="V34"/>
      <c r="W34"/>
      <c r="X34"/>
      <c r="Y34"/>
      <c r="Z34"/>
      <c r="AA34"/>
      <c r="AB34"/>
    </row>
    <row r="35" spans="2:28" x14ac:dyDescent="0.2">
      <c r="B35" s="41"/>
      <c r="C35" s="41"/>
      <c r="D35" s="63"/>
      <c r="E35" s="63" t="str">
        <f t="shared" si="11"/>
        <v xml:space="preserve"> </v>
      </c>
      <c r="F35" s="41"/>
      <c r="G35" s="61"/>
      <c r="V35"/>
      <c r="W35"/>
      <c r="X35"/>
      <c r="Y35"/>
      <c r="Z35"/>
      <c r="AA35"/>
      <c r="AB35"/>
    </row>
    <row r="36" spans="2:28" x14ac:dyDescent="0.2">
      <c r="B36" s="41"/>
      <c r="C36" s="41"/>
      <c r="D36" s="63"/>
      <c r="E36" s="63" t="str">
        <f t="shared" si="11"/>
        <v xml:space="preserve"> </v>
      </c>
      <c r="F36" s="41"/>
      <c r="G36" s="61"/>
      <c r="V36"/>
      <c r="W36"/>
      <c r="X36"/>
      <c r="Y36"/>
      <c r="Z36"/>
      <c r="AA36"/>
      <c r="AB36"/>
    </row>
    <row r="37" spans="2:28" x14ac:dyDescent="0.2">
      <c r="B37" s="41"/>
      <c r="C37" s="41"/>
      <c r="D37" s="63"/>
      <c r="E37" s="63" t="str">
        <f t="shared" si="11"/>
        <v xml:space="preserve"> </v>
      </c>
      <c r="F37" s="41"/>
      <c r="G37" s="61"/>
      <c r="V37"/>
      <c r="W37"/>
      <c r="X37"/>
      <c r="Y37"/>
      <c r="Z37"/>
      <c r="AA37"/>
      <c r="AB37"/>
    </row>
    <row r="38" spans="2:28" x14ac:dyDescent="0.2">
      <c r="B38" s="41"/>
      <c r="C38" s="41"/>
      <c r="D38" s="63"/>
      <c r="E38" s="63" t="str">
        <f t="shared" si="11"/>
        <v xml:space="preserve"> </v>
      </c>
      <c r="F38" s="41"/>
      <c r="G38" s="61"/>
      <c r="V38"/>
      <c r="W38"/>
      <c r="X38"/>
      <c r="Y38"/>
      <c r="Z38"/>
      <c r="AA38"/>
      <c r="AB38"/>
    </row>
    <row r="39" spans="2:28" x14ac:dyDescent="0.2">
      <c r="B39" s="41"/>
      <c r="C39" s="41"/>
      <c r="D39" s="63"/>
      <c r="E39" s="63" t="str">
        <f t="shared" si="11"/>
        <v xml:space="preserve"> </v>
      </c>
      <c r="F39" s="41"/>
      <c r="G39" s="61"/>
      <c r="V39"/>
      <c r="W39"/>
      <c r="X39"/>
      <c r="Y39"/>
      <c r="Z39"/>
      <c r="AA39"/>
      <c r="AB39"/>
    </row>
    <row r="40" spans="2:28" x14ac:dyDescent="0.2">
      <c r="B40" s="41"/>
      <c r="C40" s="41"/>
      <c r="D40" s="63"/>
      <c r="E40" s="63" t="str">
        <f t="shared" si="11"/>
        <v xml:space="preserve"> </v>
      </c>
      <c r="F40" s="41"/>
      <c r="G40" s="61"/>
      <c r="V40"/>
      <c r="W40"/>
      <c r="X40"/>
      <c r="Y40"/>
      <c r="Z40"/>
      <c r="AA40"/>
      <c r="AB40"/>
    </row>
    <row r="41" spans="2:28" x14ac:dyDescent="0.2">
      <c r="B41" s="41"/>
      <c r="C41" s="41"/>
      <c r="D41" s="63"/>
      <c r="E41" s="63" t="str">
        <f t="shared" si="11"/>
        <v xml:space="preserve"> </v>
      </c>
      <c r="F41" s="41"/>
      <c r="G41" s="61"/>
      <c r="V41"/>
      <c r="W41"/>
      <c r="X41"/>
      <c r="Y41"/>
      <c r="Z41"/>
      <c r="AA41"/>
      <c r="AB41"/>
    </row>
    <row r="42" spans="2:28" x14ac:dyDescent="0.2">
      <c r="B42" s="41"/>
      <c r="C42" s="41"/>
      <c r="D42" s="63"/>
      <c r="E42" s="63" t="str">
        <f t="shared" si="11"/>
        <v xml:space="preserve"> </v>
      </c>
      <c r="F42" s="41"/>
      <c r="G42" s="61"/>
      <c r="V42"/>
      <c r="W42"/>
      <c r="X42"/>
      <c r="Y42"/>
      <c r="Z42"/>
      <c r="AA42"/>
      <c r="AB42"/>
    </row>
    <row r="43" spans="2:28" x14ac:dyDescent="0.2">
      <c r="B43" s="41"/>
      <c r="C43" s="41"/>
      <c r="D43" s="63"/>
      <c r="E43" s="63" t="str">
        <f t="shared" si="11"/>
        <v xml:space="preserve"> </v>
      </c>
      <c r="F43" s="41"/>
      <c r="G43" s="61"/>
      <c r="V43"/>
      <c r="W43"/>
      <c r="X43"/>
      <c r="Y43"/>
      <c r="Z43"/>
      <c r="AA43"/>
      <c r="AB43"/>
    </row>
    <row r="44" spans="2:28" x14ac:dyDescent="0.2">
      <c r="B44" s="41"/>
      <c r="C44" s="41"/>
      <c r="D44" s="63"/>
      <c r="E44" s="63" t="str">
        <f t="shared" si="11"/>
        <v xml:space="preserve"> </v>
      </c>
      <c r="F44" s="41"/>
      <c r="G44" s="61"/>
      <c r="V44"/>
      <c r="W44"/>
      <c r="X44"/>
      <c r="Y44"/>
      <c r="Z44"/>
      <c r="AA44"/>
      <c r="AB44"/>
    </row>
    <row r="45" spans="2:28" x14ac:dyDescent="0.2">
      <c r="B45" s="41"/>
      <c r="C45" s="41"/>
      <c r="D45" s="63"/>
      <c r="E45" s="63" t="str">
        <f t="shared" si="11"/>
        <v xml:space="preserve"> </v>
      </c>
      <c r="F45" s="41"/>
      <c r="G45" s="61"/>
      <c r="V45"/>
      <c r="W45"/>
      <c r="X45"/>
      <c r="Y45"/>
      <c r="Z45"/>
      <c r="AA45"/>
      <c r="AB45"/>
    </row>
    <row r="46" spans="2:28" x14ac:dyDescent="0.2">
      <c r="B46" s="41"/>
      <c r="C46" s="41"/>
      <c r="D46" s="63"/>
      <c r="E46" s="63" t="str">
        <f t="shared" si="11"/>
        <v xml:space="preserve"> </v>
      </c>
      <c r="F46" s="41"/>
      <c r="G46" s="61"/>
      <c r="V46"/>
      <c r="W46"/>
      <c r="X46"/>
      <c r="Y46"/>
      <c r="Z46"/>
      <c r="AA46"/>
      <c r="AB46"/>
    </row>
    <row r="47" spans="2:28" x14ac:dyDescent="0.2">
      <c r="B47" s="41"/>
      <c r="C47" s="41"/>
      <c r="D47" s="63"/>
      <c r="E47" s="63" t="str">
        <f t="shared" si="11"/>
        <v xml:space="preserve"> </v>
      </c>
      <c r="F47" s="41"/>
      <c r="G47" s="61"/>
      <c r="V47"/>
      <c r="W47"/>
      <c r="X47"/>
      <c r="Y47"/>
      <c r="Z47"/>
      <c r="AA47"/>
      <c r="AB47"/>
    </row>
    <row r="48" spans="2:28" x14ac:dyDescent="0.2">
      <c r="B48" s="41"/>
      <c r="C48" s="41"/>
      <c r="D48" s="63"/>
      <c r="E48" s="63" t="str">
        <f t="shared" si="11"/>
        <v xml:space="preserve"> </v>
      </c>
      <c r="F48" s="41"/>
      <c r="G48" s="61"/>
      <c r="V48"/>
      <c r="W48"/>
      <c r="X48"/>
      <c r="Y48"/>
      <c r="Z48"/>
      <c r="AA48"/>
      <c r="AB48"/>
    </row>
    <row r="49" spans="2:28" x14ac:dyDescent="0.2">
      <c r="B49" s="41"/>
      <c r="C49" s="41"/>
      <c r="D49" s="63"/>
      <c r="E49" s="63" t="str">
        <f t="shared" si="11"/>
        <v xml:space="preserve"> </v>
      </c>
      <c r="F49" s="41"/>
      <c r="G49" s="61"/>
      <c r="V49"/>
      <c r="W49"/>
      <c r="X49"/>
      <c r="Y49"/>
      <c r="Z49"/>
      <c r="AA49"/>
      <c r="AB49"/>
    </row>
    <row r="50" spans="2:28" x14ac:dyDescent="0.2">
      <c r="B50" s="41"/>
      <c r="C50" s="41"/>
      <c r="D50" s="63"/>
      <c r="E50" s="63" t="str">
        <f t="shared" si="11"/>
        <v xml:space="preserve"> </v>
      </c>
      <c r="F50" s="41"/>
      <c r="G50" s="61"/>
      <c r="V50"/>
      <c r="W50"/>
      <c r="X50"/>
      <c r="Y50"/>
      <c r="Z50"/>
      <c r="AA50"/>
      <c r="AB50"/>
    </row>
    <row r="51" spans="2:28" x14ac:dyDescent="0.2">
      <c r="B51" s="41"/>
      <c r="C51" s="41"/>
      <c r="D51" s="63"/>
      <c r="E51" s="63" t="str">
        <f t="shared" si="11"/>
        <v xml:space="preserve"> </v>
      </c>
      <c r="F51" s="41"/>
      <c r="G51" s="61"/>
      <c r="V51"/>
      <c r="W51"/>
      <c r="X51"/>
      <c r="Y51"/>
      <c r="Z51"/>
      <c r="AA51"/>
      <c r="AB51"/>
    </row>
    <row r="52" spans="2:28" x14ac:dyDescent="0.2">
      <c r="B52" s="41"/>
      <c r="C52" s="41"/>
      <c r="D52" s="63"/>
      <c r="E52" s="63" t="str">
        <f t="shared" si="11"/>
        <v xml:space="preserve"> </v>
      </c>
      <c r="F52" s="41"/>
      <c r="G52" s="61"/>
      <c r="V52"/>
      <c r="W52"/>
      <c r="X52"/>
      <c r="Y52"/>
      <c r="Z52"/>
      <c r="AA52"/>
      <c r="AB52"/>
    </row>
    <row r="53" spans="2:28" x14ac:dyDescent="0.2">
      <c r="B53" s="41"/>
      <c r="C53" s="41"/>
      <c r="D53" s="63"/>
      <c r="E53" s="63" t="str">
        <f t="shared" si="11"/>
        <v xml:space="preserve"> </v>
      </c>
      <c r="F53" s="41"/>
      <c r="G53" s="61"/>
      <c r="V53"/>
      <c r="W53"/>
      <c r="X53"/>
      <c r="Y53"/>
      <c r="Z53"/>
      <c r="AA53"/>
      <c r="AB53"/>
    </row>
    <row r="54" spans="2:28" x14ac:dyDescent="0.2">
      <c r="B54" s="41"/>
      <c r="C54" s="41"/>
      <c r="D54" s="63"/>
      <c r="E54" s="63" t="str">
        <f t="shared" si="11"/>
        <v xml:space="preserve"> </v>
      </c>
      <c r="F54" s="41"/>
      <c r="G54" s="61"/>
      <c r="V54"/>
      <c r="W54"/>
      <c r="X54"/>
      <c r="Y54"/>
      <c r="Z54"/>
      <c r="AA54"/>
      <c r="AB54"/>
    </row>
    <row r="55" spans="2:28" x14ac:dyDescent="0.2">
      <c r="B55" s="41"/>
      <c r="C55" s="41"/>
      <c r="D55" s="63"/>
      <c r="E55" s="63" t="str">
        <f t="shared" si="11"/>
        <v xml:space="preserve"> </v>
      </c>
      <c r="F55" s="41"/>
      <c r="G55" s="61"/>
      <c r="V55"/>
      <c r="W55"/>
      <c r="X55"/>
      <c r="Y55"/>
      <c r="Z55"/>
      <c r="AA55"/>
      <c r="AB55"/>
    </row>
    <row r="56" spans="2:28" x14ac:dyDescent="0.2">
      <c r="B56" s="41"/>
      <c r="C56" s="41"/>
      <c r="D56" s="63"/>
      <c r="E56" s="63" t="str">
        <f t="shared" si="11"/>
        <v xml:space="preserve"> </v>
      </c>
      <c r="F56" s="41"/>
      <c r="G56" s="61"/>
      <c r="V56"/>
      <c r="W56"/>
      <c r="X56"/>
      <c r="Y56"/>
      <c r="Z56"/>
      <c r="AA56"/>
      <c r="AB56"/>
    </row>
    <row r="57" spans="2:28" x14ac:dyDescent="0.2">
      <c r="B57" s="41"/>
      <c r="C57" s="41"/>
      <c r="D57" s="63"/>
      <c r="E57" s="63" t="str">
        <f t="shared" si="11"/>
        <v xml:space="preserve"> </v>
      </c>
      <c r="F57" s="41"/>
      <c r="G57" s="61"/>
      <c r="V57"/>
      <c r="W57"/>
      <c r="X57"/>
      <c r="Y57"/>
      <c r="Z57"/>
      <c r="AA57"/>
      <c r="AB57"/>
    </row>
    <row r="58" spans="2:28" x14ac:dyDescent="0.2">
      <c r="B58" s="41"/>
      <c r="C58" s="41"/>
      <c r="D58" s="63"/>
      <c r="E58" s="63" t="str">
        <f t="shared" si="11"/>
        <v xml:space="preserve"> </v>
      </c>
      <c r="F58" s="41"/>
      <c r="G58" s="61"/>
      <c r="V58"/>
      <c r="W58"/>
      <c r="X58"/>
      <c r="Y58"/>
      <c r="Z58"/>
      <c r="AA58"/>
      <c r="AB58"/>
    </row>
    <row r="59" spans="2:28" x14ac:dyDescent="0.2">
      <c r="B59" s="41"/>
      <c r="C59" s="41"/>
      <c r="D59" s="63"/>
      <c r="E59" s="63" t="str">
        <f t="shared" si="11"/>
        <v xml:space="preserve"> </v>
      </c>
      <c r="F59" s="41"/>
      <c r="G59" s="61"/>
      <c r="V59"/>
      <c r="W59"/>
      <c r="X59"/>
      <c r="Y59"/>
      <c r="Z59"/>
      <c r="AA59"/>
      <c r="AB59"/>
    </row>
    <row r="60" spans="2:28" x14ac:dyDescent="0.2">
      <c r="B60" s="41"/>
      <c r="C60" s="41"/>
      <c r="D60" s="63"/>
      <c r="E60" s="63" t="str">
        <f t="shared" si="11"/>
        <v xml:space="preserve"> </v>
      </c>
      <c r="F60" s="41"/>
      <c r="G60" s="61"/>
      <c r="V60"/>
      <c r="W60"/>
      <c r="X60"/>
      <c r="Y60"/>
      <c r="Z60"/>
      <c r="AA60"/>
      <c r="AB60"/>
    </row>
    <row r="61" spans="2:28" x14ac:dyDescent="0.2">
      <c r="B61" s="41"/>
      <c r="C61" s="41"/>
      <c r="D61" s="63"/>
      <c r="E61" s="63" t="str">
        <f t="shared" si="11"/>
        <v xml:space="preserve"> </v>
      </c>
      <c r="F61" s="41"/>
      <c r="G61" s="61"/>
      <c r="V61"/>
      <c r="W61"/>
      <c r="X61"/>
      <c r="Y61"/>
      <c r="Z61"/>
      <c r="AA61"/>
      <c r="AB61"/>
    </row>
    <row r="62" spans="2:28" x14ac:dyDescent="0.2">
      <c r="B62" s="41"/>
      <c r="C62" s="41"/>
      <c r="D62" s="63"/>
      <c r="E62" s="63" t="str">
        <f t="shared" si="11"/>
        <v xml:space="preserve"> </v>
      </c>
      <c r="F62" s="41"/>
      <c r="G62" s="61"/>
      <c r="V62"/>
      <c r="W62"/>
      <c r="X62"/>
      <c r="Y62"/>
      <c r="Z62"/>
      <c r="AA62"/>
      <c r="AB62"/>
    </row>
    <row r="63" spans="2:28" x14ac:dyDescent="0.2">
      <c r="B63" s="41"/>
      <c r="C63" s="41"/>
      <c r="D63" s="63"/>
      <c r="E63" s="63" t="str">
        <f t="shared" si="11"/>
        <v xml:space="preserve"> </v>
      </c>
      <c r="F63" s="41"/>
      <c r="G63" s="61"/>
      <c r="V63"/>
      <c r="W63"/>
      <c r="X63"/>
      <c r="Y63"/>
      <c r="Z63"/>
      <c r="AA63"/>
      <c r="AB63"/>
    </row>
    <row r="64" spans="2:28" x14ac:dyDescent="0.2">
      <c r="B64" s="41"/>
      <c r="C64" s="41"/>
      <c r="D64" s="63"/>
      <c r="E64" s="63" t="str">
        <f t="shared" si="11"/>
        <v xml:space="preserve"> </v>
      </c>
      <c r="F64" s="41"/>
      <c r="G64" s="61"/>
      <c r="V64"/>
      <c r="W64"/>
      <c r="X64"/>
      <c r="Y64"/>
      <c r="Z64"/>
      <c r="AA64"/>
      <c r="AB64"/>
    </row>
    <row r="65" spans="2:28" x14ac:dyDescent="0.2">
      <c r="B65" s="41"/>
      <c r="C65" s="41"/>
      <c r="D65" s="63"/>
      <c r="E65" s="63" t="str">
        <f t="shared" si="11"/>
        <v xml:space="preserve"> </v>
      </c>
      <c r="F65" s="41"/>
      <c r="G65" s="61"/>
      <c r="V65"/>
      <c r="W65"/>
      <c r="X65"/>
      <c r="Y65"/>
      <c r="Z65"/>
      <c r="AA65"/>
      <c r="AB65"/>
    </row>
    <row r="66" spans="2:28" x14ac:dyDescent="0.2">
      <c r="B66" s="41"/>
      <c r="C66" s="41"/>
      <c r="D66" s="63"/>
      <c r="E66" s="63" t="str">
        <f t="shared" si="11"/>
        <v xml:space="preserve"> </v>
      </c>
      <c r="F66" s="41"/>
      <c r="G66" s="61"/>
      <c r="V66"/>
      <c r="W66"/>
      <c r="X66"/>
      <c r="Y66"/>
      <c r="Z66"/>
      <c r="AA66"/>
      <c r="AB66"/>
    </row>
    <row r="67" spans="2:28" x14ac:dyDescent="0.2">
      <c r="B67" s="41"/>
      <c r="C67" s="41"/>
      <c r="D67" s="63"/>
      <c r="E67" s="63" t="str">
        <f t="shared" si="11"/>
        <v xml:space="preserve"> </v>
      </c>
      <c r="F67" s="41"/>
      <c r="G67" s="61"/>
      <c r="V67"/>
      <c r="W67"/>
      <c r="X67"/>
      <c r="Y67"/>
      <c r="Z67"/>
      <c r="AA67"/>
      <c r="AB67"/>
    </row>
    <row r="68" spans="2:28" x14ac:dyDescent="0.2">
      <c r="B68" s="41"/>
      <c r="C68" s="41"/>
      <c r="D68" s="63"/>
      <c r="E68" s="63" t="str">
        <f t="shared" si="11"/>
        <v xml:space="preserve"> </v>
      </c>
      <c r="F68" s="41"/>
      <c r="G68" s="61"/>
      <c r="V68"/>
      <c r="W68"/>
      <c r="X68"/>
      <c r="Y68"/>
      <c r="Z68"/>
      <c r="AA68"/>
      <c r="AB68"/>
    </row>
    <row r="69" spans="2:28" x14ac:dyDescent="0.2">
      <c r="B69" s="41"/>
      <c r="C69" s="41"/>
      <c r="D69" s="63"/>
      <c r="E69" s="63" t="str">
        <f t="shared" si="11"/>
        <v xml:space="preserve"> </v>
      </c>
      <c r="F69" s="41"/>
      <c r="G69" s="61"/>
      <c r="V69"/>
      <c r="W69"/>
      <c r="X69"/>
      <c r="Y69"/>
      <c r="Z69"/>
      <c r="AA69"/>
      <c r="AB69"/>
    </row>
    <row r="70" spans="2:28" x14ac:dyDescent="0.2">
      <c r="B70" s="41"/>
      <c r="C70" s="41"/>
      <c r="D70" s="63"/>
      <c r="E70" s="63" t="str">
        <f t="shared" si="11"/>
        <v xml:space="preserve"> </v>
      </c>
      <c r="F70" s="41"/>
      <c r="G70" s="61"/>
      <c r="V70"/>
      <c r="W70"/>
      <c r="X70"/>
      <c r="Y70"/>
      <c r="Z70"/>
      <c r="AA70"/>
      <c r="AB70"/>
    </row>
    <row r="71" spans="2:28" x14ac:dyDescent="0.2">
      <c r="B71" s="41"/>
      <c r="C71" s="41"/>
      <c r="D71" s="63"/>
      <c r="E71" s="63" t="str">
        <f t="shared" si="11"/>
        <v xml:space="preserve"> </v>
      </c>
      <c r="F71" s="41"/>
      <c r="G71" s="61"/>
      <c r="V71"/>
      <c r="W71"/>
      <c r="X71"/>
      <c r="Y71"/>
      <c r="Z71"/>
      <c r="AA71"/>
      <c r="AB71"/>
    </row>
    <row r="72" spans="2:28" x14ac:dyDescent="0.2">
      <c r="B72" s="41"/>
      <c r="C72" s="41"/>
      <c r="D72" s="63"/>
      <c r="E72" s="63" t="str">
        <f t="shared" si="11"/>
        <v xml:space="preserve"> </v>
      </c>
      <c r="F72" s="41"/>
      <c r="G72" s="61"/>
      <c r="V72"/>
      <c r="W72"/>
      <c r="X72"/>
      <c r="Y72"/>
      <c r="Z72"/>
      <c r="AA72"/>
      <c r="AB72"/>
    </row>
    <row r="73" spans="2:28" x14ac:dyDescent="0.2">
      <c r="B73" s="41"/>
      <c r="C73" s="41"/>
      <c r="D73" s="63"/>
      <c r="E73" s="63" t="str">
        <f t="shared" ref="E73:E74" si="12">IF(F73="Y",1," ")</f>
        <v xml:space="preserve"> </v>
      </c>
      <c r="F73" s="41"/>
      <c r="G73" s="61"/>
      <c r="V73"/>
      <c r="W73"/>
      <c r="X73"/>
      <c r="Y73"/>
      <c r="Z73"/>
      <c r="AA73"/>
      <c r="AB73"/>
    </row>
    <row r="74" spans="2:28" x14ac:dyDescent="0.2">
      <c r="B74" s="41"/>
      <c r="C74" s="41"/>
      <c r="D74" s="63"/>
      <c r="E74" s="63" t="str">
        <f t="shared" si="12"/>
        <v xml:space="preserve"> </v>
      </c>
      <c r="F74" s="41"/>
      <c r="G74" s="61"/>
      <c r="V74"/>
      <c r="W74"/>
      <c r="X74"/>
      <c r="Y74"/>
      <c r="Z74"/>
      <c r="AA74"/>
      <c r="AB74"/>
    </row>
    <row r="75" spans="2:28" x14ac:dyDescent="0.2">
      <c r="B75" s="41"/>
      <c r="C75" s="41"/>
      <c r="D75" s="63"/>
      <c r="E75" s="63" t="str">
        <f t="shared" ref="E75:E80" si="13">IF(F75="y",1,"")</f>
        <v/>
      </c>
      <c r="F75" s="41"/>
      <c r="G75" s="61"/>
      <c r="V75"/>
      <c r="W75"/>
      <c r="X75"/>
      <c r="Y75"/>
      <c r="Z75"/>
      <c r="AA75"/>
      <c r="AB75"/>
    </row>
    <row r="76" spans="2:28" x14ac:dyDescent="0.2">
      <c r="B76" s="41"/>
      <c r="C76" s="41"/>
      <c r="D76" s="63"/>
      <c r="E76" s="63" t="str">
        <f t="shared" si="13"/>
        <v/>
      </c>
      <c r="F76" s="41"/>
      <c r="G76" s="61"/>
      <c r="V76"/>
      <c r="W76"/>
      <c r="X76"/>
      <c r="Y76"/>
      <c r="Z76"/>
      <c r="AA76"/>
      <c r="AB76"/>
    </row>
    <row r="77" spans="2:28" x14ac:dyDescent="0.2">
      <c r="B77" s="41"/>
      <c r="C77" s="41"/>
      <c r="D77" s="63"/>
      <c r="E77" s="63" t="str">
        <f t="shared" si="13"/>
        <v/>
      </c>
      <c r="F77" s="41"/>
      <c r="G77" s="61"/>
      <c r="V77"/>
      <c r="W77"/>
      <c r="X77"/>
      <c r="Y77"/>
      <c r="Z77"/>
      <c r="AA77"/>
      <c r="AB77"/>
    </row>
    <row r="78" spans="2:28" x14ac:dyDescent="0.2">
      <c r="B78" s="41"/>
      <c r="C78" s="41"/>
      <c r="D78" s="63"/>
      <c r="E78" s="63" t="str">
        <f t="shared" si="13"/>
        <v/>
      </c>
      <c r="F78" s="41"/>
      <c r="G78" s="61"/>
      <c r="V78"/>
      <c r="W78"/>
      <c r="X78"/>
      <c r="Y78"/>
      <c r="Z78"/>
      <c r="AA78"/>
      <c r="AB78"/>
    </row>
    <row r="79" spans="2:28" x14ac:dyDescent="0.2">
      <c r="B79" s="41"/>
      <c r="C79" s="41"/>
      <c r="D79" s="63"/>
      <c r="E79" s="63" t="str">
        <f t="shared" si="13"/>
        <v/>
      </c>
      <c r="F79" s="41"/>
      <c r="G79" s="61"/>
      <c r="V79"/>
      <c r="W79"/>
      <c r="X79"/>
      <c r="Y79"/>
      <c r="Z79"/>
      <c r="AA79"/>
      <c r="AB79"/>
    </row>
    <row r="80" spans="2:28" x14ac:dyDescent="0.2">
      <c r="B80" s="41"/>
      <c r="C80" s="41"/>
      <c r="D80" s="63"/>
      <c r="E80" s="63" t="str">
        <f t="shared" si="13"/>
        <v/>
      </c>
      <c r="F80" s="41"/>
      <c r="G80" s="61"/>
      <c r="V80"/>
      <c r="W80"/>
      <c r="X80"/>
      <c r="Y80"/>
      <c r="Z80"/>
      <c r="AA80"/>
      <c r="AB80"/>
    </row>
    <row r="81" spans="2:28" x14ac:dyDescent="0.2">
      <c r="B81" s="41"/>
      <c r="C81" s="41"/>
      <c r="D81" s="63"/>
      <c r="E81" s="63"/>
      <c r="F81" s="41"/>
      <c r="G81" s="61"/>
      <c r="V81"/>
      <c r="W81"/>
      <c r="X81"/>
      <c r="Y81"/>
      <c r="Z81"/>
      <c r="AA81"/>
      <c r="AB81"/>
    </row>
    <row r="82" spans="2:28" x14ac:dyDescent="0.2">
      <c r="V82"/>
      <c r="W82"/>
      <c r="X82"/>
      <c r="Y82"/>
      <c r="Z82"/>
      <c r="AA82"/>
      <c r="AB82"/>
    </row>
    <row r="83" spans="2:28" x14ac:dyDescent="0.2">
      <c r="V83"/>
      <c r="W83"/>
      <c r="X83"/>
      <c r="Y83"/>
      <c r="Z83"/>
      <c r="AA83"/>
      <c r="AB83"/>
    </row>
    <row r="84" spans="2:28" x14ac:dyDescent="0.2">
      <c r="V84"/>
      <c r="W84"/>
      <c r="X84"/>
      <c r="Y84"/>
      <c r="Z84"/>
      <c r="AA84"/>
      <c r="AB84"/>
    </row>
    <row r="85" spans="2:28" x14ac:dyDescent="0.2">
      <c r="V85"/>
      <c r="W85"/>
      <c r="X85"/>
      <c r="Y85"/>
      <c r="Z85"/>
      <c r="AA85"/>
      <c r="AB85"/>
    </row>
    <row r="86" spans="2:28" x14ac:dyDescent="0.2">
      <c r="V86"/>
      <c r="W86"/>
      <c r="X86"/>
      <c r="Y86"/>
      <c r="Z86"/>
      <c r="AA86"/>
      <c r="AB86"/>
    </row>
    <row r="87" spans="2:28" x14ac:dyDescent="0.2">
      <c r="V87"/>
      <c r="W87"/>
      <c r="X87"/>
      <c r="Y87"/>
      <c r="Z87"/>
      <c r="AA87"/>
      <c r="AB87"/>
    </row>
    <row r="88" spans="2:28" x14ac:dyDescent="0.2">
      <c r="V88"/>
      <c r="W88"/>
      <c r="X88"/>
      <c r="Y88"/>
      <c r="Z88"/>
      <c r="AA88"/>
      <c r="AB88"/>
    </row>
    <row r="89" spans="2:28" x14ac:dyDescent="0.2">
      <c r="V89"/>
      <c r="W89"/>
      <c r="X89"/>
      <c r="Y89"/>
      <c r="Z89"/>
      <c r="AA89"/>
      <c r="AB89"/>
    </row>
    <row r="90" spans="2:28" x14ac:dyDescent="0.2">
      <c r="V90"/>
      <c r="W90"/>
      <c r="X90"/>
      <c r="Y90"/>
      <c r="Z90"/>
      <c r="AA90"/>
      <c r="AB90"/>
    </row>
    <row r="91" spans="2:28" x14ac:dyDescent="0.2">
      <c r="V91"/>
      <c r="W91"/>
      <c r="X91"/>
      <c r="Y91"/>
      <c r="Z91"/>
      <c r="AA91"/>
      <c r="AB91"/>
    </row>
    <row r="92" spans="2:28" x14ac:dyDescent="0.2">
      <c r="V92"/>
      <c r="W92"/>
      <c r="X92"/>
      <c r="Y92"/>
      <c r="Z92"/>
      <c r="AA92"/>
      <c r="AB92"/>
    </row>
    <row r="93" spans="2:28" x14ac:dyDescent="0.2">
      <c r="V93"/>
      <c r="W93"/>
      <c r="X93"/>
      <c r="Y93"/>
      <c r="Z93"/>
      <c r="AA93"/>
      <c r="AB93"/>
    </row>
    <row r="94" spans="2:28" x14ac:dyDescent="0.2">
      <c r="V94"/>
      <c r="W94"/>
      <c r="X94"/>
      <c r="Y94"/>
      <c r="Z94"/>
      <c r="AA94"/>
      <c r="AB94"/>
    </row>
    <row r="95" spans="2:28" x14ac:dyDescent="0.2">
      <c r="V95"/>
      <c r="W95"/>
      <c r="X95"/>
      <c r="Y95"/>
      <c r="Z95"/>
      <c r="AA95"/>
      <c r="AB95"/>
    </row>
    <row r="96" spans="2:28" x14ac:dyDescent="0.2">
      <c r="D96"/>
      <c r="E96"/>
      <c r="V96"/>
      <c r="W96"/>
      <c r="X96"/>
      <c r="Y96"/>
      <c r="Z96"/>
      <c r="AA96"/>
      <c r="AB96"/>
    </row>
    <row r="97" spans="4:28" x14ac:dyDescent="0.2">
      <c r="D97"/>
      <c r="E97"/>
      <c r="V97"/>
      <c r="W97"/>
      <c r="X97"/>
      <c r="Y97"/>
      <c r="Z97"/>
      <c r="AA97"/>
      <c r="AB97"/>
    </row>
    <row r="98" spans="4:28" x14ac:dyDescent="0.2">
      <c r="D98"/>
      <c r="E98"/>
      <c r="V98"/>
      <c r="W98"/>
      <c r="X98"/>
      <c r="Y98"/>
      <c r="Z98"/>
      <c r="AA98"/>
      <c r="AB98"/>
    </row>
    <row r="99" spans="4:28" x14ac:dyDescent="0.2">
      <c r="D99"/>
      <c r="E99"/>
      <c r="V99"/>
      <c r="W99"/>
      <c r="X99"/>
      <c r="Y99"/>
      <c r="Z99"/>
      <c r="AA99"/>
      <c r="AB99"/>
    </row>
    <row r="100" spans="4:28" x14ac:dyDescent="0.2">
      <c r="D100"/>
      <c r="E100"/>
      <c r="V100"/>
      <c r="W100"/>
      <c r="X100"/>
      <c r="Y100"/>
      <c r="Z100"/>
      <c r="AA100"/>
      <c r="AB100"/>
    </row>
    <row r="101" spans="4:28" x14ac:dyDescent="0.2">
      <c r="D101"/>
      <c r="E101"/>
      <c r="V101"/>
      <c r="W101"/>
      <c r="X101"/>
      <c r="Y101"/>
      <c r="Z101"/>
      <c r="AA101"/>
      <c r="AB101"/>
    </row>
    <row r="102" spans="4:28" x14ac:dyDescent="0.2">
      <c r="D102"/>
      <c r="E102"/>
      <c r="V102"/>
      <c r="W102"/>
      <c r="X102"/>
      <c r="Y102"/>
      <c r="Z102"/>
      <c r="AA102"/>
      <c r="AB102"/>
    </row>
    <row r="103" spans="4:28" x14ac:dyDescent="0.2">
      <c r="D103"/>
      <c r="E103"/>
      <c r="V103"/>
      <c r="W103"/>
      <c r="X103"/>
      <c r="Y103"/>
      <c r="Z103"/>
      <c r="AA103"/>
      <c r="AB103"/>
    </row>
    <row r="104" spans="4:28" x14ac:dyDescent="0.2">
      <c r="D104"/>
      <c r="E104"/>
      <c r="V104"/>
      <c r="W104"/>
      <c r="X104"/>
      <c r="Y104"/>
      <c r="Z104"/>
      <c r="AA104"/>
      <c r="AB104"/>
    </row>
    <row r="105" spans="4:28" x14ac:dyDescent="0.2">
      <c r="D105"/>
      <c r="E105"/>
      <c r="V105"/>
      <c r="W105"/>
      <c r="X105"/>
      <c r="Y105"/>
      <c r="Z105"/>
      <c r="AA105"/>
      <c r="AB105"/>
    </row>
    <row r="106" spans="4:28" x14ac:dyDescent="0.2">
      <c r="D106"/>
      <c r="E106"/>
      <c r="V106"/>
      <c r="W106"/>
      <c r="X106"/>
      <c r="Y106"/>
      <c r="Z106"/>
      <c r="AA106"/>
      <c r="AB106"/>
    </row>
    <row r="107" spans="4:28" x14ac:dyDescent="0.2">
      <c r="D107"/>
      <c r="E107"/>
      <c r="V107"/>
      <c r="W107"/>
      <c r="X107"/>
      <c r="Y107"/>
      <c r="Z107"/>
      <c r="AA107"/>
      <c r="AB107"/>
    </row>
    <row r="108" spans="4:28" x14ac:dyDescent="0.2">
      <c r="D108"/>
      <c r="E108"/>
      <c r="V108"/>
      <c r="W108"/>
      <c r="X108"/>
      <c r="Y108"/>
      <c r="Z108"/>
      <c r="AA108"/>
      <c r="AB108"/>
    </row>
    <row r="109" spans="4:28" x14ac:dyDescent="0.2">
      <c r="D109"/>
      <c r="E109"/>
      <c r="V109"/>
      <c r="W109"/>
      <c r="X109"/>
      <c r="Y109"/>
      <c r="Z109"/>
      <c r="AA109"/>
      <c r="AB109"/>
    </row>
    <row r="110" spans="4:28" x14ac:dyDescent="0.2">
      <c r="D110"/>
      <c r="E110"/>
      <c r="V110"/>
      <c r="W110"/>
      <c r="X110"/>
      <c r="Y110"/>
      <c r="Z110"/>
      <c r="AA110"/>
      <c r="AB110"/>
    </row>
    <row r="111" spans="4:28" x14ac:dyDescent="0.2">
      <c r="D111"/>
      <c r="E111"/>
      <c r="V111"/>
      <c r="W111"/>
      <c r="X111"/>
      <c r="Y111"/>
      <c r="Z111"/>
      <c r="AA111"/>
      <c r="AB111"/>
    </row>
    <row r="112" spans="4:28" x14ac:dyDescent="0.2">
      <c r="D112"/>
      <c r="E112"/>
      <c r="V112"/>
      <c r="W112"/>
      <c r="X112"/>
      <c r="Y112"/>
      <c r="Z112"/>
      <c r="AA112"/>
      <c r="AB112"/>
    </row>
    <row r="113" spans="4:28" x14ac:dyDescent="0.2">
      <c r="D113"/>
      <c r="E113"/>
      <c r="V113"/>
      <c r="W113"/>
      <c r="X113"/>
      <c r="Y113"/>
      <c r="Z113"/>
      <c r="AA113"/>
      <c r="AB113"/>
    </row>
    <row r="114" spans="4:28" x14ac:dyDescent="0.2">
      <c r="D114"/>
      <c r="E114"/>
      <c r="V114"/>
      <c r="W114"/>
      <c r="X114"/>
      <c r="Y114"/>
      <c r="Z114"/>
      <c r="AA114"/>
      <c r="AB114"/>
    </row>
    <row r="115" spans="4:28" x14ac:dyDescent="0.2">
      <c r="D115"/>
      <c r="E115"/>
      <c r="V115"/>
      <c r="W115"/>
      <c r="X115"/>
      <c r="Y115"/>
      <c r="Z115"/>
      <c r="AA115"/>
      <c r="AB115"/>
    </row>
    <row r="116" spans="4:28" x14ac:dyDescent="0.2">
      <c r="D116"/>
      <c r="E116"/>
      <c r="V116"/>
      <c r="W116"/>
      <c r="X116"/>
      <c r="Y116"/>
      <c r="Z116"/>
      <c r="AA116"/>
      <c r="AB116"/>
    </row>
    <row r="117" spans="4:28" x14ac:dyDescent="0.2">
      <c r="D117"/>
      <c r="E117"/>
      <c r="V117"/>
      <c r="W117"/>
      <c r="X117"/>
      <c r="Y117"/>
      <c r="Z117"/>
      <c r="AA117"/>
      <c r="AB117"/>
    </row>
    <row r="118" spans="4:28" x14ac:dyDescent="0.2">
      <c r="D118"/>
      <c r="E118"/>
      <c r="V118"/>
      <c r="W118"/>
      <c r="X118"/>
      <c r="Y118"/>
      <c r="Z118"/>
      <c r="AA118"/>
      <c r="AB118"/>
    </row>
    <row r="119" spans="4:28" x14ac:dyDescent="0.2">
      <c r="D119"/>
      <c r="E119"/>
      <c r="V119"/>
      <c r="W119"/>
      <c r="X119"/>
      <c r="Y119"/>
      <c r="Z119"/>
      <c r="AA119"/>
      <c r="AB119"/>
    </row>
    <row r="120" spans="4:28" x14ac:dyDescent="0.2">
      <c r="D120"/>
      <c r="E120"/>
      <c r="V120"/>
      <c r="W120"/>
      <c r="X120"/>
      <c r="Y120"/>
      <c r="Z120"/>
      <c r="AA120"/>
      <c r="AB120"/>
    </row>
    <row r="121" spans="4:28" x14ac:dyDescent="0.2">
      <c r="D121"/>
      <c r="E121"/>
      <c r="V121"/>
      <c r="W121"/>
      <c r="X121"/>
      <c r="Y121"/>
      <c r="Z121"/>
      <c r="AA121"/>
      <c r="AB121"/>
    </row>
    <row r="122" spans="4:28" x14ac:dyDescent="0.2">
      <c r="D122"/>
      <c r="E122"/>
      <c r="V122"/>
      <c r="W122"/>
      <c r="X122"/>
      <c r="Y122"/>
      <c r="Z122"/>
      <c r="AA122"/>
      <c r="AB122"/>
    </row>
    <row r="123" spans="4:28" x14ac:dyDescent="0.2">
      <c r="D123"/>
      <c r="E123"/>
      <c r="V123"/>
      <c r="W123"/>
      <c r="X123"/>
      <c r="Y123"/>
      <c r="Z123"/>
      <c r="AA123"/>
      <c r="AB123"/>
    </row>
    <row r="124" spans="4:28" x14ac:dyDescent="0.2">
      <c r="D124"/>
      <c r="E124"/>
      <c r="V124"/>
      <c r="W124"/>
      <c r="X124"/>
      <c r="Y124"/>
      <c r="Z124"/>
      <c r="AA124"/>
      <c r="AB124"/>
    </row>
    <row r="125" spans="4:28" x14ac:dyDescent="0.2">
      <c r="D125"/>
      <c r="E125"/>
      <c r="V125"/>
      <c r="W125"/>
      <c r="X125"/>
      <c r="Y125"/>
      <c r="Z125"/>
      <c r="AA125"/>
      <c r="AB125"/>
    </row>
    <row r="126" spans="4:28" x14ac:dyDescent="0.2">
      <c r="D126"/>
      <c r="E126"/>
      <c r="V126"/>
      <c r="W126"/>
      <c r="X126"/>
      <c r="Y126"/>
      <c r="Z126"/>
      <c r="AA126"/>
      <c r="AB126"/>
    </row>
    <row r="127" spans="4:28" x14ac:dyDescent="0.2">
      <c r="D127"/>
      <c r="E127"/>
      <c r="V127"/>
      <c r="W127"/>
      <c r="X127"/>
      <c r="Y127"/>
      <c r="Z127"/>
      <c r="AA127"/>
      <c r="AB127"/>
    </row>
    <row r="128" spans="4:28" x14ac:dyDescent="0.2">
      <c r="D128"/>
      <c r="E128"/>
      <c r="V128"/>
      <c r="W128"/>
      <c r="X128"/>
      <c r="Y128"/>
      <c r="Z128"/>
      <c r="AA128"/>
      <c r="AB128"/>
    </row>
    <row r="129" spans="4:28" x14ac:dyDescent="0.2">
      <c r="D129"/>
      <c r="E129"/>
      <c r="V129"/>
      <c r="W129"/>
      <c r="X129"/>
      <c r="Y129"/>
      <c r="Z129"/>
      <c r="AA129"/>
      <c r="AB129"/>
    </row>
    <row r="130" spans="4:28" x14ac:dyDescent="0.2">
      <c r="D130"/>
      <c r="E130"/>
      <c r="V130"/>
      <c r="W130"/>
      <c r="X130"/>
      <c r="Y130"/>
      <c r="Z130"/>
      <c r="AA130"/>
      <c r="AB130"/>
    </row>
    <row r="131" spans="4:28" x14ac:dyDescent="0.2">
      <c r="D131"/>
      <c r="E131"/>
      <c r="V131"/>
      <c r="W131"/>
      <c r="X131"/>
      <c r="Y131"/>
      <c r="Z131"/>
      <c r="AA131"/>
      <c r="AB131"/>
    </row>
    <row r="132" spans="4:28" x14ac:dyDescent="0.2">
      <c r="D132"/>
      <c r="E132"/>
      <c r="V132"/>
      <c r="W132"/>
      <c r="X132"/>
      <c r="Y132"/>
      <c r="Z132"/>
      <c r="AA132"/>
      <c r="AB132"/>
    </row>
    <row r="133" spans="4:28" x14ac:dyDescent="0.2">
      <c r="D133"/>
      <c r="E133"/>
      <c r="V133"/>
      <c r="W133"/>
      <c r="X133"/>
      <c r="Y133"/>
      <c r="Z133"/>
      <c r="AA133"/>
      <c r="AB133"/>
    </row>
    <row r="134" spans="4:28" x14ac:dyDescent="0.2">
      <c r="D134"/>
      <c r="E134"/>
      <c r="V134"/>
      <c r="W134"/>
      <c r="X134"/>
      <c r="Y134"/>
      <c r="Z134"/>
      <c r="AA134"/>
      <c r="AB134"/>
    </row>
    <row r="135" spans="4:28" x14ac:dyDescent="0.2">
      <c r="D135"/>
      <c r="E135"/>
      <c r="V135"/>
      <c r="W135"/>
      <c r="X135"/>
      <c r="Y135"/>
      <c r="Z135"/>
      <c r="AA135"/>
      <c r="AB135"/>
    </row>
    <row r="136" spans="4:28" x14ac:dyDescent="0.2">
      <c r="D136"/>
      <c r="E136"/>
      <c r="V136"/>
      <c r="W136"/>
      <c r="X136"/>
      <c r="Y136"/>
      <c r="Z136"/>
      <c r="AA136"/>
      <c r="AB136"/>
    </row>
    <row r="137" spans="4:28" x14ac:dyDescent="0.2">
      <c r="D137"/>
      <c r="E137"/>
      <c r="V137"/>
      <c r="W137"/>
      <c r="X137"/>
      <c r="Y137"/>
      <c r="Z137"/>
      <c r="AA137"/>
      <c r="AB137"/>
    </row>
    <row r="138" spans="4:28" x14ac:dyDescent="0.2">
      <c r="D138"/>
      <c r="E138"/>
      <c r="V138"/>
      <c r="W138"/>
      <c r="X138"/>
      <c r="Y138"/>
      <c r="Z138"/>
      <c r="AA138"/>
      <c r="AB138"/>
    </row>
    <row r="139" spans="4:28" x14ac:dyDescent="0.2">
      <c r="D139"/>
      <c r="E139"/>
      <c r="V139"/>
      <c r="W139"/>
      <c r="X139"/>
      <c r="Y139"/>
      <c r="Z139"/>
      <c r="AA139"/>
      <c r="AB139"/>
    </row>
    <row r="140" spans="4:28" x14ac:dyDescent="0.2">
      <c r="D140"/>
      <c r="E140"/>
      <c r="V140"/>
      <c r="W140"/>
      <c r="X140"/>
      <c r="Y140"/>
      <c r="Z140"/>
      <c r="AA140"/>
      <c r="AB140"/>
    </row>
    <row r="141" spans="4:28" x14ac:dyDescent="0.2">
      <c r="D141"/>
      <c r="E141"/>
      <c r="V141"/>
      <c r="W141"/>
      <c r="X141"/>
      <c r="Y141"/>
      <c r="Z141"/>
      <c r="AA141"/>
      <c r="AB141"/>
    </row>
    <row r="142" spans="4:28" x14ac:dyDescent="0.2">
      <c r="D142"/>
      <c r="E142"/>
      <c r="V142"/>
      <c r="W142"/>
      <c r="X142"/>
      <c r="Y142"/>
      <c r="Z142"/>
      <c r="AA142"/>
      <c r="AB142"/>
    </row>
    <row r="143" spans="4:28" x14ac:dyDescent="0.2">
      <c r="D143"/>
      <c r="E143"/>
      <c r="V143"/>
      <c r="W143"/>
      <c r="X143"/>
      <c r="Y143"/>
      <c r="Z143"/>
      <c r="AA143"/>
      <c r="AB143"/>
    </row>
    <row r="144" spans="4:28" x14ac:dyDescent="0.2">
      <c r="D144"/>
      <c r="E144"/>
      <c r="V144"/>
      <c r="W144"/>
      <c r="X144"/>
      <c r="Y144"/>
      <c r="Z144"/>
      <c r="AA144"/>
      <c r="AB144"/>
    </row>
    <row r="145" spans="4:28" x14ac:dyDescent="0.2">
      <c r="D145"/>
      <c r="E145"/>
      <c r="V145"/>
      <c r="W145"/>
      <c r="X145"/>
      <c r="Y145"/>
      <c r="Z145"/>
      <c r="AA145"/>
      <c r="AB145"/>
    </row>
    <row r="146" spans="4:28" x14ac:dyDescent="0.2">
      <c r="D146"/>
      <c r="E146"/>
      <c r="V146"/>
      <c r="W146"/>
      <c r="X146"/>
      <c r="Y146"/>
      <c r="Z146"/>
      <c r="AA146"/>
      <c r="AB146"/>
    </row>
    <row r="147" spans="4:28" x14ac:dyDescent="0.2">
      <c r="D147"/>
      <c r="E147"/>
      <c r="V147"/>
      <c r="W147"/>
      <c r="X147"/>
      <c r="Y147"/>
      <c r="Z147"/>
      <c r="AA147"/>
      <c r="AB147"/>
    </row>
    <row r="148" spans="4:28" x14ac:dyDescent="0.2">
      <c r="D148"/>
      <c r="E148"/>
      <c r="V148"/>
      <c r="W148"/>
      <c r="X148"/>
      <c r="Y148"/>
      <c r="Z148"/>
      <c r="AA148"/>
      <c r="AB148"/>
    </row>
    <row r="149" spans="4:28" x14ac:dyDescent="0.2">
      <c r="D149"/>
      <c r="E149"/>
      <c r="V149"/>
      <c r="W149"/>
      <c r="X149"/>
      <c r="Y149"/>
      <c r="Z149"/>
      <c r="AA149"/>
      <c r="AB149"/>
    </row>
    <row r="150" spans="4:28" x14ac:dyDescent="0.2">
      <c r="D150"/>
      <c r="E150"/>
      <c r="V150"/>
      <c r="W150"/>
      <c r="X150"/>
      <c r="Y150"/>
      <c r="Z150"/>
      <c r="AA150"/>
      <c r="AB150"/>
    </row>
    <row r="151" spans="4:28" x14ac:dyDescent="0.2">
      <c r="D151"/>
      <c r="E151"/>
      <c r="V151"/>
      <c r="W151"/>
      <c r="X151"/>
      <c r="Y151"/>
      <c r="Z151"/>
      <c r="AA151"/>
      <c r="AB151"/>
    </row>
    <row r="152" spans="4:28" x14ac:dyDescent="0.2">
      <c r="D152"/>
      <c r="E152"/>
      <c r="V152"/>
      <c r="W152"/>
      <c r="X152"/>
      <c r="Y152"/>
      <c r="Z152"/>
      <c r="AA152"/>
      <c r="AB152"/>
    </row>
    <row r="153" spans="4:28" x14ac:dyDescent="0.2">
      <c r="D153"/>
      <c r="E153"/>
      <c r="V153"/>
      <c r="W153"/>
      <c r="X153"/>
      <c r="Y153"/>
      <c r="Z153"/>
      <c r="AA153"/>
      <c r="AB153"/>
    </row>
    <row r="154" spans="4:28" x14ac:dyDescent="0.2">
      <c r="D154"/>
      <c r="E154"/>
      <c r="V154"/>
      <c r="W154"/>
      <c r="X154"/>
      <c r="Y154"/>
      <c r="Z154"/>
      <c r="AA154"/>
      <c r="AB154"/>
    </row>
    <row r="155" spans="4:28" x14ac:dyDescent="0.2">
      <c r="D155"/>
      <c r="E155"/>
      <c r="V155"/>
      <c r="W155"/>
      <c r="X155"/>
      <c r="Y155"/>
      <c r="Z155"/>
      <c r="AA155"/>
      <c r="AB155"/>
    </row>
    <row r="156" spans="4:28" x14ac:dyDescent="0.2">
      <c r="D156"/>
      <c r="E156"/>
      <c r="V156"/>
      <c r="W156"/>
      <c r="X156"/>
      <c r="Y156"/>
      <c r="Z156"/>
      <c r="AA156"/>
      <c r="AB156"/>
    </row>
    <row r="157" spans="4:28" x14ac:dyDescent="0.2">
      <c r="D157"/>
      <c r="E157"/>
      <c r="V157"/>
      <c r="W157"/>
      <c r="X157"/>
      <c r="Y157"/>
      <c r="Z157"/>
      <c r="AA157"/>
      <c r="AB157"/>
    </row>
    <row r="158" spans="4:28" x14ac:dyDescent="0.2">
      <c r="D158"/>
      <c r="E158"/>
      <c r="V158"/>
      <c r="W158"/>
      <c r="X158"/>
      <c r="Y158"/>
      <c r="Z158"/>
      <c r="AA158"/>
      <c r="AB158"/>
    </row>
    <row r="159" spans="4:28" x14ac:dyDescent="0.2">
      <c r="D159"/>
      <c r="E159"/>
      <c r="V159"/>
      <c r="W159"/>
      <c r="X159"/>
      <c r="Y159"/>
      <c r="Z159"/>
      <c r="AA159"/>
      <c r="AB159"/>
    </row>
    <row r="160" spans="4:28" x14ac:dyDescent="0.2">
      <c r="D160"/>
      <c r="E160"/>
      <c r="V160"/>
      <c r="W160"/>
      <c r="X160"/>
      <c r="Y160"/>
      <c r="Z160"/>
      <c r="AA160"/>
      <c r="AB160"/>
    </row>
    <row r="161" spans="4:28" x14ac:dyDescent="0.2">
      <c r="D161"/>
      <c r="E161"/>
      <c r="V161"/>
      <c r="W161"/>
      <c r="X161"/>
      <c r="Y161"/>
      <c r="Z161"/>
      <c r="AA161"/>
      <c r="AB161"/>
    </row>
    <row r="162" spans="4:28" x14ac:dyDescent="0.2">
      <c r="D162"/>
      <c r="E162"/>
      <c r="V162"/>
      <c r="W162"/>
      <c r="X162"/>
      <c r="Y162"/>
      <c r="Z162"/>
      <c r="AA162"/>
      <c r="AB162"/>
    </row>
    <row r="163" spans="4:28" x14ac:dyDescent="0.2">
      <c r="D163"/>
      <c r="E163"/>
      <c r="V163"/>
      <c r="W163"/>
      <c r="X163"/>
      <c r="Y163"/>
      <c r="Z163"/>
      <c r="AA163"/>
      <c r="AB163"/>
    </row>
    <row r="164" spans="4:28" x14ac:dyDescent="0.2">
      <c r="D164"/>
      <c r="E164"/>
      <c r="V164"/>
      <c r="W164"/>
      <c r="X164"/>
      <c r="Y164"/>
      <c r="Z164"/>
      <c r="AA164"/>
      <c r="AB164"/>
    </row>
    <row r="165" spans="4:28" x14ac:dyDescent="0.2">
      <c r="D165"/>
      <c r="E165"/>
      <c r="V165"/>
      <c r="W165"/>
      <c r="X165"/>
      <c r="Y165"/>
      <c r="Z165"/>
      <c r="AA165"/>
      <c r="AB165"/>
    </row>
    <row r="166" spans="4:28" x14ac:dyDescent="0.2">
      <c r="D166"/>
      <c r="E166"/>
      <c r="V166"/>
      <c r="W166"/>
      <c r="X166"/>
      <c r="Y166"/>
      <c r="Z166"/>
      <c r="AA166"/>
      <c r="AB166"/>
    </row>
    <row r="167" spans="4:28" x14ac:dyDescent="0.2">
      <c r="D167"/>
      <c r="E167"/>
      <c r="V167"/>
      <c r="W167"/>
      <c r="X167"/>
      <c r="Y167"/>
      <c r="Z167"/>
      <c r="AA167"/>
      <c r="AB167"/>
    </row>
    <row r="168" spans="4:28" x14ac:dyDescent="0.2">
      <c r="D168"/>
      <c r="E168"/>
      <c r="V168"/>
      <c r="W168"/>
      <c r="X168"/>
      <c r="Y168"/>
      <c r="Z168"/>
      <c r="AA168"/>
      <c r="AB168"/>
    </row>
    <row r="169" spans="4:28" x14ac:dyDescent="0.2">
      <c r="D169"/>
      <c r="E169"/>
      <c r="V169"/>
      <c r="W169"/>
      <c r="X169"/>
      <c r="Y169"/>
      <c r="Z169"/>
      <c r="AA169"/>
      <c r="AB169"/>
    </row>
    <row r="170" spans="4:28" x14ac:dyDescent="0.2">
      <c r="D170"/>
      <c r="E170"/>
      <c r="V170"/>
      <c r="W170"/>
      <c r="X170"/>
      <c r="Y170"/>
      <c r="Z170"/>
      <c r="AA170"/>
      <c r="AB170"/>
    </row>
    <row r="171" spans="4:28" x14ac:dyDescent="0.2">
      <c r="D171"/>
      <c r="E171"/>
      <c r="V171"/>
      <c r="W171"/>
      <c r="X171"/>
      <c r="Y171"/>
      <c r="Z171"/>
      <c r="AA171"/>
      <c r="AB171"/>
    </row>
    <row r="172" spans="4:28" x14ac:dyDescent="0.2">
      <c r="D172"/>
      <c r="E172"/>
      <c r="V172"/>
      <c r="W172"/>
      <c r="X172"/>
      <c r="Y172"/>
      <c r="Z172"/>
      <c r="AA172"/>
      <c r="AB172"/>
    </row>
    <row r="173" spans="4:28" x14ac:dyDescent="0.2">
      <c r="D173"/>
      <c r="E173"/>
      <c r="V173"/>
      <c r="W173"/>
      <c r="X173"/>
      <c r="Y173"/>
      <c r="Z173"/>
      <c r="AA173"/>
      <c r="AB173"/>
    </row>
    <row r="174" spans="4:28" x14ac:dyDescent="0.2">
      <c r="D174"/>
      <c r="E174"/>
      <c r="V174"/>
      <c r="W174"/>
      <c r="X174"/>
      <c r="Y174"/>
      <c r="Z174"/>
      <c r="AA174"/>
      <c r="AB174"/>
    </row>
    <row r="175" spans="4:28" x14ac:dyDescent="0.2">
      <c r="D175"/>
      <c r="E175"/>
      <c r="V175"/>
      <c r="W175"/>
      <c r="X175"/>
      <c r="Y175"/>
      <c r="Z175"/>
      <c r="AA175"/>
      <c r="AB175"/>
    </row>
    <row r="176" spans="4:28" x14ac:dyDescent="0.2">
      <c r="D176"/>
      <c r="E176"/>
      <c r="V176"/>
      <c r="W176"/>
      <c r="X176"/>
      <c r="Y176"/>
      <c r="Z176"/>
      <c r="AA176"/>
      <c r="AB176"/>
    </row>
    <row r="177" spans="4:28" x14ac:dyDescent="0.2">
      <c r="D177"/>
      <c r="E177"/>
      <c r="V177"/>
      <c r="W177"/>
      <c r="X177"/>
      <c r="Y177"/>
      <c r="Z177"/>
      <c r="AA177"/>
      <c r="AB177"/>
    </row>
    <row r="178" spans="4:28" x14ac:dyDescent="0.2">
      <c r="D178"/>
      <c r="E178"/>
      <c r="V178"/>
      <c r="W178"/>
      <c r="X178"/>
      <c r="Y178"/>
      <c r="Z178"/>
      <c r="AA178"/>
      <c r="AB178"/>
    </row>
    <row r="179" spans="4:28" x14ac:dyDescent="0.2">
      <c r="D179"/>
      <c r="E179"/>
      <c r="V179"/>
      <c r="W179"/>
      <c r="X179"/>
      <c r="Y179"/>
      <c r="Z179"/>
      <c r="AA179"/>
      <c r="AB179"/>
    </row>
    <row r="180" spans="4:28" x14ac:dyDescent="0.2">
      <c r="D180"/>
      <c r="E180"/>
      <c r="V180"/>
      <c r="W180"/>
      <c r="X180"/>
      <c r="Y180"/>
      <c r="Z180"/>
      <c r="AA180"/>
      <c r="AB180"/>
    </row>
    <row r="181" spans="4:28" x14ac:dyDescent="0.2">
      <c r="D181"/>
      <c r="E181"/>
      <c r="V181"/>
      <c r="W181"/>
      <c r="X181"/>
      <c r="Y181"/>
      <c r="Z181"/>
      <c r="AA181"/>
      <c r="AB181"/>
    </row>
    <row r="182" spans="4:28" x14ac:dyDescent="0.2">
      <c r="D182"/>
      <c r="E182"/>
      <c r="V182"/>
      <c r="W182"/>
      <c r="X182"/>
      <c r="Y182"/>
      <c r="Z182"/>
      <c r="AA182"/>
      <c r="AB182"/>
    </row>
    <row r="183" spans="4:28" x14ac:dyDescent="0.2">
      <c r="D183"/>
      <c r="E183"/>
      <c r="V183"/>
      <c r="W183"/>
      <c r="X183"/>
      <c r="Y183"/>
      <c r="Z183"/>
      <c r="AA183"/>
      <c r="AB183"/>
    </row>
    <row r="184" spans="4:28" x14ac:dyDescent="0.2">
      <c r="D184"/>
      <c r="E184"/>
      <c r="V184"/>
      <c r="W184"/>
      <c r="X184"/>
      <c r="Y184"/>
      <c r="Z184"/>
      <c r="AA184"/>
      <c r="AB184"/>
    </row>
    <row r="185" spans="4:28" x14ac:dyDescent="0.2">
      <c r="D185"/>
      <c r="E185"/>
      <c r="V185"/>
      <c r="W185"/>
      <c r="X185"/>
      <c r="Y185"/>
      <c r="Z185"/>
      <c r="AA185"/>
      <c r="AB185"/>
    </row>
    <row r="186" spans="4:28" x14ac:dyDescent="0.2">
      <c r="D186"/>
      <c r="E186"/>
      <c r="V186"/>
      <c r="W186"/>
      <c r="X186"/>
      <c r="Y186"/>
      <c r="Z186"/>
      <c r="AA186"/>
      <c r="AB186"/>
    </row>
    <row r="187" spans="4:28" x14ac:dyDescent="0.2">
      <c r="D187"/>
      <c r="E187"/>
      <c r="V187"/>
      <c r="W187"/>
      <c r="X187"/>
      <c r="Y187"/>
      <c r="Z187"/>
      <c r="AA187"/>
      <c r="AB187"/>
    </row>
    <row r="188" spans="4:28" x14ac:dyDescent="0.2">
      <c r="D188"/>
      <c r="E188"/>
      <c r="V188"/>
      <c r="W188"/>
      <c r="X188"/>
      <c r="Y188"/>
      <c r="Z188"/>
      <c r="AA188"/>
      <c r="AB188"/>
    </row>
    <row r="189" spans="4:28" x14ac:dyDescent="0.2">
      <c r="D189"/>
      <c r="E189"/>
      <c r="V189"/>
      <c r="W189"/>
      <c r="X189"/>
      <c r="Y189"/>
      <c r="Z189"/>
      <c r="AA189"/>
      <c r="AB189"/>
    </row>
    <row r="190" spans="4:28" x14ac:dyDescent="0.2">
      <c r="D190"/>
      <c r="E190"/>
      <c r="V190"/>
      <c r="W190"/>
      <c r="X190"/>
      <c r="Y190"/>
      <c r="Z190"/>
      <c r="AA190"/>
      <c r="AB190"/>
    </row>
    <row r="191" spans="4:28" x14ac:dyDescent="0.2">
      <c r="D191"/>
      <c r="E191"/>
      <c r="V191"/>
      <c r="W191"/>
      <c r="X191"/>
      <c r="Y191"/>
      <c r="Z191"/>
      <c r="AA191"/>
      <c r="AB191"/>
    </row>
    <row r="192" spans="4:28" x14ac:dyDescent="0.2">
      <c r="D192"/>
      <c r="E192"/>
      <c r="V192"/>
      <c r="W192"/>
      <c r="X192"/>
      <c r="Y192"/>
      <c r="Z192"/>
      <c r="AA192"/>
      <c r="AB192"/>
    </row>
    <row r="193" spans="4:28" x14ac:dyDescent="0.2">
      <c r="D193"/>
      <c r="E193"/>
      <c r="V193"/>
      <c r="W193"/>
      <c r="X193"/>
      <c r="Y193"/>
      <c r="Z193"/>
      <c r="AA193"/>
      <c r="AB193"/>
    </row>
    <row r="194" spans="4:28" x14ac:dyDescent="0.2">
      <c r="D194"/>
      <c r="E194"/>
      <c r="V194"/>
      <c r="W194"/>
      <c r="X194"/>
      <c r="Y194"/>
      <c r="Z194"/>
      <c r="AA194"/>
      <c r="AB194"/>
    </row>
    <row r="195" spans="4:28" x14ac:dyDescent="0.2">
      <c r="D195"/>
      <c r="E195"/>
      <c r="V195"/>
      <c r="W195"/>
      <c r="X195"/>
      <c r="Y195"/>
      <c r="Z195"/>
      <c r="AA195"/>
      <c r="AB195"/>
    </row>
    <row r="196" spans="4:28" x14ac:dyDescent="0.2">
      <c r="D196"/>
      <c r="E196"/>
      <c r="V196"/>
      <c r="W196"/>
      <c r="X196"/>
      <c r="Y196"/>
      <c r="Z196"/>
      <c r="AA196"/>
      <c r="AB196"/>
    </row>
    <row r="197" spans="4:28" x14ac:dyDescent="0.2">
      <c r="D197"/>
      <c r="E197"/>
      <c r="V197"/>
      <c r="W197"/>
      <c r="X197"/>
      <c r="Y197"/>
      <c r="Z197"/>
      <c r="AA197"/>
      <c r="AB197"/>
    </row>
    <row r="198" spans="4:28" x14ac:dyDescent="0.2">
      <c r="D198"/>
      <c r="E198"/>
      <c r="V198"/>
      <c r="W198"/>
      <c r="X198"/>
      <c r="Y198"/>
      <c r="Z198"/>
      <c r="AA198"/>
      <c r="AB198"/>
    </row>
    <row r="199" spans="4:28" x14ac:dyDescent="0.2">
      <c r="D199"/>
      <c r="E199"/>
      <c r="V199"/>
      <c r="W199"/>
      <c r="X199"/>
      <c r="Y199"/>
      <c r="Z199"/>
      <c r="AA199"/>
      <c r="AB199"/>
    </row>
    <row r="200" spans="4:28" x14ac:dyDescent="0.2">
      <c r="D200"/>
      <c r="E200"/>
      <c r="V200"/>
      <c r="W200"/>
      <c r="X200"/>
      <c r="Y200"/>
      <c r="Z200"/>
      <c r="AA200"/>
      <c r="AB200"/>
    </row>
    <row r="201" spans="4:28" x14ac:dyDescent="0.2">
      <c r="D201"/>
      <c r="E201"/>
      <c r="V201"/>
      <c r="W201"/>
      <c r="X201"/>
      <c r="Y201"/>
      <c r="Z201"/>
      <c r="AA201"/>
      <c r="AB201"/>
    </row>
    <row r="202" spans="4:28" x14ac:dyDescent="0.2">
      <c r="D202"/>
      <c r="E202"/>
      <c r="V202"/>
      <c r="W202"/>
      <c r="X202"/>
      <c r="Y202"/>
      <c r="Z202"/>
      <c r="AA202"/>
      <c r="AB202"/>
    </row>
    <row r="203" spans="4:28" x14ac:dyDescent="0.2">
      <c r="D203"/>
      <c r="E203"/>
      <c r="V203"/>
      <c r="W203"/>
      <c r="X203"/>
      <c r="Y203"/>
      <c r="Z203"/>
      <c r="AA203"/>
      <c r="AB203"/>
    </row>
    <row r="204" spans="4:28" x14ac:dyDescent="0.2">
      <c r="D204"/>
      <c r="E204"/>
      <c r="V204"/>
      <c r="W204"/>
      <c r="X204"/>
      <c r="Y204"/>
      <c r="Z204"/>
      <c r="AA204"/>
      <c r="AB204"/>
    </row>
    <row r="205" spans="4:28" x14ac:dyDescent="0.2">
      <c r="D205"/>
      <c r="E205"/>
      <c r="V205"/>
      <c r="W205"/>
      <c r="X205"/>
      <c r="Y205"/>
      <c r="Z205"/>
      <c r="AA205"/>
      <c r="AB205"/>
    </row>
    <row r="206" spans="4:28" x14ac:dyDescent="0.2">
      <c r="D206"/>
      <c r="E206"/>
      <c r="V206"/>
      <c r="W206"/>
      <c r="X206"/>
      <c r="Y206"/>
      <c r="Z206"/>
      <c r="AA206"/>
      <c r="AB206"/>
    </row>
    <row r="207" spans="4:28" x14ac:dyDescent="0.2">
      <c r="D207"/>
      <c r="E207"/>
      <c r="V207"/>
      <c r="W207"/>
      <c r="X207"/>
      <c r="Y207"/>
      <c r="Z207"/>
      <c r="AA207"/>
      <c r="AB207"/>
    </row>
    <row r="208" spans="4:28" x14ac:dyDescent="0.2">
      <c r="D208"/>
      <c r="E208"/>
      <c r="V208"/>
      <c r="W208"/>
      <c r="X208"/>
      <c r="Y208"/>
      <c r="Z208"/>
      <c r="AA208"/>
      <c r="AB208"/>
    </row>
    <row r="209" spans="4:28" x14ac:dyDescent="0.2">
      <c r="D209"/>
      <c r="E209"/>
      <c r="V209"/>
      <c r="W209"/>
      <c r="X209"/>
      <c r="Y209"/>
      <c r="Z209"/>
      <c r="AA209"/>
      <c r="AB209"/>
    </row>
    <row r="210" spans="4:28" x14ac:dyDescent="0.2">
      <c r="D210"/>
      <c r="E210"/>
      <c r="V210"/>
      <c r="W210"/>
      <c r="X210"/>
      <c r="Y210"/>
      <c r="Z210"/>
      <c r="AA210"/>
      <c r="AB210"/>
    </row>
    <row r="211" spans="4:28" x14ac:dyDescent="0.2">
      <c r="D211"/>
      <c r="E211"/>
      <c r="V211"/>
      <c r="W211"/>
      <c r="X211"/>
      <c r="Y211"/>
      <c r="Z211"/>
      <c r="AA211"/>
      <c r="AB211"/>
    </row>
    <row r="212" spans="4:28" x14ac:dyDescent="0.2">
      <c r="D212"/>
      <c r="E212"/>
      <c r="V212"/>
      <c r="W212"/>
      <c r="X212"/>
      <c r="Y212"/>
      <c r="Z212"/>
      <c r="AA212"/>
      <c r="AB212"/>
    </row>
    <row r="213" spans="4:28" x14ac:dyDescent="0.2">
      <c r="D213"/>
      <c r="E213"/>
      <c r="V213"/>
      <c r="W213"/>
      <c r="X213"/>
      <c r="Y213"/>
      <c r="Z213"/>
      <c r="AA213"/>
      <c r="AB213"/>
    </row>
    <row r="214" spans="4:28" x14ac:dyDescent="0.2">
      <c r="D214"/>
      <c r="E214"/>
      <c r="V214"/>
      <c r="W214"/>
      <c r="X214"/>
      <c r="Y214"/>
      <c r="Z214"/>
      <c r="AA214"/>
      <c r="AB214"/>
    </row>
    <row r="215" spans="4:28" x14ac:dyDescent="0.2">
      <c r="D215"/>
      <c r="E215"/>
      <c r="V215"/>
      <c r="W215"/>
      <c r="X215"/>
      <c r="Y215"/>
      <c r="Z215"/>
      <c r="AA215"/>
      <c r="AB215"/>
    </row>
    <row r="216" spans="4:28" x14ac:dyDescent="0.2">
      <c r="D216"/>
      <c r="E216"/>
      <c r="V216"/>
      <c r="W216"/>
      <c r="X216"/>
      <c r="Y216"/>
      <c r="Z216"/>
      <c r="AA216"/>
      <c r="AB216"/>
    </row>
    <row r="217" spans="4:28" x14ac:dyDescent="0.2">
      <c r="D217"/>
      <c r="E217"/>
      <c r="V217"/>
      <c r="W217"/>
      <c r="X217"/>
      <c r="Y217"/>
      <c r="Z217"/>
      <c r="AA217"/>
      <c r="AB217"/>
    </row>
    <row r="218" spans="4:28" x14ac:dyDescent="0.2">
      <c r="D218"/>
      <c r="E218"/>
      <c r="V218"/>
      <c r="W218"/>
      <c r="X218"/>
      <c r="Y218"/>
      <c r="Z218"/>
      <c r="AA218"/>
      <c r="AB218"/>
    </row>
    <row r="219" spans="4:28" x14ac:dyDescent="0.2">
      <c r="D219"/>
      <c r="E219"/>
    </row>
    <row r="220" spans="4:28" x14ac:dyDescent="0.2">
      <c r="D220"/>
      <c r="E220"/>
    </row>
    <row r="221" spans="4:28" x14ac:dyDescent="0.2">
      <c r="D221"/>
      <c r="E221"/>
    </row>
    <row r="222" spans="4:28" x14ac:dyDescent="0.2">
      <c r="D222"/>
      <c r="E222"/>
    </row>
    <row r="223" spans="4:28" x14ac:dyDescent="0.2">
      <c r="D223"/>
      <c r="E223"/>
    </row>
    <row r="224" spans="4:28" x14ac:dyDescent="0.2">
      <c r="D224"/>
      <c r="E224"/>
      <c r="V224"/>
      <c r="W224"/>
      <c r="X224"/>
      <c r="Y224"/>
      <c r="Z224"/>
      <c r="AA224"/>
      <c r="AB224"/>
    </row>
    <row r="225" spans="4:28" x14ac:dyDescent="0.2">
      <c r="D225"/>
      <c r="E225"/>
      <c r="V225"/>
      <c r="W225"/>
      <c r="X225"/>
      <c r="Y225"/>
      <c r="Z225"/>
      <c r="AA225"/>
      <c r="AB225"/>
    </row>
    <row r="226" spans="4:28" x14ac:dyDescent="0.2">
      <c r="D226"/>
      <c r="E226"/>
      <c r="V226"/>
      <c r="W226"/>
      <c r="X226"/>
      <c r="Y226"/>
      <c r="Z226"/>
      <c r="AA226"/>
      <c r="AB226"/>
    </row>
    <row r="227" spans="4:28" x14ac:dyDescent="0.2">
      <c r="D227"/>
      <c r="E227"/>
      <c r="V227"/>
      <c r="W227"/>
      <c r="X227"/>
      <c r="Y227"/>
      <c r="Z227"/>
      <c r="AA227"/>
      <c r="AB227"/>
    </row>
    <row r="228" spans="4:28" x14ac:dyDescent="0.2">
      <c r="D228"/>
      <c r="E228"/>
      <c r="V228"/>
      <c r="W228"/>
      <c r="X228"/>
      <c r="Y228"/>
      <c r="Z228"/>
      <c r="AA228"/>
      <c r="AB228"/>
    </row>
    <row r="229" spans="4:28" x14ac:dyDescent="0.2">
      <c r="D229"/>
      <c r="E229"/>
      <c r="V229"/>
      <c r="W229"/>
      <c r="X229"/>
      <c r="Y229"/>
      <c r="Z229"/>
      <c r="AA229"/>
      <c r="AB229"/>
    </row>
    <row r="230" spans="4:28" x14ac:dyDescent="0.2">
      <c r="D230"/>
      <c r="E230"/>
      <c r="V230"/>
      <c r="W230"/>
      <c r="X230"/>
      <c r="Y230"/>
      <c r="Z230"/>
      <c r="AA230"/>
      <c r="AB230"/>
    </row>
    <row r="231" spans="4:28" x14ac:dyDescent="0.2">
      <c r="D231"/>
      <c r="E231"/>
      <c r="V231"/>
      <c r="W231"/>
      <c r="X231"/>
      <c r="Y231"/>
      <c r="Z231"/>
      <c r="AA231"/>
      <c r="AB231"/>
    </row>
    <row r="232" spans="4:28" x14ac:dyDescent="0.2">
      <c r="D232"/>
      <c r="E232"/>
      <c r="V232"/>
      <c r="W232"/>
      <c r="X232"/>
      <c r="Y232"/>
      <c r="Z232"/>
      <c r="AA232"/>
      <c r="AB232"/>
    </row>
    <row r="233" spans="4:28" x14ac:dyDescent="0.2">
      <c r="D233"/>
      <c r="E233"/>
      <c r="V233"/>
      <c r="W233"/>
      <c r="X233"/>
      <c r="Y233"/>
      <c r="Z233"/>
      <c r="AA233"/>
      <c r="AB233"/>
    </row>
    <row r="234" spans="4:28" x14ac:dyDescent="0.2">
      <c r="D234"/>
      <c r="E234"/>
      <c r="V234"/>
      <c r="W234"/>
      <c r="X234"/>
      <c r="Y234"/>
      <c r="Z234"/>
      <c r="AA234"/>
      <c r="AB234"/>
    </row>
    <row r="235" spans="4:28" x14ac:dyDescent="0.2">
      <c r="D235"/>
      <c r="E235"/>
      <c r="V235"/>
      <c r="W235"/>
      <c r="X235"/>
      <c r="Y235"/>
      <c r="Z235"/>
      <c r="AA235"/>
      <c r="AB235"/>
    </row>
    <row r="236" spans="4:28" x14ac:dyDescent="0.2">
      <c r="D236"/>
      <c r="E236"/>
      <c r="V236"/>
      <c r="W236"/>
      <c r="X236"/>
      <c r="Y236"/>
      <c r="Z236"/>
      <c r="AA236"/>
      <c r="AB236"/>
    </row>
    <row r="237" spans="4:28" x14ac:dyDescent="0.2">
      <c r="D237"/>
      <c r="E237"/>
      <c r="V237"/>
      <c r="W237"/>
      <c r="X237"/>
      <c r="Y237"/>
      <c r="Z237"/>
      <c r="AA237"/>
      <c r="AB237"/>
    </row>
    <row r="238" spans="4:28" x14ac:dyDescent="0.2">
      <c r="D238"/>
      <c r="E238"/>
      <c r="V238"/>
      <c r="W238"/>
      <c r="X238"/>
      <c r="Y238"/>
      <c r="Z238"/>
      <c r="AA238"/>
      <c r="AB238"/>
    </row>
    <row r="239" spans="4:28" x14ac:dyDescent="0.2">
      <c r="D239"/>
      <c r="E239"/>
      <c r="V239"/>
      <c r="W239"/>
      <c r="X239"/>
      <c r="Y239"/>
      <c r="Z239"/>
      <c r="AA239"/>
      <c r="AB239"/>
    </row>
    <row r="240" spans="4:28" x14ac:dyDescent="0.2">
      <c r="D240"/>
      <c r="E240"/>
      <c r="V240"/>
      <c r="W240"/>
      <c r="X240"/>
      <c r="Y240"/>
      <c r="Z240"/>
      <c r="AA240"/>
      <c r="AB240"/>
    </row>
    <row r="241" spans="4:28" x14ac:dyDescent="0.2">
      <c r="D241"/>
      <c r="E241"/>
      <c r="V241"/>
      <c r="W241"/>
      <c r="X241"/>
      <c r="Y241"/>
      <c r="Z241"/>
      <c r="AA241"/>
      <c r="AB241"/>
    </row>
    <row r="252" spans="4:28" x14ac:dyDescent="0.2">
      <c r="D252"/>
      <c r="E252"/>
      <c r="F252"/>
      <c r="S252"/>
      <c r="V252"/>
      <c r="W252"/>
      <c r="X252"/>
      <c r="Y252"/>
      <c r="Z252"/>
      <c r="AA252"/>
      <c r="AB252"/>
    </row>
    <row r="253" spans="4:28" x14ac:dyDescent="0.2">
      <c r="D253"/>
      <c r="E253"/>
      <c r="F253"/>
      <c r="S253"/>
      <c r="V253"/>
      <c r="W253"/>
      <c r="X253"/>
      <c r="Y253"/>
      <c r="Z253"/>
      <c r="AA253"/>
      <c r="AB253"/>
    </row>
    <row r="254" spans="4:28" x14ac:dyDescent="0.2">
      <c r="D254"/>
      <c r="E254"/>
      <c r="F254"/>
      <c r="S254"/>
      <c r="V254"/>
      <c r="W254"/>
      <c r="X254"/>
      <c r="Y254"/>
      <c r="Z254"/>
      <c r="AA254"/>
      <c r="AB254"/>
    </row>
    <row r="255" spans="4:28" x14ac:dyDescent="0.2">
      <c r="D255"/>
      <c r="E255"/>
      <c r="F255"/>
      <c r="S255"/>
      <c r="V255"/>
      <c r="W255"/>
      <c r="X255"/>
      <c r="Y255"/>
      <c r="Z255"/>
      <c r="AA255"/>
      <c r="AB255"/>
    </row>
    <row r="256" spans="4:28" x14ac:dyDescent="0.2">
      <c r="D256"/>
      <c r="E256"/>
      <c r="F256"/>
      <c r="S256"/>
      <c r="V256"/>
      <c r="W256"/>
      <c r="X256"/>
      <c r="Y256"/>
      <c r="Z256"/>
      <c r="AA256"/>
      <c r="AB256"/>
    </row>
    <row r="257" spans="4:28" x14ac:dyDescent="0.2">
      <c r="D257"/>
      <c r="E257"/>
      <c r="F257"/>
      <c r="S257"/>
      <c r="V257"/>
      <c r="W257"/>
      <c r="X257"/>
      <c r="Y257"/>
      <c r="Z257"/>
      <c r="AA257"/>
      <c r="AB257"/>
    </row>
    <row r="258" spans="4:28" x14ac:dyDescent="0.2">
      <c r="D258"/>
      <c r="E258"/>
      <c r="F258"/>
      <c r="S258"/>
      <c r="V258"/>
      <c r="W258"/>
      <c r="X258"/>
      <c r="Y258"/>
      <c r="Z258"/>
      <c r="AA258"/>
      <c r="AB258"/>
    </row>
    <row r="259" spans="4:28" x14ac:dyDescent="0.2">
      <c r="D259"/>
      <c r="E259"/>
      <c r="F259"/>
      <c r="S259"/>
      <c r="V259"/>
      <c r="W259"/>
      <c r="X259"/>
      <c r="Y259"/>
      <c r="Z259"/>
      <c r="AA259"/>
      <c r="AB259"/>
    </row>
    <row r="260" spans="4:28" x14ac:dyDescent="0.2">
      <c r="D260"/>
      <c r="E260"/>
      <c r="F260"/>
      <c r="S260"/>
      <c r="V260"/>
      <c r="W260"/>
      <c r="X260"/>
      <c r="Y260"/>
      <c r="Z260"/>
      <c r="AA260"/>
      <c r="AB260"/>
    </row>
    <row r="261" spans="4:28" x14ac:dyDescent="0.2">
      <c r="D261"/>
      <c r="E261"/>
      <c r="F261"/>
      <c r="S261"/>
      <c r="V261"/>
      <c r="W261"/>
      <c r="X261"/>
      <c r="Y261"/>
      <c r="Z261"/>
      <c r="AA261"/>
      <c r="AB261"/>
    </row>
  </sheetData>
  <mergeCells count="9">
    <mergeCell ref="AF3:AL3"/>
    <mergeCell ref="A19:D19"/>
    <mergeCell ref="A20:D20"/>
    <mergeCell ref="A21:D21"/>
    <mergeCell ref="A2:D2"/>
    <mergeCell ref="A3:D4"/>
    <mergeCell ref="F3:F4"/>
    <mergeCell ref="G3:R3"/>
    <mergeCell ref="T3:A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EN312"/>
  <sheetViews>
    <sheetView zoomScaleNormal="100" workbookViewId="0">
      <selection activeCell="B7" sqref="B7"/>
    </sheetView>
  </sheetViews>
  <sheetFormatPr defaultRowHeight="12.75" x14ac:dyDescent="0.2"/>
  <cols>
    <col min="2" max="2" width="9.140625" customWidth="1"/>
    <col min="4" max="4" width="40" style="49" customWidth="1"/>
    <col min="5" max="5" width="11.42578125" style="49" hidden="1" customWidth="1"/>
    <col min="6" max="6" width="5.42578125" style="38" customWidth="1"/>
    <col min="7" max="7" width="16.140625" bestFit="1" customWidth="1"/>
    <col min="8" max="8" width="13.140625" bestFit="1" customWidth="1"/>
    <col min="9" max="9" width="14.85546875" bestFit="1" customWidth="1"/>
    <col min="10" max="10" width="15.42578125" bestFit="1" customWidth="1"/>
    <col min="11" max="11" width="14.85546875" bestFit="1" customWidth="1"/>
    <col min="12" max="12" width="14.42578125" bestFit="1" customWidth="1"/>
    <col min="13" max="13" width="14.42578125" customWidth="1"/>
    <col min="14" max="15" width="15.42578125" bestFit="1" customWidth="1"/>
    <col min="16" max="16" width="15.42578125" customWidth="1"/>
    <col min="17" max="17" width="13.42578125" bestFit="1" customWidth="1"/>
    <col min="18" max="18" width="15.85546875" customWidth="1"/>
    <col min="19" max="19" width="4.140625" style="50" customWidth="1"/>
    <col min="20" max="20" width="16.5703125" customWidth="1"/>
    <col min="21" max="21" width="14.85546875" customWidth="1"/>
    <col min="22" max="28" width="14.85546875" style="45" customWidth="1"/>
    <col min="29" max="29" width="17.140625" customWidth="1"/>
    <col min="30" max="30" width="15.42578125" customWidth="1"/>
    <col min="31" max="31" width="3.42578125" customWidth="1"/>
    <col min="32" max="32" width="17.5703125" bestFit="1" customWidth="1"/>
    <col min="33" max="35" width="16.140625" customWidth="1"/>
    <col min="36" max="36" width="17.140625" customWidth="1"/>
    <col min="37" max="37" width="16.140625" customWidth="1"/>
    <col min="38" max="38" width="17.85546875" customWidth="1"/>
    <col min="39" max="39" width="15.5703125" customWidth="1"/>
  </cols>
  <sheetData>
    <row r="1" spans="1:144" s="45" customFormat="1" x14ac:dyDescent="0.2">
      <c r="D1" s="62"/>
      <c r="E1" s="62"/>
      <c r="F1" s="71"/>
      <c r="S1" s="50"/>
    </row>
    <row r="2" spans="1:144" s="32" customFormat="1" ht="19.5" customHeight="1" x14ac:dyDescent="0.2">
      <c r="A2" s="207"/>
      <c r="B2" s="207"/>
      <c r="C2" s="207"/>
      <c r="D2" s="207"/>
      <c r="E2" s="74"/>
      <c r="F2" s="53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20.25" customHeight="1" x14ac:dyDescent="0.2">
      <c r="A3" s="214" t="s">
        <v>341</v>
      </c>
      <c r="B3" s="215"/>
      <c r="C3" s="215"/>
      <c r="D3" s="215"/>
      <c r="E3" s="75"/>
      <c r="F3" s="230"/>
      <c r="G3" s="232" t="s">
        <v>229</v>
      </c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4"/>
      <c r="S3" s="23"/>
      <c r="T3" s="232" t="s">
        <v>234</v>
      </c>
      <c r="U3" s="235"/>
      <c r="V3" s="235"/>
      <c r="W3" s="235"/>
      <c r="X3" s="235"/>
      <c r="Y3" s="235"/>
      <c r="Z3" s="235"/>
      <c r="AA3" s="235"/>
      <c r="AB3" s="235"/>
      <c r="AC3" s="236"/>
      <c r="AD3" s="14"/>
      <c r="AE3" s="2"/>
      <c r="AF3" s="226" t="s">
        <v>245</v>
      </c>
      <c r="AG3" s="227"/>
      <c r="AH3" s="227"/>
      <c r="AI3" s="227"/>
      <c r="AJ3" s="205"/>
      <c r="AK3" s="227"/>
      <c r="AL3" s="20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91.5" customHeight="1" x14ac:dyDescent="0.2">
      <c r="A4" s="216"/>
      <c r="B4" s="217"/>
      <c r="C4" s="217"/>
      <c r="D4" s="217"/>
      <c r="E4" s="63"/>
      <c r="F4" s="231"/>
      <c r="G4" s="17" t="s">
        <v>222</v>
      </c>
      <c r="H4" s="15" t="s">
        <v>223</v>
      </c>
      <c r="I4" s="15" t="s">
        <v>224</v>
      </c>
      <c r="J4" s="15" t="s">
        <v>225</v>
      </c>
      <c r="K4" s="42" t="s">
        <v>237</v>
      </c>
      <c r="L4" s="15" t="s">
        <v>226</v>
      </c>
      <c r="M4" s="42" t="s">
        <v>350</v>
      </c>
      <c r="N4" s="15" t="s">
        <v>0</v>
      </c>
      <c r="O4" s="15" t="s">
        <v>227</v>
      </c>
      <c r="P4" s="15" t="s">
        <v>228</v>
      </c>
      <c r="Q4" s="22" t="s">
        <v>259</v>
      </c>
      <c r="R4" s="56" t="s">
        <v>1</v>
      </c>
      <c r="S4" s="24"/>
      <c r="T4" s="15" t="s">
        <v>230</v>
      </c>
      <c r="U4" s="33" t="s">
        <v>231</v>
      </c>
      <c r="V4" s="55" t="s">
        <v>275</v>
      </c>
      <c r="W4" s="55" t="s">
        <v>276</v>
      </c>
      <c r="X4" s="16" t="s">
        <v>2</v>
      </c>
      <c r="Y4" s="16" t="s">
        <v>232</v>
      </c>
      <c r="Z4" s="16" t="s">
        <v>277</v>
      </c>
      <c r="AA4" s="55" t="s">
        <v>278</v>
      </c>
      <c r="AB4" s="16" t="s">
        <v>233</v>
      </c>
      <c r="AC4" s="25" t="s">
        <v>236</v>
      </c>
      <c r="AD4" s="21" t="s">
        <v>235</v>
      </c>
      <c r="AE4" s="2"/>
      <c r="AF4" s="15" t="s">
        <v>238</v>
      </c>
      <c r="AG4" s="15" t="s">
        <v>239</v>
      </c>
      <c r="AH4" s="15" t="s">
        <v>240</v>
      </c>
      <c r="AI4" s="15" t="s">
        <v>241</v>
      </c>
      <c r="AJ4" s="58" t="s">
        <v>244</v>
      </c>
      <c r="AK4" s="33" t="s">
        <v>242</v>
      </c>
      <c r="AL4" s="58" t="s">
        <v>243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21" customHeight="1" x14ac:dyDescent="0.2">
      <c r="A5" s="3">
        <v>1</v>
      </c>
      <c r="B5" s="41" t="s">
        <v>289</v>
      </c>
      <c r="C5" s="41">
        <v>9490</v>
      </c>
      <c r="D5" s="63" t="s">
        <v>98</v>
      </c>
      <c r="E5" s="63"/>
      <c r="F5" s="67" t="s">
        <v>294</v>
      </c>
      <c r="G5" s="72">
        <v>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/>
      <c r="N5" s="64">
        <v>0</v>
      </c>
      <c r="O5" s="64">
        <v>0</v>
      </c>
      <c r="P5" s="64">
        <v>0</v>
      </c>
      <c r="Q5" s="64">
        <v>0</v>
      </c>
      <c r="R5" s="65">
        <f t="shared" ref="R5:R19" si="0">SUM(G5:Q5)</f>
        <v>0</v>
      </c>
      <c r="S5" s="27"/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64">
        <v>0</v>
      </c>
      <c r="AC5" s="46">
        <f t="shared" ref="AC5:AC19" si="1">SUM(T5:AB5)</f>
        <v>0</v>
      </c>
      <c r="AD5" s="44">
        <f t="shared" ref="AD5:AD20" si="2">+R5-AC5</f>
        <v>0</v>
      </c>
      <c r="AE5" s="39"/>
      <c r="AF5" s="64">
        <v>0</v>
      </c>
      <c r="AG5" s="64">
        <v>0</v>
      </c>
      <c r="AH5" s="64">
        <v>0</v>
      </c>
      <c r="AI5" s="64">
        <v>0</v>
      </c>
      <c r="AJ5" s="60">
        <f t="shared" ref="AJ5:AJ19" si="3">SUM(AF5:AI5)</f>
        <v>0</v>
      </c>
      <c r="AK5" s="64">
        <v>0</v>
      </c>
      <c r="AL5" s="60">
        <f t="shared" ref="AL5:AL19" si="4">+AJ5-AK5</f>
        <v>0</v>
      </c>
      <c r="AM5" s="39"/>
    </row>
    <row r="6" spans="1:144" ht="21" customHeight="1" x14ac:dyDescent="0.2">
      <c r="A6" s="3">
        <f>+A5+1</f>
        <v>2</v>
      </c>
      <c r="B6" s="41" t="s">
        <v>289</v>
      </c>
      <c r="C6" s="41">
        <v>9483</v>
      </c>
      <c r="D6" s="63" t="s">
        <v>87</v>
      </c>
      <c r="E6" s="63"/>
      <c r="F6" s="67" t="s">
        <v>294</v>
      </c>
      <c r="G6" s="72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/>
      <c r="N6" s="64">
        <v>0</v>
      </c>
      <c r="O6" s="64">
        <v>0</v>
      </c>
      <c r="P6" s="64">
        <v>0</v>
      </c>
      <c r="Q6" s="64">
        <v>0</v>
      </c>
      <c r="R6" s="65">
        <f t="shared" si="0"/>
        <v>0</v>
      </c>
      <c r="S6" s="9"/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64">
        <v>0</v>
      </c>
      <c r="AC6" s="46">
        <f t="shared" si="1"/>
        <v>0</v>
      </c>
      <c r="AD6" s="44">
        <f t="shared" si="2"/>
        <v>0</v>
      </c>
      <c r="AE6" s="39"/>
      <c r="AF6" s="64">
        <v>0</v>
      </c>
      <c r="AG6" s="64">
        <v>0</v>
      </c>
      <c r="AH6" s="64">
        <v>0</v>
      </c>
      <c r="AI6" s="64">
        <v>0</v>
      </c>
      <c r="AJ6" s="60">
        <f t="shared" si="3"/>
        <v>0</v>
      </c>
      <c r="AK6" s="64">
        <v>0</v>
      </c>
      <c r="AL6" s="60">
        <f t="shared" si="4"/>
        <v>0</v>
      </c>
      <c r="AM6" s="39"/>
    </row>
    <row r="7" spans="1:144" ht="17.25" customHeight="1" x14ac:dyDescent="0.2">
      <c r="A7" s="3">
        <f t="shared" ref="A7:A19" si="5">+A6+1</f>
        <v>3</v>
      </c>
      <c r="B7" s="41" t="s">
        <v>284</v>
      </c>
      <c r="C7" s="41">
        <v>9407</v>
      </c>
      <c r="D7" s="63" t="s">
        <v>84</v>
      </c>
      <c r="E7" s="128" t="str">
        <f>IF(F7="Y",1," ")</f>
        <v xml:space="preserve"> </v>
      </c>
      <c r="F7" s="64" t="s">
        <v>294</v>
      </c>
      <c r="G7" s="72">
        <v>5187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/>
      <c r="N7" s="64">
        <v>1733</v>
      </c>
      <c r="O7" s="64">
        <v>0</v>
      </c>
      <c r="P7" s="64">
        <v>0</v>
      </c>
      <c r="Q7" s="64">
        <v>0</v>
      </c>
      <c r="R7" s="65">
        <f>SUM(G7:Q7)</f>
        <v>6920</v>
      </c>
      <c r="S7" s="9"/>
      <c r="T7" s="64">
        <v>4326</v>
      </c>
      <c r="U7" s="64">
        <v>0</v>
      </c>
      <c r="V7" s="64">
        <v>0</v>
      </c>
      <c r="W7" s="64">
        <v>0</v>
      </c>
      <c r="X7" s="64">
        <v>4118</v>
      </c>
      <c r="Y7" s="64">
        <v>226</v>
      </c>
      <c r="Z7" s="64">
        <v>0</v>
      </c>
      <c r="AA7" s="64">
        <v>0</v>
      </c>
      <c r="AB7" s="64">
        <v>0</v>
      </c>
      <c r="AC7" s="83">
        <f>SUM(T7:AB7)</f>
        <v>8670</v>
      </c>
      <c r="AD7" s="51">
        <f>+R7-AC7</f>
        <v>-1750</v>
      </c>
      <c r="AE7" s="39"/>
      <c r="AF7" s="64">
        <v>112000</v>
      </c>
      <c r="AG7" s="64">
        <v>0</v>
      </c>
      <c r="AH7" s="64">
        <v>32864</v>
      </c>
      <c r="AI7" s="64">
        <v>0</v>
      </c>
      <c r="AJ7" s="51">
        <f>SUM(AF7:AI7)</f>
        <v>144864</v>
      </c>
      <c r="AK7" s="64">
        <v>0</v>
      </c>
      <c r="AL7" s="51">
        <f>+AJ7-AK7</f>
        <v>144864</v>
      </c>
      <c r="AM7" s="39"/>
    </row>
    <row r="8" spans="1:144" s="81" customFormat="1" ht="21" customHeight="1" x14ac:dyDescent="0.2">
      <c r="A8" s="3">
        <f t="shared" si="5"/>
        <v>4</v>
      </c>
      <c r="B8" s="41" t="s">
        <v>289</v>
      </c>
      <c r="C8" s="41">
        <v>9494</v>
      </c>
      <c r="D8" s="63" t="s">
        <v>88</v>
      </c>
      <c r="E8" s="63"/>
      <c r="F8" s="67" t="s">
        <v>294</v>
      </c>
      <c r="G8" s="72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/>
      <c r="N8" s="64">
        <v>0</v>
      </c>
      <c r="O8" s="64">
        <v>0</v>
      </c>
      <c r="P8" s="64">
        <v>0</v>
      </c>
      <c r="Q8" s="64">
        <v>0</v>
      </c>
      <c r="R8" s="65">
        <f t="shared" si="0"/>
        <v>0</v>
      </c>
      <c r="S8" s="9"/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46">
        <f t="shared" si="1"/>
        <v>0</v>
      </c>
      <c r="AD8" s="44">
        <f t="shared" si="2"/>
        <v>0</v>
      </c>
      <c r="AE8" s="39"/>
      <c r="AF8" s="64">
        <v>0</v>
      </c>
      <c r="AG8" s="64">
        <v>0</v>
      </c>
      <c r="AH8" s="64">
        <v>0</v>
      </c>
      <c r="AI8" s="64">
        <v>0</v>
      </c>
      <c r="AJ8" s="60">
        <f t="shared" si="3"/>
        <v>0</v>
      </c>
      <c r="AK8" s="64">
        <v>0</v>
      </c>
      <c r="AL8" s="60">
        <f t="shared" si="4"/>
        <v>0</v>
      </c>
      <c r="AM8" s="39"/>
      <c r="AX8" s="45"/>
    </row>
    <row r="9" spans="1:144" s="19" customFormat="1" ht="21" customHeight="1" x14ac:dyDescent="0.2">
      <c r="A9" s="3">
        <f t="shared" si="5"/>
        <v>5</v>
      </c>
      <c r="B9" s="41" t="s">
        <v>289</v>
      </c>
      <c r="C9" s="41">
        <v>9485</v>
      </c>
      <c r="D9" s="63" t="s">
        <v>89</v>
      </c>
      <c r="E9" s="63"/>
      <c r="F9" s="67" t="s">
        <v>294</v>
      </c>
      <c r="G9" s="72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/>
      <c r="N9" s="64">
        <v>0</v>
      </c>
      <c r="O9" s="64">
        <v>0</v>
      </c>
      <c r="P9" s="64">
        <v>0</v>
      </c>
      <c r="Q9" s="64">
        <v>0</v>
      </c>
      <c r="R9" s="65">
        <f t="shared" si="0"/>
        <v>0</v>
      </c>
      <c r="S9" s="9"/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46">
        <f t="shared" si="1"/>
        <v>0</v>
      </c>
      <c r="AD9" s="44">
        <f t="shared" si="2"/>
        <v>0</v>
      </c>
      <c r="AE9" s="39"/>
      <c r="AF9" s="64">
        <v>0</v>
      </c>
      <c r="AG9" s="64">
        <v>0</v>
      </c>
      <c r="AH9" s="64">
        <v>0</v>
      </c>
      <c r="AI9" s="64">
        <v>0</v>
      </c>
      <c r="AJ9" s="60">
        <f t="shared" si="3"/>
        <v>0</v>
      </c>
      <c r="AK9" s="64">
        <v>0</v>
      </c>
      <c r="AL9" s="60">
        <f t="shared" si="4"/>
        <v>0</v>
      </c>
      <c r="AM9" s="39"/>
      <c r="AX9"/>
    </row>
    <row r="10" spans="1:144" s="19" customFormat="1" ht="21" customHeight="1" x14ac:dyDescent="0.2">
      <c r="A10" s="3">
        <f t="shared" si="5"/>
        <v>6</v>
      </c>
      <c r="B10" s="41" t="s">
        <v>289</v>
      </c>
      <c r="C10" s="41">
        <v>9486</v>
      </c>
      <c r="D10" s="63" t="s">
        <v>90</v>
      </c>
      <c r="E10" s="63"/>
      <c r="F10" s="67" t="s">
        <v>294</v>
      </c>
      <c r="G10" s="72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/>
      <c r="N10" s="64">
        <v>0</v>
      </c>
      <c r="O10" s="64">
        <v>0</v>
      </c>
      <c r="P10" s="64">
        <v>0</v>
      </c>
      <c r="Q10" s="64">
        <v>0</v>
      </c>
      <c r="R10" s="65">
        <f t="shared" si="0"/>
        <v>0</v>
      </c>
      <c r="S10" s="9"/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46">
        <f t="shared" si="1"/>
        <v>0</v>
      </c>
      <c r="AD10" s="44">
        <f t="shared" si="2"/>
        <v>0</v>
      </c>
      <c r="AE10" s="39"/>
      <c r="AF10" s="64">
        <v>0</v>
      </c>
      <c r="AG10" s="64">
        <v>0</v>
      </c>
      <c r="AH10" s="64">
        <v>0</v>
      </c>
      <c r="AI10" s="64">
        <v>0</v>
      </c>
      <c r="AJ10" s="60">
        <f t="shared" si="3"/>
        <v>0</v>
      </c>
      <c r="AK10" s="64">
        <v>0</v>
      </c>
      <c r="AL10" s="60">
        <f t="shared" si="4"/>
        <v>0</v>
      </c>
      <c r="AM10" s="39"/>
      <c r="AX10"/>
    </row>
    <row r="11" spans="1:144" s="19" customFormat="1" ht="21" customHeight="1" x14ac:dyDescent="0.2">
      <c r="A11" s="3">
        <f t="shared" si="5"/>
        <v>7</v>
      </c>
      <c r="B11" s="41" t="s">
        <v>289</v>
      </c>
      <c r="C11" s="41">
        <v>9487</v>
      </c>
      <c r="D11" s="63" t="s">
        <v>91</v>
      </c>
      <c r="E11" s="63"/>
      <c r="F11" s="67" t="s">
        <v>294</v>
      </c>
      <c r="G11" s="72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/>
      <c r="N11" s="64">
        <v>0</v>
      </c>
      <c r="O11" s="64">
        <v>0</v>
      </c>
      <c r="P11" s="64">
        <v>0</v>
      </c>
      <c r="Q11" s="64">
        <v>0</v>
      </c>
      <c r="R11" s="65">
        <f t="shared" si="0"/>
        <v>0</v>
      </c>
      <c r="S11" s="9"/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46">
        <f t="shared" si="1"/>
        <v>0</v>
      </c>
      <c r="AD11" s="44">
        <f t="shared" si="2"/>
        <v>0</v>
      </c>
      <c r="AE11" s="39"/>
      <c r="AF11" s="64">
        <v>0</v>
      </c>
      <c r="AG11" s="64">
        <v>0</v>
      </c>
      <c r="AH11" s="64">
        <v>0</v>
      </c>
      <c r="AI11" s="64">
        <v>0</v>
      </c>
      <c r="AJ11" s="60">
        <f t="shared" si="3"/>
        <v>0</v>
      </c>
      <c r="AK11" s="64">
        <v>0</v>
      </c>
      <c r="AL11" s="60">
        <f t="shared" si="4"/>
        <v>0</v>
      </c>
      <c r="AM11" s="39"/>
      <c r="AX11"/>
    </row>
    <row r="12" spans="1:144" s="19" customFormat="1" ht="21" customHeight="1" x14ac:dyDescent="0.2">
      <c r="A12" s="3">
        <f t="shared" si="5"/>
        <v>8</v>
      </c>
      <c r="B12" s="41" t="s">
        <v>289</v>
      </c>
      <c r="C12" s="41">
        <v>9488</v>
      </c>
      <c r="D12" s="63" t="s">
        <v>92</v>
      </c>
      <c r="E12" s="63"/>
      <c r="F12" s="67" t="s">
        <v>294</v>
      </c>
      <c r="G12" s="72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/>
      <c r="N12" s="64">
        <v>0</v>
      </c>
      <c r="O12" s="64">
        <v>0</v>
      </c>
      <c r="P12" s="64">
        <v>0</v>
      </c>
      <c r="Q12" s="64">
        <v>0</v>
      </c>
      <c r="R12" s="65">
        <f t="shared" si="0"/>
        <v>0</v>
      </c>
      <c r="S12" s="9"/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46">
        <f t="shared" si="1"/>
        <v>0</v>
      </c>
      <c r="AD12" s="44">
        <f t="shared" si="2"/>
        <v>0</v>
      </c>
      <c r="AE12" s="39"/>
      <c r="AF12" s="64">
        <v>0</v>
      </c>
      <c r="AG12" s="64">
        <v>0</v>
      </c>
      <c r="AH12" s="64">
        <v>0</v>
      </c>
      <c r="AI12" s="64">
        <v>0</v>
      </c>
      <c r="AJ12" s="60">
        <f t="shared" si="3"/>
        <v>0</v>
      </c>
      <c r="AK12" s="64">
        <v>0</v>
      </c>
      <c r="AL12" s="60">
        <f t="shared" si="4"/>
        <v>0</v>
      </c>
      <c r="AM12" s="39"/>
      <c r="AX12"/>
    </row>
    <row r="13" spans="1:144" s="19" customFormat="1" ht="21" customHeight="1" x14ac:dyDescent="0.2">
      <c r="A13" s="3">
        <f t="shared" si="5"/>
        <v>9</v>
      </c>
      <c r="B13" s="41" t="s">
        <v>289</v>
      </c>
      <c r="C13" s="41">
        <v>9876</v>
      </c>
      <c r="D13" s="63" t="s">
        <v>93</v>
      </c>
      <c r="E13" s="63"/>
      <c r="F13" s="67" t="s">
        <v>294</v>
      </c>
      <c r="G13" s="72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/>
      <c r="N13" s="64">
        <v>0</v>
      </c>
      <c r="O13" s="64">
        <v>0</v>
      </c>
      <c r="P13" s="64">
        <v>0</v>
      </c>
      <c r="Q13" s="64">
        <v>0</v>
      </c>
      <c r="R13" s="65">
        <f t="shared" si="0"/>
        <v>0</v>
      </c>
      <c r="S13" s="9"/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46">
        <f t="shared" si="1"/>
        <v>0</v>
      </c>
      <c r="AD13" s="44">
        <f t="shared" si="2"/>
        <v>0</v>
      </c>
      <c r="AE13" s="39"/>
      <c r="AF13" s="64">
        <v>0</v>
      </c>
      <c r="AG13" s="64">
        <v>0</v>
      </c>
      <c r="AH13" s="64">
        <v>0</v>
      </c>
      <c r="AI13" s="64">
        <v>0</v>
      </c>
      <c r="AJ13" s="60">
        <f t="shared" si="3"/>
        <v>0</v>
      </c>
      <c r="AK13" s="64">
        <v>0</v>
      </c>
      <c r="AL13" s="60">
        <f t="shared" si="4"/>
        <v>0</v>
      </c>
      <c r="AM13" s="39"/>
      <c r="AX13"/>
    </row>
    <row r="14" spans="1:144" s="19" customFormat="1" ht="21" customHeight="1" x14ac:dyDescent="0.2">
      <c r="A14" s="3">
        <f t="shared" si="5"/>
        <v>10</v>
      </c>
      <c r="B14" s="41" t="s">
        <v>289</v>
      </c>
      <c r="C14" s="41">
        <v>18603</v>
      </c>
      <c r="D14" s="63" t="s">
        <v>290</v>
      </c>
      <c r="E14" s="63"/>
      <c r="F14" s="67" t="s">
        <v>294</v>
      </c>
      <c r="G14" s="72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/>
      <c r="N14" s="64">
        <v>0</v>
      </c>
      <c r="O14" s="64">
        <v>0</v>
      </c>
      <c r="P14" s="64">
        <v>0</v>
      </c>
      <c r="Q14" s="64">
        <v>0</v>
      </c>
      <c r="R14" s="65">
        <f t="shared" si="0"/>
        <v>0</v>
      </c>
      <c r="S14" s="9"/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0</v>
      </c>
      <c r="AC14" s="46">
        <f t="shared" si="1"/>
        <v>0</v>
      </c>
      <c r="AD14" s="44">
        <f t="shared" si="2"/>
        <v>0</v>
      </c>
      <c r="AE14" s="39"/>
      <c r="AF14" s="64">
        <v>0</v>
      </c>
      <c r="AG14" s="64">
        <v>0</v>
      </c>
      <c r="AH14" s="64">
        <v>0</v>
      </c>
      <c r="AI14" s="64">
        <v>0</v>
      </c>
      <c r="AJ14" s="60">
        <f t="shared" si="3"/>
        <v>0</v>
      </c>
      <c r="AK14" s="64">
        <v>0</v>
      </c>
      <c r="AL14" s="60">
        <f t="shared" si="4"/>
        <v>0</v>
      </c>
      <c r="AM14" s="39"/>
      <c r="AX14"/>
    </row>
    <row r="15" spans="1:144" s="19" customFormat="1" ht="21" customHeight="1" x14ac:dyDescent="0.2">
      <c r="A15" s="3">
        <f t="shared" si="5"/>
        <v>11</v>
      </c>
      <c r="B15" s="41" t="s">
        <v>289</v>
      </c>
      <c r="C15" s="41">
        <v>18082</v>
      </c>
      <c r="D15" s="63" t="s">
        <v>291</v>
      </c>
      <c r="E15" s="63"/>
      <c r="F15" s="67" t="s">
        <v>294</v>
      </c>
      <c r="G15" s="72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/>
      <c r="N15" s="64">
        <v>0</v>
      </c>
      <c r="O15" s="64">
        <v>0</v>
      </c>
      <c r="P15" s="64">
        <v>0</v>
      </c>
      <c r="Q15" s="64">
        <v>0</v>
      </c>
      <c r="R15" s="65">
        <f t="shared" si="0"/>
        <v>0</v>
      </c>
      <c r="S15" s="9"/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46">
        <f t="shared" si="1"/>
        <v>0</v>
      </c>
      <c r="AD15" s="44">
        <f t="shared" si="2"/>
        <v>0</v>
      </c>
      <c r="AE15" s="39"/>
      <c r="AF15" s="64">
        <v>0</v>
      </c>
      <c r="AG15" s="64">
        <v>0</v>
      </c>
      <c r="AH15" s="64">
        <v>0</v>
      </c>
      <c r="AI15" s="64">
        <v>0</v>
      </c>
      <c r="AJ15" s="60">
        <f t="shared" si="3"/>
        <v>0</v>
      </c>
      <c r="AK15" s="64">
        <v>0</v>
      </c>
      <c r="AL15" s="60">
        <f t="shared" si="4"/>
        <v>0</v>
      </c>
      <c r="AM15" s="39"/>
      <c r="AX15"/>
    </row>
    <row r="16" spans="1:144" s="19" customFormat="1" ht="21" customHeight="1" x14ac:dyDescent="0.2">
      <c r="A16" s="3">
        <f t="shared" si="5"/>
        <v>12</v>
      </c>
      <c r="B16" s="41" t="s">
        <v>289</v>
      </c>
      <c r="C16" s="41">
        <v>9489</v>
      </c>
      <c r="D16" s="63" t="s">
        <v>94</v>
      </c>
      <c r="E16" s="63"/>
      <c r="F16" s="67" t="s">
        <v>294</v>
      </c>
      <c r="G16" s="72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/>
      <c r="N16" s="64">
        <v>0</v>
      </c>
      <c r="O16" s="64">
        <v>0</v>
      </c>
      <c r="P16" s="64">
        <v>0</v>
      </c>
      <c r="Q16" s="64">
        <v>0</v>
      </c>
      <c r="R16" s="65">
        <f t="shared" si="0"/>
        <v>0</v>
      </c>
      <c r="S16" s="9"/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46">
        <f t="shared" si="1"/>
        <v>0</v>
      </c>
      <c r="AD16" s="44">
        <f t="shared" si="2"/>
        <v>0</v>
      </c>
      <c r="AE16" s="39"/>
      <c r="AF16" s="64">
        <v>0</v>
      </c>
      <c r="AG16" s="64">
        <v>0</v>
      </c>
      <c r="AH16" s="64">
        <v>0</v>
      </c>
      <c r="AI16" s="64">
        <v>0</v>
      </c>
      <c r="AJ16" s="60">
        <f t="shared" si="3"/>
        <v>0</v>
      </c>
      <c r="AK16" s="64">
        <v>0</v>
      </c>
      <c r="AL16" s="60">
        <f t="shared" si="4"/>
        <v>0</v>
      </c>
      <c r="AM16" s="39"/>
      <c r="AX16"/>
    </row>
    <row r="17" spans="1:50" s="19" customFormat="1" ht="21" customHeight="1" x14ac:dyDescent="0.2">
      <c r="A17" s="3">
        <f t="shared" si="5"/>
        <v>13</v>
      </c>
      <c r="B17" s="41" t="s">
        <v>289</v>
      </c>
      <c r="C17" s="41">
        <v>9859</v>
      </c>
      <c r="D17" s="63" t="s">
        <v>95</v>
      </c>
      <c r="E17" s="63"/>
      <c r="F17" s="67" t="s">
        <v>294</v>
      </c>
      <c r="G17" s="72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/>
      <c r="N17" s="64">
        <v>0</v>
      </c>
      <c r="O17" s="64">
        <v>0</v>
      </c>
      <c r="P17" s="64">
        <v>0</v>
      </c>
      <c r="Q17" s="64">
        <v>0</v>
      </c>
      <c r="R17" s="65">
        <f t="shared" si="0"/>
        <v>0</v>
      </c>
      <c r="S17" s="9"/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46">
        <f t="shared" si="1"/>
        <v>0</v>
      </c>
      <c r="AD17" s="44">
        <f t="shared" si="2"/>
        <v>0</v>
      </c>
      <c r="AE17" s="39"/>
      <c r="AF17" s="64">
        <v>0</v>
      </c>
      <c r="AG17" s="64">
        <v>0</v>
      </c>
      <c r="AH17" s="64">
        <v>0</v>
      </c>
      <c r="AI17" s="64">
        <v>0</v>
      </c>
      <c r="AJ17" s="60">
        <f t="shared" si="3"/>
        <v>0</v>
      </c>
      <c r="AK17" s="64">
        <v>0</v>
      </c>
      <c r="AL17" s="60">
        <f t="shared" si="4"/>
        <v>0</v>
      </c>
      <c r="AM17" s="39"/>
      <c r="AX17"/>
    </row>
    <row r="18" spans="1:50" s="19" customFormat="1" ht="21" customHeight="1" x14ac:dyDescent="0.2">
      <c r="A18" s="3">
        <f t="shared" si="5"/>
        <v>14</v>
      </c>
      <c r="B18" s="41" t="s">
        <v>289</v>
      </c>
      <c r="C18" s="41">
        <v>9492</v>
      </c>
      <c r="D18" s="63" t="s">
        <v>96</v>
      </c>
      <c r="E18" s="63"/>
      <c r="F18" s="67" t="s">
        <v>294</v>
      </c>
      <c r="G18" s="72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/>
      <c r="N18" s="64">
        <v>0</v>
      </c>
      <c r="O18" s="64">
        <v>0</v>
      </c>
      <c r="P18" s="64">
        <v>0</v>
      </c>
      <c r="Q18" s="64">
        <v>0</v>
      </c>
      <c r="R18" s="65">
        <f t="shared" si="0"/>
        <v>0</v>
      </c>
      <c r="S18" s="9"/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46">
        <f t="shared" si="1"/>
        <v>0</v>
      </c>
      <c r="AD18" s="44">
        <f t="shared" si="2"/>
        <v>0</v>
      </c>
      <c r="AE18" s="39"/>
      <c r="AF18" s="64">
        <v>0</v>
      </c>
      <c r="AG18" s="64">
        <v>0</v>
      </c>
      <c r="AH18" s="64">
        <v>0</v>
      </c>
      <c r="AI18" s="64">
        <v>0</v>
      </c>
      <c r="AJ18" s="60">
        <f t="shared" si="3"/>
        <v>0</v>
      </c>
      <c r="AK18" s="64">
        <v>0</v>
      </c>
      <c r="AL18" s="60">
        <f t="shared" si="4"/>
        <v>0</v>
      </c>
      <c r="AM18" s="39"/>
      <c r="AX18"/>
    </row>
    <row r="19" spans="1:50" s="19" customFormat="1" ht="21" customHeight="1" x14ac:dyDescent="0.2">
      <c r="A19" s="3">
        <f t="shared" si="5"/>
        <v>15</v>
      </c>
      <c r="B19" s="41" t="s">
        <v>289</v>
      </c>
      <c r="C19" s="41">
        <v>9493</v>
      </c>
      <c r="D19" s="63" t="s">
        <v>97</v>
      </c>
      <c r="E19" s="63"/>
      <c r="F19" s="68" t="s">
        <v>294</v>
      </c>
      <c r="G19" s="72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/>
      <c r="N19" s="64">
        <v>0</v>
      </c>
      <c r="O19" s="64">
        <v>0</v>
      </c>
      <c r="P19" s="64">
        <v>0</v>
      </c>
      <c r="Q19" s="64">
        <v>0</v>
      </c>
      <c r="R19" s="65">
        <f t="shared" si="0"/>
        <v>0</v>
      </c>
      <c r="S19" s="9"/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46">
        <f t="shared" si="1"/>
        <v>0</v>
      </c>
      <c r="AD19" s="44">
        <f t="shared" si="2"/>
        <v>0</v>
      </c>
      <c r="AE19" s="39"/>
      <c r="AF19" s="64">
        <v>0</v>
      </c>
      <c r="AG19" s="64">
        <v>0</v>
      </c>
      <c r="AH19" s="64">
        <v>0</v>
      </c>
      <c r="AI19" s="64">
        <v>0</v>
      </c>
      <c r="AJ19" s="60">
        <f t="shared" si="3"/>
        <v>0</v>
      </c>
      <c r="AK19" s="64">
        <v>0</v>
      </c>
      <c r="AL19" s="60">
        <f t="shared" si="4"/>
        <v>0</v>
      </c>
      <c r="AM19" s="39"/>
      <c r="AX19"/>
    </row>
    <row r="20" spans="1:50" s="7" customFormat="1" ht="21" customHeight="1" x14ac:dyDescent="0.2">
      <c r="A20" s="219" t="s">
        <v>332</v>
      </c>
      <c r="B20" s="220"/>
      <c r="C20" s="220"/>
      <c r="D20" s="220"/>
      <c r="E20" s="63"/>
      <c r="F20" s="117">
        <v>0</v>
      </c>
      <c r="G20" s="76">
        <f>SUM(G5:G19)</f>
        <v>5187</v>
      </c>
      <c r="H20" s="76">
        <f t="shared" ref="H20:Q20" si="6">SUM(H5:H19)</f>
        <v>0</v>
      </c>
      <c r="I20" s="76">
        <f t="shared" si="6"/>
        <v>0</v>
      </c>
      <c r="J20" s="76">
        <f t="shared" si="6"/>
        <v>0</v>
      </c>
      <c r="K20" s="76">
        <f t="shared" si="6"/>
        <v>0</v>
      </c>
      <c r="L20" s="76">
        <f t="shared" si="6"/>
        <v>0</v>
      </c>
      <c r="M20" s="76">
        <f t="shared" si="6"/>
        <v>0</v>
      </c>
      <c r="N20" s="76">
        <f t="shared" si="6"/>
        <v>1733</v>
      </c>
      <c r="O20" s="76">
        <f t="shared" si="6"/>
        <v>0</v>
      </c>
      <c r="P20" s="76">
        <f t="shared" si="6"/>
        <v>0</v>
      </c>
      <c r="Q20" s="76">
        <f t="shared" si="6"/>
        <v>0</v>
      </c>
      <c r="R20" s="51">
        <f>SUM(R5:R19)</f>
        <v>6920</v>
      </c>
      <c r="S20" s="31"/>
      <c r="T20" s="30">
        <f>SUM(T5:T19)</f>
        <v>4326</v>
      </c>
      <c r="U20" s="30">
        <f t="shared" ref="U20:AB20" si="7">SUM(U5:U19)</f>
        <v>0</v>
      </c>
      <c r="V20" s="30">
        <f t="shared" si="7"/>
        <v>0</v>
      </c>
      <c r="W20" s="30">
        <f t="shared" si="7"/>
        <v>0</v>
      </c>
      <c r="X20" s="30">
        <f t="shared" si="7"/>
        <v>4118</v>
      </c>
      <c r="Y20" s="30">
        <f t="shared" si="7"/>
        <v>226</v>
      </c>
      <c r="Z20" s="30">
        <f t="shared" si="7"/>
        <v>0</v>
      </c>
      <c r="AA20" s="30">
        <f t="shared" si="7"/>
        <v>0</v>
      </c>
      <c r="AB20" s="30">
        <f t="shared" si="7"/>
        <v>0</v>
      </c>
      <c r="AC20" s="46">
        <f>SUM(AC5:AC19)</f>
        <v>8670</v>
      </c>
      <c r="AD20" s="44">
        <f t="shared" si="2"/>
        <v>-1750</v>
      </c>
      <c r="AE20" s="35"/>
      <c r="AF20" s="30">
        <f>SUM(AF5:AF19)</f>
        <v>112000</v>
      </c>
      <c r="AG20" s="30">
        <f t="shared" ref="AG20:AI20" si="8">SUM(AG5:AG19)</f>
        <v>0</v>
      </c>
      <c r="AH20" s="30">
        <f t="shared" si="8"/>
        <v>32864</v>
      </c>
      <c r="AI20" s="30">
        <f t="shared" si="8"/>
        <v>0</v>
      </c>
      <c r="AJ20" s="60">
        <f>SUM(AJ5:AJ19)</f>
        <v>144864</v>
      </c>
      <c r="AK20" s="30">
        <f>SUM(AK5:AK19)</f>
        <v>0</v>
      </c>
      <c r="AL20" s="60">
        <f>SUM(AL5:AL19)</f>
        <v>144864</v>
      </c>
      <c r="AM20" s="77"/>
    </row>
    <row r="21" spans="1:50" s="7" customFormat="1" ht="21" customHeight="1" x14ac:dyDescent="0.2">
      <c r="A21" s="219" t="s">
        <v>324</v>
      </c>
      <c r="B21" s="220"/>
      <c r="C21" s="220"/>
      <c r="D21" s="220"/>
      <c r="E21" s="63"/>
      <c r="F21" s="117"/>
      <c r="G21" s="76">
        <v>5187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/>
      <c r="N21" s="76">
        <v>1733</v>
      </c>
      <c r="O21" s="76">
        <v>0</v>
      </c>
      <c r="P21" s="76">
        <v>0</v>
      </c>
      <c r="Q21" s="76">
        <v>0</v>
      </c>
      <c r="R21" s="51">
        <v>6920</v>
      </c>
      <c r="S21" s="31"/>
      <c r="T21" s="76">
        <v>4326</v>
      </c>
      <c r="U21" s="76">
        <v>0</v>
      </c>
      <c r="V21" s="76">
        <v>0</v>
      </c>
      <c r="W21" s="76">
        <v>0</v>
      </c>
      <c r="X21" s="76">
        <v>4118</v>
      </c>
      <c r="Y21" s="76">
        <v>226</v>
      </c>
      <c r="Z21" s="76">
        <v>0</v>
      </c>
      <c r="AA21" s="30">
        <v>0</v>
      </c>
      <c r="AB21" s="30">
        <v>0</v>
      </c>
      <c r="AC21" s="46">
        <v>8670</v>
      </c>
      <c r="AD21" s="44">
        <v>-1750</v>
      </c>
      <c r="AE21" s="35"/>
      <c r="AF21" s="30">
        <v>112000</v>
      </c>
      <c r="AG21" s="76">
        <v>0</v>
      </c>
      <c r="AH21" s="76">
        <v>32864</v>
      </c>
      <c r="AI21" s="76">
        <v>0</v>
      </c>
      <c r="AJ21" s="60">
        <v>144864</v>
      </c>
      <c r="AK21" s="30">
        <v>0</v>
      </c>
      <c r="AL21" s="60">
        <v>144864</v>
      </c>
      <c r="AM21" s="35"/>
      <c r="AN21" s="35"/>
    </row>
    <row r="22" spans="1:50" s="7" customFormat="1" ht="21" customHeight="1" x14ac:dyDescent="0.2">
      <c r="A22" s="221" t="s">
        <v>342</v>
      </c>
      <c r="B22" s="222"/>
      <c r="C22" s="222"/>
      <c r="D22" s="222"/>
      <c r="E22" s="63"/>
      <c r="F22" s="118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/>
      <c r="N22" s="66">
        <v>0</v>
      </c>
      <c r="O22" s="66">
        <v>0</v>
      </c>
      <c r="P22" s="66">
        <v>0</v>
      </c>
      <c r="Q22" s="66">
        <v>0</v>
      </c>
      <c r="R22" s="52">
        <f t="shared" ref="R22" si="9">+R20/R21</f>
        <v>1</v>
      </c>
      <c r="S22" s="79"/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40">
        <v>0</v>
      </c>
      <c r="AB22" s="40">
        <v>0</v>
      </c>
      <c r="AC22" s="80">
        <v>0</v>
      </c>
      <c r="AD22" s="80">
        <v>0</v>
      </c>
      <c r="AE22" s="37"/>
      <c r="AF22" s="40">
        <v>0</v>
      </c>
      <c r="AG22" s="66">
        <v>0</v>
      </c>
      <c r="AH22" s="66">
        <v>0</v>
      </c>
      <c r="AI22" s="66">
        <v>0</v>
      </c>
      <c r="AJ22" s="52">
        <v>0</v>
      </c>
      <c r="AK22" s="40">
        <v>0</v>
      </c>
      <c r="AL22" s="52">
        <v>0</v>
      </c>
      <c r="AM22" s="77"/>
    </row>
    <row r="23" spans="1:50" x14ac:dyDescent="0.2">
      <c r="B23" s="41"/>
      <c r="C23" s="41"/>
      <c r="D23" s="63"/>
      <c r="E23" s="63"/>
      <c r="F23" s="41"/>
      <c r="G23" s="61"/>
      <c r="V23"/>
      <c r="W23"/>
      <c r="X23"/>
      <c r="Y23"/>
      <c r="Z23"/>
      <c r="AA23"/>
      <c r="AB23"/>
      <c r="AE23" s="47"/>
    </row>
    <row r="24" spans="1:50" x14ac:dyDescent="0.2">
      <c r="B24" s="41"/>
      <c r="C24" s="41"/>
      <c r="D24" s="63"/>
      <c r="E24" s="63"/>
      <c r="F24" s="41"/>
      <c r="G24" s="61"/>
      <c r="V24"/>
      <c r="W24"/>
      <c r="X24"/>
      <c r="Y24"/>
      <c r="Z24"/>
      <c r="AA24"/>
      <c r="AB24"/>
    </row>
    <row r="25" spans="1:50" x14ac:dyDescent="0.2">
      <c r="B25" s="41"/>
      <c r="C25" s="41"/>
      <c r="D25" s="63"/>
      <c r="E25" s="63"/>
      <c r="F25" s="41"/>
      <c r="G25" s="61"/>
      <c r="V25"/>
      <c r="W25"/>
      <c r="X25"/>
      <c r="Y25"/>
      <c r="Z25"/>
      <c r="AA25"/>
      <c r="AB25"/>
    </row>
    <row r="26" spans="1:50" x14ac:dyDescent="0.2">
      <c r="B26" s="41"/>
      <c r="C26" s="41"/>
      <c r="D26" s="63"/>
      <c r="E26" s="63"/>
      <c r="F26" s="41"/>
      <c r="G26" s="61"/>
      <c r="V26"/>
      <c r="W26"/>
      <c r="X26"/>
      <c r="Y26"/>
      <c r="Z26"/>
      <c r="AA26"/>
      <c r="AB26"/>
    </row>
    <row r="27" spans="1:50" x14ac:dyDescent="0.2">
      <c r="B27" s="41"/>
      <c r="C27" s="41"/>
      <c r="D27" s="63"/>
      <c r="E27" s="63"/>
      <c r="F27" s="41"/>
      <c r="G27" s="61"/>
      <c r="V27"/>
      <c r="W27"/>
      <c r="X27"/>
      <c r="Y27"/>
      <c r="Z27"/>
      <c r="AA27"/>
      <c r="AB27"/>
    </row>
    <row r="28" spans="1:50" x14ac:dyDescent="0.2">
      <c r="B28" s="41"/>
      <c r="C28" s="41"/>
      <c r="D28" s="63"/>
      <c r="E28" s="63"/>
      <c r="F28" s="41"/>
      <c r="G28" s="61"/>
      <c r="V28"/>
      <c r="W28"/>
      <c r="X28"/>
      <c r="Y28"/>
      <c r="Z28"/>
      <c r="AA28"/>
      <c r="AB28"/>
    </row>
    <row r="29" spans="1:50" x14ac:dyDescent="0.2">
      <c r="B29" s="41"/>
      <c r="C29" s="41"/>
      <c r="D29" s="63"/>
      <c r="E29" s="63"/>
      <c r="F29" s="41"/>
      <c r="G29" s="61"/>
      <c r="V29"/>
      <c r="W29"/>
      <c r="X29"/>
      <c r="Y29"/>
      <c r="Z29"/>
      <c r="AA29"/>
      <c r="AB29"/>
    </row>
    <row r="30" spans="1:50" x14ac:dyDescent="0.2">
      <c r="B30" s="41"/>
      <c r="C30" s="41"/>
      <c r="D30" s="63"/>
      <c r="E30" s="63"/>
      <c r="F30" s="41"/>
      <c r="G30" s="61"/>
      <c r="V30"/>
      <c r="W30"/>
      <c r="X30"/>
      <c r="Y30"/>
      <c r="Z30"/>
      <c r="AA30"/>
      <c r="AB30"/>
    </row>
    <row r="31" spans="1:50" x14ac:dyDescent="0.2">
      <c r="B31" s="41"/>
      <c r="C31" s="41"/>
      <c r="D31" s="63"/>
      <c r="E31" s="63"/>
      <c r="F31" s="41"/>
      <c r="G31" s="61"/>
      <c r="V31"/>
      <c r="W31"/>
      <c r="X31"/>
      <c r="Y31"/>
      <c r="Z31"/>
      <c r="AA31"/>
      <c r="AB31"/>
    </row>
    <row r="32" spans="1:50" x14ac:dyDescent="0.2">
      <c r="B32" s="41"/>
      <c r="C32" s="41"/>
      <c r="D32" s="63"/>
      <c r="E32" s="63"/>
      <c r="F32" s="41"/>
      <c r="G32" s="61"/>
      <c r="V32"/>
      <c r="W32"/>
      <c r="X32"/>
      <c r="Y32"/>
      <c r="Z32"/>
      <c r="AA32"/>
      <c r="AB32"/>
    </row>
    <row r="33" spans="2:28" x14ac:dyDescent="0.2">
      <c r="B33" s="41"/>
      <c r="C33" s="41"/>
      <c r="D33" s="63"/>
      <c r="E33" s="63"/>
      <c r="F33" s="41"/>
      <c r="G33" s="61"/>
      <c r="V33"/>
      <c r="W33"/>
      <c r="X33"/>
      <c r="Y33"/>
      <c r="Z33"/>
      <c r="AA33"/>
      <c r="AB33"/>
    </row>
    <row r="34" spans="2:28" x14ac:dyDescent="0.2">
      <c r="B34" s="41"/>
      <c r="C34" s="41"/>
      <c r="D34" s="63"/>
      <c r="E34" s="63"/>
      <c r="F34" s="41"/>
      <c r="G34" s="61"/>
      <c r="V34"/>
      <c r="W34"/>
      <c r="X34"/>
      <c r="Y34"/>
      <c r="Z34"/>
      <c r="AA34"/>
      <c r="AB34"/>
    </row>
    <row r="35" spans="2:28" x14ac:dyDescent="0.2">
      <c r="B35" s="41"/>
      <c r="C35" s="41"/>
      <c r="D35" s="63"/>
      <c r="E35" s="63"/>
      <c r="F35" s="41"/>
      <c r="G35" s="61"/>
      <c r="V35"/>
      <c r="W35"/>
      <c r="X35"/>
      <c r="Y35"/>
      <c r="Z35"/>
      <c r="AA35"/>
      <c r="AB35"/>
    </row>
    <row r="36" spans="2:28" x14ac:dyDescent="0.2">
      <c r="B36" s="41"/>
      <c r="C36" s="41"/>
      <c r="D36" s="63"/>
      <c r="E36" s="63"/>
      <c r="F36" s="41"/>
      <c r="G36" s="61"/>
      <c r="V36"/>
      <c r="W36"/>
      <c r="X36"/>
      <c r="Y36"/>
      <c r="Z36"/>
      <c r="AA36"/>
      <c r="AB36"/>
    </row>
    <row r="37" spans="2:28" x14ac:dyDescent="0.2">
      <c r="B37" s="41"/>
      <c r="C37" s="41"/>
      <c r="D37" s="63"/>
      <c r="E37" s="63"/>
      <c r="F37" s="41"/>
      <c r="G37" s="61"/>
      <c r="V37"/>
      <c r="W37"/>
      <c r="X37"/>
      <c r="Y37"/>
      <c r="Z37"/>
      <c r="AA37"/>
      <c r="AB37"/>
    </row>
    <row r="38" spans="2:28" x14ac:dyDescent="0.2">
      <c r="B38" s="41"/>
      <c r="C38" s="41"/>
      <c r="D38" s="63"/>
      <c r="E38" s="63"/>
      <c r="F38" s="41"/>
      <c r="G38" s="61"/>
      <c r="V38"/>
      <c r="W38"/>
      <c r="X38"/>
      <c r="Y38"/>
      <c r="Z38"/>
      <c r="AA38"/>
      <c r="AB38"/>
    </row>
    <row r="39" spans="2:28" x14ac:dyDescent="0.2">
      <c r="B39" s="41"/>
      <c r="C39" s="41"/>
      <c r="D39" s="63"/>
      <c r="E39" s="63"/>
      <c r="F39" s="41"/>
      <c r="G39" s="61"/>
      <c r="V39"/>
      <c r="W39"/>
      <c r="X39"/>
      <c r="Y39"/>
      <c r="Z39"/>
      <c r="AA39"/>
      <c r="AB39"/>
    </row>
    <row r="40" spans="2:28" x14ac:dyDescent="0.2">
      <c r="B40" s="41"/>
      <c r="C40" s="41"/>
      <c r="D40" s="63"/>
      <c r="E40" s="63"/>
      <c r="F40" s="41"/>
      <c r="G40" s="61"/>
      <c r="V40"/>
      <c r="W40"/>
      <c r="X40"/>
      <c r="Y40"/>
      <c r="Z40"/>
      <c r="AA40"/>
      <c r="AB40"/>
    </row>
    <row r="41" spans="2:28" x14ac:dyDescent="0.2">
      <c r="B41" s="41"/>
      <c r="C41" s="41"/>
      <c r="D41" s="63"/>
      <c r="E41" s="63"/>
      <c r="F41" s="41"/>
      <c r="G41" s="61"/>
      <c r="V41"/>
      <c r="W41"/>
      <c r="X41"/>
      <c r="Y41"/>
      <c r="Z41"/>
      <c r="AA41"/>
      <c r="AB41"/>
    </row>
    <row r="42" spans="2:28" x14ac:dyDescent="0.2">
      <c r="B42" s="41"/>
      <c r="C42" s="41"/>
      <c r="D42" s="63"/>
      <c r="E42" s="63"/>
      <c r="F42" s="41"/>
      <c r="G42" s="61"/>
      <c r="V42"/>
      <c r="W42"/>
      <c r="X42"/>
      <c r="Y42"/>
      <c r="Z42"/>
      <c r="AA42"/>
      <c r="AB42"/>
    </row>
    <row r="43" spans="2:28" x14ac:dyDescent="0.2">
      <c r="B43" s="41"/>
      <c r="C43" s="41"/>
      <c r="D43" s="63"/>
      <c r="E43" s="63"/>
      <c r="F43" s="41"/>
      <c r="G43" s="61"/>
      <c r="V43"/>
      <c r="W43"/>
      <c r="X43"/>
      <c r="Y43"/>
      <c r="Z43"/>
      <c r="AA43"/>
      <c r="AB43"/>
    </row>
    <row r="44" spans="2:28" x14ac:dyDescent="0.2">
      <c r="B44" s="41"/>
      <c r="C44" s="41"/>
      <c r="D44" s="63"/>
      <c r="E44" s="63"/>
      <c r="F44" s="41"/>
      <c r="G44" s="61"/>
      <c r="V44"/>
      <c r="W44"/>
      <c r="X44"/>
      <c r="Y44"/>
      <c r="Z44"/>
      <c r="AA44"/>
      <c r="AB44"/>
    </row>
    <row r="45" spans="2:28" x14ac:dyDescent="0.2">
      <c r="B45" s="41"/>
      <c r="C45" s="41"/>
      <c r="D45" s="63"/>
      <c r="E45" s="63"/>
      <c r="F45" s="41"/>
      <c r="G45" s="61"/>
      <c r="V45"/>
      <c r="W45"/>
      <c r="X45"/>
      <c r="Y45"/>
      <c r="Z45"/>
      <c r="AA45"/>
      <c r="AB45"/>
    </row>
    <row r="46" spans="2:28" x14ac:dyDescent="0.2">
      <c r="B46" s="41"/>
      <c r="C46" s="41"/>
      <c r="D46" s="63"/>
      <c r="E46" s="63"/>
      <c r="F46" s="41"/>
      <c r="G46" s="61"/>
      <c r="V46"/>
      <c r="W46"/>
      <c r="X46"/>
      <c r="Y46"/>
      <c r="Z46"/>
      <c r="AA46"/>
      <c r="AB46"/>
    </row>
    <row r="47" spans="2:28" x14ac:dyDescent="0.2">
      <c r="B47" s="41"/>
      <c r="C47" s="41"/>
      <c r="D47" s="63"/>
      <c r="E47" s="63"/>
      <c r="F47" s="41"/>
      <c r="G47" s="61"/>
      <c r="V47"/>
      <c r="W47"/>
      <c r="X47"/>
      <c r="Y47"/>
      <c r="Z47"/>
      <c r="AA47"/>
      <c r="AB47"/>
    </row>
    <row r="48" spans="2:28" x14ac:dyDescent="0.2">
      <c r="B48" s="41"/>
      <c r="C48" s="41"/>
      <c r="D48" s="63"/>
      <c r="E48" s="63"/>
      <c r="F48" s="41"/>
      <c r="G48" s="61"/>
      <c r="V48"/>
      <c r="W48"/>
      <c r="X48"/>
      <c r="Y48"/>
      <c r="Z48"/>
      <c r="AA48"/>
      <c r="AB48"/>
    </row>
    <row r="49" spans="2:28" x14ac:dyDescent="0.2">
      <c r="B49" s="41"/>
      <c r="C49" s="41"/>
      <c r="D49" s="63"/>
      <c r="E49" s="63"/>
      <c r="F49" s="41"/>
      <c r="G49" s="61"/>
      <c r="V49"/>
      <c r="W49"/>
      <c r="X49"/>
      <c r="Y49"/>
      <c r="Z49"/>
      <c r="AA49"/>
      <c r="AB49"/>
    </row>
    <row r="50" spans="2:28" x14ac:dyDescent="0.2">
      <c r="B50" s="41"/>
      <c r="C50" s="41"/>
      <c r="D50" s="63"/>
      <c r="E50" s="63"/>
      <c r="F50" s="41"/>
      <c r="G50" s="61"/>
      <c r="V50"/>
      <c r="W50"/>
      <c r="X50"/>
      <c r="Y50"/>
      <c r="Z50"/>
      <c r="AA50"/>
      <c r="AB50"/>
    </row>
    <row r="51" spans="2:28" x14ac:dyDescent="0.2">
      <c r="B51" s="41"/>
      <c r="C51" s="41"/>
      <c r="D51" s="63"/>
      <c r="E51" s="63"/>
      <c r="F51" s="41"/>
      <c r="G51" s="61"/>
      <c r="V51"/>
      <c r="W51"/>
      <c r="X51"/>
      <c r="Y51"/>
      <c r="Z51"/>
      <c r="AA51"/>
      <c r="AB51"/>
    </row>
    <row r="52" spans="2:28" x14ac:dyDescent="0.2">
      <c r="B52" s="41"/>
      <c r="C52" s="41"/>
      <c r="D52" s="63"/>
      <c r="E52" s="63"/>
      <c r="F52" s="41"/>
      <c r="G52" s="61"/>
      <c r="V52"/>
      <c r="W52"/>
      <c r="X52"/>
      <c r="Y52"/>
      <c r="Z52"/>
      <c r="AA52"/>
      <c r="AB52"/>
    </row>
    <row r="53" spans="2:28" x14ac:dyDescent="0.2">
      <c r="B53" s="41"/>
      <c r="C53" s="41"/>
      <c r="D53" s="63"/>
      <c r="E53" s="63"/>
      <c r="F53" s="41"/>
      <c r="G53" s="61"/>
      <c r="V53"/>
      <c r="W53"/>
      <c r="X53"/>
      <c r="Y53"/>
      <c r="Z53"/>
      <c r="AA53"/>
      <c r="AB53"/>
    </row>
    <row r="54" spans="2:28" x14ac:dyDescent="0.2">
      <c r="B54" s="41"/>
      <c r="C54" s="41"/>
      <c r="D54" s="63"/>
      <c r="E54" s="63"/>
      <c r="F54" s="41"/>
      <c r="G54" s="61"/>
      <c r="V54"/>
      <c r="W54"/>
      <c r="X54"/>
      <c r="Y54"/>
      <c r="Z54"/>
      <c r="AA54"/>
      <c r="AB54"/>
    </row>
    <row r="55" spans="2:28" x14ac:dyDescent="0.2">
      <c r="B55" s="41"/>
      <c r="C55" s="41"/>
      <c r="D55" s="63"/>
      <c r="E55" s="63"/>
      <c r="F55" s="41"/>
      <c r="G55" s="61"/>
      <c r="V55"/>
      <c r="W55"/>
      <c r="X55"/>
      <c r="Y55"/>
      <c r="Z55"/>
      <c r="AA55"/>
      <c r="AB55"/>
    </row>
    <row r="56" spans="2:28" x14ac:dyDescent="0.2">
      <c r="B56" s="41"/>
      <c r="C56" s="41"/>
      <c r="D56" s="63"/>
      <c r="E56" s="63"/>
      <c r="F56" s="41"/>
      <c r="G56" s="61"/>
      <c r="V56"/>
      <c r="W56"/>
      <c r="X56"/>
      <c r="Y56"/>
      <c r="Z56"/>
      <c r="AA56"/>
      <c r="AB56"/>
    </row>
    <row r="57" spans="2:28" x14ac:dyDescent="0.2">
      <c r="B57" s="41"/>
      <c r="C57" s="41"/>
      <c r="D57" s="63"/>
      <c r="E57" s="63"/>
      <c r="F57" s="41"/>
      <c r="G57" s="61"/>
      <c r="V57"/>
      <c r="W57"/>
      <c r="X57"/>
      <c r="Y57"/>
      <c r="Z57"/>
      <c r="AA57"/>
      <c r="AB57"/>
    </row>
    <row r="58" spans="2:28" x14ac:dyDescent="0.2">
      <c r="B58" s="41"/>
      <c r="C58" s="41"/>
      <c r="D58" s="63"/>
      <c r="E58" s="63"/>
      <c r="F58" s="41"/>
      <c r="G58" s="61"/>
      <c r="V58"/>
      <c r="W58"/>
      <c r="X58"/>
      <c r="Y58"/>
      <c r="Z58"/>
      <c r="AA58"/>
      <c r="AB58"/>
    </row>
    <row r="59" spans="2:28" x14ac:dyDescent="0.2">
      <c r="B59" s="41"/>
      <c r="C59" s="41"/>
      <c r="D59" s="63"/>
      <c r="E59" s="63"/>
      <c r="F59" s="41"/>
      <c r="G59" s="61"/>
      <c r="V59"/>
      <c r="W59"/>
      <c r="X59"/>
      <c r="Y59"/>
      <c r="Z59"/>
      <c r="AA59"/>
      <c r="AB59"/>
    </row>
    <row r="60" spans="2:28" x14ac:dyDescent="0.2">
      <c r="B60" s="41"/>
      <c r="C60" s="41"/>
      <c r="D60" s="63"/>
      <c r="E60" s="63"/>
      <c r="F60" s="41"/>
      <c r="G60" s="61"/>
      <c r="V60"/>
      <c r="W60"/>
      <c r="X60"/>
      <c r="Y60"/>
      <c r="Z60"/>
      <c r="AA60"/>
      <c r="AB60"/>
    </row>
    <row r="61" spans="2:28" x14ac:dyDescent="0.2">
      <c r="B61" s="41"/>
      <c r="C61" s="41"/>
      <c r="D61" s="63"/>
      <c r="E61" s="63"/>
      <c r="F61" s="41"/>
      <c r="G61" s="61"/>
      <c r="V61"/>
      <c r="W61"/>
      <c r="X61"/>
      <c r="Y61"/>
      <c r="Z61"/>
      <c r="AA61"/>
      <c r="AB61"/>
    </row>
    <row r="62" spans="2:28" x14ac:dyDescent="0.2">
      <c r="B62" s="41"/>
      <c r="C62" s="41"/>
      <c r="D62" s="63"/>
      <c r="E62" s="63"/>
      <c r="F62" s="41"/>
      <c r="G62" s="61"/>
      <c r="V62"/>
      <c r="W62"/>
      <c r="X62"/>
      <c r="Y62"/>
      <c r="Z62"/>
      <c r="AA62"/>
      <c r="AB62"/>
    </row>
    <row r="63" spans="2:28" x14ac:dyDescent="0.2">
      <c r="B63" s="41"/>
      <c r="C63" s="41"/>
      <c r="D63" s="63"/>
      <c r="E63" s="63"/>
      <c r="F63" s="41"/>
      <c r="G63" s="61"/>
      <c r="V63"/>
      <c r="W63"/>
      <c r="X63"/>
      <c r="Y63"/>
      <c r="Z63"/>
      <c r="AA63"/>
      <c r="AB63"/>
    </row>
    <row r="64" spans="2:28" x14ac:dyDescent="0.2">
      <c r="B64" s="41"/>
      <c r="C64" s="41"/>
      <c r="D64" s="63"/>
      <c r="E64" s="63"/>
      <c r="F64" s="41"/>
      <c r="G64" s="61"/>
      <c r="V64"/>
      <c r="W64"/>
      <c r="X64"/>
      <c r="Y64"/>
      <c r="Z64"/>
      <c r="AA64"/>
      <c r="AB64"/>
    </row>
    <row r="65" spans="2:28" x14ac:dyDescent="0.2">
      <c r="B65" s="41"/>
      <c r="C65" s="41"/>
      <c r="D65" s="63"/>
      <c r="E65" s="63"/>
      <c r="F65" s="41"/>
      <c r="G65" s="61"/>
      <c r="V65"/>
      <c r="W65"/>
      <c r="X65"/>
      <c r="Y65"/>
      <c r="Z65"/>
      <c r="AA65"/>
      <c r="AB65"/>
    </row>
    <row r="66" spans="2:28" x14ac:dyDescent="0.2">
      <c r="B66" s="41"/>
      <c r="C66" s="41"/>
      <c r="D66" s="63"/>
      <c r="E66" s="63"/>
      <c r="F66" s="41"/>
      <c r="G66" s="61"/>
      <c r="V66"/>
      <c r="W66"/>
      <c r="X66"/>
      <c r="Y66"/>
      <c r="Z66"/>
      <c r="AA66"/>
      <c r="AB66"/>
    </row>
    <row r="67" spans="2:28" x14ac:dyDescent="0.2">
      <c r="B67" s="41"/>
      <c r="C67" s="41"/>
      <c r="D67" s="63"/>
      <c r="E67" s="63"/>
      <c r="F67" s="41"/>
      <c r="G67" s="61"/>
      <c r="V67"/>
      <c r="W67"/>
      <c r="X67"/>
      <c r="Y67"/>
      <c r="Z67"/>
      <c r="AA67"/>
      <c r="AB67"/>
    </row>
    <row r="68" spans="2:28" x14ac:dyDescent="0.2">
      <c r="B68" s="41"/>
      <c r="C68" s="41"/>
      <c r="D68" s="63"/>
      <c r="E68" s="63"/>
      <c r="F68" s="41"/>
      <c r="G68" s="61"/>
      <c r="V68"/>
      <c r="W68"/>
      <c r="X68"/>
      <c r="Y68"/>
      <c r="Z68"/>
      <c r="AA68"/>
      <c r="AB68"/>
    </row>
    <row r="69" spans="2:28" x14ac:dyDescent="0.2">
      <c r="B69" s="41"/>
      <c r="C69" s="41"/>
      <c r="D69" s="63"/>
      <c r="E69" s="63"/>
      <c r="F69" s="41"/>
      <c r="G69" s="61"/>
      <c r="V69"/>
      <c r="W69"/>
      <c r="X69"/>
      <c r="Y69"/>
      <c r="Z69"/>
      <c r="AA69"/>
      <c r="AB69"/>
    </row>
    <row r="70" spans="2:28" x14ac:dyDescent="0.2">
      <c r="B70" s="41"/>
      <c r="C70" s="41"/>
      <c r="D70" s="63"/>
      <c r="E70" s="63"/>
      <c r="F70" s="41"/>
      <c r="G70" s="61"/>
      <c r="V70"/>
      <c r="W70"/>
      <c r="X70"/>
      <c r="Y70"/>
      <c r="Z70"/>
      <c r="AA70"/>
      <c r="AB70"/>
    </row>
    <row r="71" spans="2:28" x14ac:dyDescent="0.2">
      <c r="B71" s="41"/>
      <c r="C71" s="41"/>
      <c r="D71" s="63"/>
      <c r="E71" s="63"/>
      <c r="F71" s="41"/>
      <c r="G71" s="61"/>
      <c r="V71"/>
      <c r="W71"/>
      <c r="X71"/>
      <c r="Y71"/>
      <c r="Z71"/>
      <c r="AA71"/>
      <c r="AB71"/>
    </row>
    <row r="72" spans="2:28" x14ac:dyDescent="0.2">
      <c r="B72" s="41"/>
      <c r="C72" s="41"/>
      <c r="D72" s="63"/>
      <c r="E72" s="63"/>
      <c r="F72" s="41"/>
      <c r="G72" s="61"/>
      <c r="V72"/>
      <c r="W72"/>
      <c r="X72"/>
      <c r="Y72"/>
      <c r="Z72"/>
      <c r="AA72"/>
      <c r="AB72"/>
    </row>
    <row r="73" spans="2:28" x14ac:dyDescent="0.2">
      <c r="B73" s="41"/>
      <c r="C73" s="41"/>
      <c r="D73" s="63"/>
      <c r="E73" s="63"/>
      <c r="F73" s="41"/>
      <c r="G73" s="61"/>
      <c r="V73"/>
      <c r="W73"/>
      <c r="X73"/>
      <c r="Y73"/>
      <c r="Z73"/>
      <c r="AA73"/>
      <c r="AB73"/>
    </row>
    <row r="74" spans="2:28" x14ac:dyDescent="0.2">
      <c r="B74" s="41"/>
      <c r="C74" s="41"/>
      <c r="D74" s="63"/>
      <c r="E74" s="63"/>
      <c r="F74" s="41"/>
      <c r="G74" s="61"/>
      <c r="V74"/>
      <c r="W74"/>
      <c r="X74"/>
      <c r="Y74"/>
      <c r="Z74"/>
      <c r="AA74"/>
      <c r="AB74"/>
    </row>
    <row r="75" spans="2:28" x14ac:dyDescent="0.2">
      <c r="B75" s="41"/>
      <c r="C75" s="41"/>
      <c r="D75" s="63"/>
      <c r="E75" s="63"/>
      <c r="F75" s="41"/>
      <c r="G75" s="61"/>
      <c r="V75"/>
      <c r="W75"/>
      <c r="X75"/>
      <c r="Y75"/>
      <c r="Z75"/>
      <c r="AA75"/>
      <c r="AB75"/>
    </row>
    <row r="76" spans="2:28" x14ac:dyDescent="0.2">
      <c r="B76" s="41"/>
      <c r="C76" s="41"/>
      <c r="D76" s="63"/>
      <c r="E76" s="63"/>
      <c r="F76" s="41"/>
      <c r="G76" s="61"/>
      <c r="V76"/>
      <c r="W76"/>
      <c r="X76"/>
      <c r="Y76"/>
      <c r="Z76"/>
      <c r="AA76"/>
      <c r="AB76"/>
    </row>
    <row r="77" spans="2:28" x14ac:dyDescent="0.2">
      <c r="B77" s="41"/>
      <c r="C77" s="41"/>
      <c r="D77" s="63"/>
      <c r="E77" s="63"/>
      <c r="F77" s="41"/>
      <c r="G77" s="61"/>
      <c r="V77"/>
      <c r="W77"/>
      <c r="X77"/>
      <c r="Y77"/>
      <c r="Z77"/>
      <c r="AA77"/>
      <c r="AB77"/>
    </row>
    <row r="78" spans="2:28" x14ac:dyDescent="0.2">
      <c r="B78" s="41"/>
      <c r="C78" s="41"/>
      <c r="D78" s="63"/>
      <c r="E78" s="63"/>
      <c r="F78" s="41"/>
      <c r="G78" s="61"/>
      <c r="V78"/>
      <c r="W78"/>
      <c r="X78"/>
      <c r="Y78"/>
      <c r="Z78"/>
      <c r="AA78"/>
      <c r="AB78"/>
    </row>
    <row r="79" spans="2:28" x14ac:dyDescent="0.2">
      <c r="B79" s="41"/>
      <c r="C79" s="41"/>
      <c r="D79" s="63"/>
      <c r="E79" s="63"/>
      <c r="F79" s="41"/>
      <c r="G79" s="61"/>
      <c r="V79"/>
      <c r="W79"/>
      <c r="X79"/>
      <c r="Y79"/>
      <c r="Z79"/>
      <c r="AA79"/>
      <c r="AB79"/>
    </row>
    <row r="80" spans="2:28" x14ac:dyDescent="0.2">
      <c r="B80" s="41"/>
      <c r="C80" s="41"/>
      <c r="D80" s="63"/>
      <c r="E80" s="63"/>
      <c r="F80" s="41"/>
      <c r="G80" s="61"/>
      <c r="V80"/>
      <c r="W80"/>
      <c r="X80"/>
      <c r="Y80"/>
      <c r="Z80"/>
      <c r="AA80"/>
      <c r="AB80"/>
    </row>
    <row r="81" spans="2:28" x14ac:dyDescent="0.2">
      <c r="B81" s="41"/>
      <c r="C81" s="41"/>
      <c r="D81" s="63"/>
      <c r="E81" s="63"/>
      <c r="F81" s="41"/>
      <c r="G81" s="61"/>
      <c r="V81"/>
      <c r="W81"/>
      <c r="X81"/>
      <c r="Y81"/>
      <c r="Z81"/>
      <c r="AA81"/>
      <c r="AB81"/>
    </row>
    <row r="82" spans="2:28" x14ac:dyDescent="0.2">
      <c r="B82" s="41"/>
      <c r="C82" s="41"/>
      <c r="D82" s="63"/>
      <c r="E82" s="63"/>
      <c r="F82" s="41"/>
      <c r="G82" s="61"/>
      <c r="V82"/>
      <c r="W82"/>
      <c r="X82"/>
      <c r="Y82"/>
      <c r="Z82"/>
      <c r="AA82"/>
      <c r="AB82"/>
    </row>
    <row r="83" spans="2:28" x14ac:dyDescent="0.2">
      <c r="B83" s="41"/>
      <c r="C83" s="41"/>
      <c r="D83" s="63"/>
      <c r="E83" s="63"/>
      <c r="F83" s="41"/>
      <c r="G83" s="61"/>
      <c r="V83"/>
      <c r="W83"/>
      <c r="X83"/>
      <c r="Y83"/>
      <c r="Z83"/>
      <c r="AA83"/>
      <c r="AB83"/>
    </row>
    <row r="84" spans="2:28" x14ac:dyDescent="0.2">
      <c r="B84" s="41"/>
      <c r="C84" s="41"/>
      <c r="D84" s="63"/>
      <c r="E84" s="63"/>
      <c r="F84" s="41"/>
      <c r="G84" s="61"/>
      <c r="V84"/>
      <c r="W84"/>
      <c r="X84"/>
      <c r="Y84"/>
      <c r="Z84"/>
      <c r="AA84"/>
      <c r="AB84"/>
    </row>
    <row r="85" spans="2:28" x14ac:dyDescent="0.2">
      <c r="B85" s="41"/>
      <c r="C85" s="41"/>
      <c r="D85" s="63"/>
      <c r="E85" s="63"/>
      <c r="F85" s="41"/>
      <c r="G85" s="61"/>
      <c r="V85"/>
      <c r="W85"/>
      <c r="X85"/>
      <c r="Y85"/>
      <c r="Z85"/>
      <c r="AA85"/>
      <c r="AB85"/>
    </row>
    <row r="86" spans="2:28" x14ac:dyDescent="0.2">
      <c r="B86" s="41"/>
      <c r="C86" s="41"/>
      <c r="D86" s="63"/>
      <c r="E86" s="63"/>
      <c r="F86" s="41"/>
      <c r="G86" s="61"/>
      <c r="V86"/>
      <c r="W86"/>
      <c r="X86"/>
      <c r="Y86"/>
      <c r="Z86"/>
      <c r="AA86"/>
      <c r="AB86"/>
    </row>
    <row r="87" spans="2:28" x14ac:dyDescent="0.2">
      <c r="B87" s="41"/>
      <c r="C87" s="41"/>
      <c r="D87" s="63"/>
      <c r="E87" s="63"/>
      <c r="F87" s="41"/>
      <c r="G87" s="61"/>
      <c r="V87"/>
      <c r="W87"/>
      <c r="X87"/>
      <c r="Y87"/>
      <c r="Z87"/>
      <c r="AA87"/>
      <c r="AB87"/>
    </row>
    <row r="88" spans="2:28" x14ac:dyDescent="0.2">
      <c r="B88" s="41"/>
      <c r="C88" s="41"/>
      <c r="D88" s="63"/>
      <c r="E88" s="63"/>
      <c r="F88" s="41"/>
      <c r="G88" s="61"/>
      <c r="V88"/>
      <c r="W88"/>
      <c r="X88"/>
      <c r="Y88"/>
      <c r="Z88"/>
      <c r="AA88"/>
      <c r="AB88"/>
    </row>
    <row r="89" spans="2:28" x14ac:dyDescent="0.2">
      <c r="B89" s="41"/>
      <c r="C89" s="41"/>
      <c r="D89" s="63"/>
      <c r="E89" s="63"/>
      <c r="F89" s="41"/>
      <c r="G89" s="61"/>
      <c r="V89"/>
      <c r="W89"/>
      <c r="X89"/>
      <c r="Y89"/>
      <c r="Z89"/>
      <c r="AA89"/>
      <c r="AB89"/>
    </row>
    <row r="90" spans="2:28" x14ac:dyDescent="0.2">
      <c r="B90" s="41"/>
      <c r="C90" s="41"/>
      <c r="D90" s="63"/>
      <c r="E90" s="63"/>
      <c r="F90" s="41"/>
      <c r="G90" s="61"/>
      <c r="V90"/>
      <c r="W90"/>
      <c r="X90"/>
      <c r="Y90"/>
      <c r="Z90"/>
      <c r="AA90"/>
      <c r="AB90"/>
    </row>
    <row r="91" spans="2:28" x14ac:dyDescent="0.2">
      <c r="B91" s="41"/>
      <c r="C91" s="41"/>
      <c r="D91" s="63"/>
      <c r="E91" s="63"/>
      <c r="F91" s="41"/>
      <c r="G91" s="61"/>
      <c r="V91"/>
      <c r="W91"/>
      <c r="X91"/>
      <c r="Y91"/>
      <c r="Z91"/>
      <c r="AA91"/>
      <c r="AB91"/>
    </row>
    <row r="92" spans="2:28" x14ac:dyDescent="0.2">
      <c r="B92" s="41"/>
      <c r="C92" s="41"/>
      <c r="D92" s="63"/>
      <c r="E92" s="63"/>
      <c r="F92" s="41"/>
      <c r="G92" s="61"/>
      <c r="V92"/>
      <c r="W92"/>
      <c r="X92"/>
      <c r="Y92"/>
      <c r="Z92"/>
      <c r="AA92"/>
      <c r="AB92"/>
    </row>
    <row r="93" spans="2:28" x14ac:dyDescent="0.2">
      <c r="B93" s="41"/>
      <c r="C93" s="41"/>
      <c r="D93" s="63"/>
      <c r="E93" s="63"/>
      <c r="F93" s="41"/>
      <c r="G93" s="61"/>
      <c r="V93"/>
      <c r="W93"/>
      <c r="X93"/>
      <c r="Y93"/>
      <c r="Z93"/>
      <c r="AA93"/>
      <c r="AB93"/>
    </row>
    <row r="94" spans="2:28" x14ac:dyDescent="0.2">
      <c r="B94" s="41"/>
      <c r="C94" s="41"/>
      <c r="D94" s="63"/>
      <c r="E94" s="63"/>
      <c r="F94" s="41"/>
      <c r="G94" s="61"/>
      <c r="V94"/>
      <c r="W94"/>
      <c r="X94"/>
      <c r="Y94"/>
      <c r="Z94"/>
      <c r="AA94"/>
      <c r="AB94"/>
    </row>
    <row r="95" spans="2:28" x14ac:dyDescent="0.2">
      <c r="B95" s="41"/>
      <c r="C95" s="41"/>
      <c r="D95" s="63"/>
      <c r="E95" s="63"/>
      <c r="F95" s="41"/>
      <c r="G95" s="61"/>
      <c r="V95"/>
      <c r="W95"/>
      <c r="X95"/>
      <c r="Y95"/>
      <c r="Z95"/>
      <c r="AA95"/>
      <c r="AB95"/>
    </row>
    <row r="96" spans="2:28" x14ac:dyDescent="0.2">
      <c r="B96" s="41"/>
      <c r="C96" s="41"/>
      <c r="D96" s="63"/>
      <c r="E96" s="63"/>
      <c r="F96" s="41"/>
      <c r="G96" s="61"/>
      <c r="V96"/>
      <c r="W96"/>
      <c r="X96"/>
      <c r="Y96"/>
      <c r="Z96"/>
      <c r="AA96"/>
      <c r="AB96"/>
    </row>
    <row r="97" spans="2:28" x14ac:dyDescent="0.2">
      <c r="B97" s="41"/>
      <c r="C97" s="41"/>
      <c r="D97" s="63"/>
      <c r="E97" s="63"/>
      <c r="F97" s="41"/>
      <c r="G97" s="61"/>
      <c r="V97"/>
      <c r="W97"/>
      <c r="X97"/>
      <c r="Y97"/>
      <c r="Z97"/>
      <c r="AA97"/>
      <c r="AB97"/>
    </row>
    <row r="98" spans="2:28" x14ac:dyDescent="0.2">
      <c r="B98" s="41"/>
      <c r="C98" s="41"/>
      <c r="D98" s="63"/>
      <c r="E98" s="63"/>
      <c r="F98" s="41"/>
      <c r="G98" s="61"/>
      <c r="V98"/>
      <c r="W98"/>
      <c r="X98"/>
      <c r="Y98"/>
      <c r="Z98"/>
      <c r="AA98"/>
      <c r="AB98"/>
    </row>
    <row r="99" spans="2:28" x14ac:dyDescent="0.2">
      <c r="B99" s="41"/>
      <c r="C99" s="41"/>
      <c r="D99" s="63"/>
      <c r="E99" s="63"/>
      <c r="F99" s="41"/>
      <c r="G99" s="61"/>
      <c r="V99"/>
      <c r="W99"/>
      <c r="X99"/>
      <c r="Y99"/>
      <c r="Z99"/>
      <c r="AA99"/>
      <c r="AB99"/>
    </row>
    <row r="100" spans="2:28" x14ac:dyDescent="0.2">
      <c r="B100" s="41"/>
      <c r="C100" s="41"/>
      <c r="D100" s="63"/>
      <c r="E100" s="63"/>
      <c r="F100" s="41"/>
      <c r="G100" s="61"/>
      <c r="V100"/>
      <c r="W100"/>
      <c r="X100"/>
      <c r="Y100"/>
      <c r="Z100"/>
      <c r="AA100"/>
      <c r="AB100"/>
    </row>
    <row r="101" spans="2:28" x14ac:dyDescent="0.2">
      <c r="B101" s="41"/>
      <c r="C101" s="41"/>
      <c r="D101" s="63"/>
      <c r="E101" s="63"/>
      <c r="F101" s="41"/>
      <c r="G101" s="61"/>
      <c r="V101"/>
      <c r="W101"/>
      <c r="X101"/>
      <c r="Y101"/>
      <c r="Z101"/>
      <c r="AA101"/>
      <c r="AB101"/>
    </row>
    <row r="102" spans="2:28" x14ac:dyDescent="0.2">
      <c r="B102" s="41"/>
      <c r="C102" s="41"/>
      <c r="D102" s="63"/>
      <c r="E102" s="63"/>
      <c r="F102" s="41"/>
      <c r="G102" s="61"/>
      <c r="V102"/>
      <c r="W102"/>
      <c r="X102"/>
      <c r="Y102"/>
      <c r="Z102"/>
      <c r="AA102"/>
      <c r="AB102"/>
    </row>
    <row r="103" spans="2:28" x14ac:dyDescent="0.2">
      <c r="B103" s="41"/>
      <c r="C103" s="41"/>
      <c r="D103" s="63"/>
      <c r="E103" s="63"/>
      <c r="F103" s="41"/>
      <c r="G103" s="61"/>
      <c r="V103"/>
      <c r="W103"/>
      <c r="X103"/>
      <c r="Y103"/>
      <c r="Z103"/>
      <c r="AA103"/>
      <c r="AB103"/>
    </row>
    <row r="104" spans="2:28" x14ac:dyDescent="0.2">
      <c r="B104" s="41"/>
      <c r="C104" s="41"/>
      <c r="D104" s="63"/>
      <c r="E104" s="63"/>
      <c r="F104" s="41"/>
      <c r="G104" s="61"/>
      <c r="V104"/>
      <c r="W104"/>
      <c r="X104"/>
      <c r="Y104"/>
      <c r="Z104"/>
      <c r="AA104"/>
      <c r="AB104"/>
    </row>
    <row r="105" spans="2:28" x14ac:dyDescent="0.2">
      <c r="B105" s="41"/>
      <c r="C105" s="41"/>
      <c r="D105" s="63"/>
      <c r="E105" s="63"/>
      <c r="F105" s="41"/>
      <c r="G105" s="61"/>
      <c r="V105"/>
      <c r="W105"/>
      <c r="X105"/>
      <c r="Y105"/>
      <c r="Z105"/>
      <c r="AA105"/>
      <c r="AB105"/>
    </row>
    <row r="106" spans="2:28" x14ac:dyDescent="0.2">
      <c r="B106" s="41"/>
      <c r="C106" s="41"/>
      <c r="D106" s="63"/>
      <c r="E106" s="63"/>
      <c r="F106" s="41"/>
      <c r="G106" s="61"/>
      <c r="V106"/>
      <c r="W106"/>
      <c r="X106"/>
      <c r="Y106"/>
      <c r="Z106"/>
      <c r="AA106"/>
      <c r="AB106"/>
    </row>
    <row r="107" spans="2:28" x14ac:dyDescent="0.2">
      <c r="B107" s="41"/>
      <c r="C107" s="41"/>
      <c r="D107" s="63"/>
      <c r="E107" s="63"/>
      <c r="F107" s="41"/>
      <c r="G107" s="61"/>
      <c r="V107"/>
      <c r="W107"/>
      <c r="X107"/>
      <c r="Y107"/>
      <c r="Z107"/>
      <c r="AA107"/>
      <c r="AB107"/>
    </row>
    <row r="108" spans="2:28" x14ac:dyDescent="0.2">
      <c r="B108" s="41"/>
      <c r="C108" s="41"/>
      <c r="D108" s="63"/>
      <c r="E108" s="63"/>
      <c r="F108" s="41"/>
      <c r="G108" s="61"/>
      <c r="V108"/>
      <c r="W108"/>
      <c r="X108"/>
      <c r="Y108"/>
      <c r="Z108"/>
      <c r="AA108"/>
      <c r="AB108"/>
    </row>
    <row r="109" spans="2:28" x14ac:dyDescent="0.2">
      <c r="B109" s="41"/>
      <c r="C109" s="41"/>
      <c r="D109" s="63"/>
      <c r="E109" s="63"/>
      <c r="F109" s="41"/>
      <c r="G109" s="61"/>
      <c r="V109"/>
      <c r="W109"/>
      <c r="X109"/>
      <c r="Y109"/>
      <c r="Z109"/>
      <c r="AA109"/>
      <c r="AB109"/>
    </row>
    <row r="110" spans="2:28" x14ac:dyDescent="0.2">
      <c r="B110" s="41"/>
      <c r="C110" s="41"/>
      <c r="D110" s="63"/>
      <c r="E110" s="63"/>
      <c r="F110" s="41"/>
      <c r="G110" s="61"/>
      <c r="V110"/>
      <c r="W110"/>
      <c r="X110"/>
      <c r="Y110"/>
      <c r="Z110"/>
      <c r="AA110"/>
      <c r="AB110"/>
    </row>
    <row r="111" spans="2:28" x14ac:dyDescent="0.2">
      <c r="B111" s="41"/>
      <c r="C111" s="41"/>
      <c r="D111" s="63"/>
      <c r="E111" s="63"/>
      <c r="F111" s="41"/>
      <c r="G111" s="61"/>
      <c r="V111"/>
      <c r="W111"/>
      <c r="X111"/>
      <c r="Y111"/>
      <c r="Z111"/>
      <c r="AA111"/>
      <c r="AB111"/>
    </row>
    <row r="112" spans="2:28" x14ac:dyDescent="0.2">
      <c r="B112" s="41"/>
      <c r="C112" s="41"/>
      <c r="D112" s="63"/>
      <c r="E112" s="63"/>
      <c r="F112" s="41"/>
      <c r="G112" s="61"/>
      <c r="V112"/>
      <c r="W112"/>
      <c r="X112"/>
      <c r="Y112"/>
      <c r="Z112"/>
      <c r="AA112"/>
      <c r="AB112"/>
    </row>
    <row r="113" spans="2:28" x14ac:dyDescent="0.2">
      <c r="B113" s="41"/>
      <c r="C113" s="41"/>
      <c r="D113" s="63"/>
      <c r="E113" s="63"/>
      <c r="F113" s="41"/>
      <c r="G113" s="61"/>
      <c r="V113"/>
      <c r="W113"/>
      <c r="X113"/>
      <c r="Y113"/>
      <c r="Z113"/>
      <c r="AA113"/>
      <c r="AB113"/>
    </row>
    <row r="114" spans="2:28" x14ac:dyDescent="0.2">
      <c r="B114" s="41"/>
      <c r="C114" s="41"/>
      <c r="D114" s="63"/>
      <c r="E114" s="63"/>
      <c r="F114" s="41"/>
      <c r="G114" s="61"/>
      <c r="V114"/>
      <c r="W114"/>
      <c r="X114"/>
      <c r="Y114"/>
      <c r="Z114"/>
      <c r="AA114"/>
      <c r="AB114"/>
    </row>
    <row r="115" spans="2:28" x14ac:dyDescent="0.2">
      <c r="B115" s="41"/>
      <c r="C115" s="41"/>
      <c r="D115" s="63"/>
      <c r="E115" s="63"/>
      <c r="F115" s="41"/>
      <c r="G115" s="61"/>
      <c r="V115"/>
      <c r="W115"/>
      <c r="X115"/>
      <c r="Y115"/>
      <c r="Z115"/>
      <c r="AA115"/>
      <c r="AB115"/>
    </row>
    <row r="116" spans="2:28" x14ac:dyDescent="0.2">
      <c r="B116" s="41"/>
      <c r="C116" s="41"/>
      <c r="D116" s="63"/>
      <c r="E116" s="63"/>
      <c r="F116" s="41"/>
      <c r="G116" s="61"/>
      <c r="V116"/>
      <c r="W116"/>
      <c r="X116"/>
      <c r="Y116"/>
      <c r="Z116"/>
      <c r="AA116"/>
      <c r="AB116"/>
    </row>
    <row r="117" spans="2:28" x14ac:dyDescent="0.2">
      <c r="B117" s="41"/>
      <c r="C117" s="41"/>
      <c r="D117" s="63"/>
      <c r="E117" s="63"/>
      <c r="F117" s="41"/>
      <c r="G117" s="61"/>
      <c r="V117"/>
      <c r="W117"/>
      <c r="X117"/>
      <c r="Y117"/>
      <c r="Z117"/>
      <c r="AA117"/>
      <c r="AB117"/>
    </row>
    <row r="118" spans="2:28" x14ac:dyDescent="0.2">
      <c r="B118" s="41"/>
      <c r="C118" s="41"/>
      <c r="D118" s="63"/>
      <c r="E118" s="63"/>
      <c r="F118" s="41"/>
      <c r="G118" s="61"/>
      <c r="V118"/>
      <c r="W118"/>
      <c r="X118"/>
      <c r="Y118"/>
      <c r="Z118"/>
      <c r="AA118"/>
      <c r="AB118"/>
    </row>
    <row r="119" spans="2:28" x14ac:dyDescent="0.2">
      <c r="B119" s="41"/>
      <c r="C119" s="41"/>
      <c r="D119" s="63"/>
      <c r="E119" s="63"/>
      <c r="F119" s="41"/>
      <c r="G119" s="61"/>
      <c r="V119"/>
      <c r="W119"/>
      <c r="X119"/>
      <c r="Y119"/>
      <c r="Z119"/>
      <c r="AA119"/>
      <c r="AB119"/>
    </row>
    <row r="120" spans="2:28" x14ac:dyDescent="0.2">
      <c r="B120" s="41"/>
      <c r="C120" s="41"/>
      <c r="D120" s="63"/>
      <c r="E120" s="63"/>
      <c r="F120" s="41"/>
      <c r="G120" s="61"/>
      <c r="V120"/>
      <c r="W120"/>
      <c r="X120"/>
      <c r="Y120"/>
      <c r="Z120"/>
      <c r="AA120"/>
      <c r="AB120"/>
    </row>
    <row r="121" spans="2:28" x14ac:dyDescent="0.2">
      <c r="B121" s="41"/>
      <c r="C121" s="41"/>
      <c r="D121" s="63"/>
      <c r="E121" s="63"/>
      <c r="F121" s="41"/>
      <c r="G121" s="61"/>
      <c r="V121"/>
      <c r="W121"/>
      <c r="X121"/>
      <c r="Y121"/>
      <c r="Z121"/>
      <c r="AA121"/>
      <c r="AB121"/>
    </row>
    <row r="122" spans="2:28" x14ac:dyDescent="0.2">
      <c r="B122" s="41"/>
      <c r="C122" s="41"/>
      <c r="D122" s="63"/>
      <c r="E122" s="63"/>
      <c r="F122" s="41"/>
      <c r="G122" s="61"/>
      <c r="V122"/>
      <c r="W122"/>
      <c r="X122"/>
      <c r="Y122"/>
      <c r="Z122"/>
      <c r="AA122"/>
      <c r="AB122"/>
    </row>
    <row r="123" spans="2:28" x14ac:dyDescent="0.2">
      <c r="B123" s="41"/>
      <c r="C123" s="41"/>
      <c r="D123" s="63"/>
      <c r="E123" s="63"/>
      <c r="F123" s="41"/>
      <c r="G123" s="61"/>
      <c r="V123"/>
      <c r="W123"/>
      <c r="X123"/>
      <c r="Y123"/>
      <c r="Z123"/>
      <c r="AA123"/>
      <c r="AB123"/>
    </row>
    <row r="124" spans="2:28" x14ac:dyDescent="0.2">
      <c r="B124" s="41"/>
      <c r="C124" s="41"/>
      <c r="D124" s="63"/>
      <c r="E124" s="63"/>
      <c r="F124" s="41"/>
      <c r="G124" s="61"/>
      <c r="V124"/>
      <c r="W124"/>
      <c r="X124"/>
      <c r="Y124"/>
      <c r="Z124"/>
      <c r="AA124"/>
      <c r="AB124"/>
    </row>
    <row r="125" spans="2:28" x14ac:dyDescent="0.2">
      <c r="B125" s="41"/>
      <c r="C125" s="41"/>
      <c r="D125" s="63"/>
      <c r="E125" s="63"/>
      <c r="F125" s="41"/>
      <c r="G125" s="61"/>
      <c r="V125"/>
      <c r="W125"/>
      <c r="X125"/>
      <c r="Y125"/>
      <c r="Z125"/>
      <c r="AA125"/>
      <c r="AB125"/>
    </row>
    <row r="126" spans="2:28" x14ac:dyDescent="0.2">
      <c r="B126" s="41"/>
      <c r="C126" s="41"/>
      <c r="D126" s="63"/>
      <c r="E126" s="63"/>
      <c r="F126" s="41"/>
      <c r="G126" s="61"/>
      <c r="V126"/>
      <c r="W126"/>
      <c r="X126"/>
      <c r="Y126"/>
      <c r="Z126"/>
      <c r="AA126"/>
      <c r="AB126"/>
    </row>
    <row r="127" spans="2:28" x14ac:dyDescent="0.2">
      <c r="B127" s="41"/>
      <c r="C127" s="41"/>
      <c r="D127" s="63"/>
      <c r="E127" s="63"/>
      <c r="F127" s="41"/>
      <c r="G127" s="61"/>
      <c r="V127"/>
      <c r="W127"/>
      <c r="X127"/>
      <c r="Y127"/>
      <c r="Z127"/>
      <c r="AA127"/>
      <c r="AB127"/>
    </row>
    <row r="128" spans="2:28" x14ac:dyDescent="0.2">
      <c r="B128" s="41"/>
      <c r="C128" s="41"/>
      <c r="D128" s="63"/>
      <c r="E128" s="63"/>
      <c r="F128" s="41"/>
      <c r="G128" s="61"/>
      <c r="V128"/>
      <c r="W128"/>
      <c r="X128"/>
      <c r="Y128"/>
      <c r="Z128"/>
      <c r="AA128"/>
      <c r="AB128"/>
    </row>
    <row r="129" spans="2:28" x14ac:dyDescent="0.2">
      <c r="B129" s="41"/>
      <c r="C129" s="41"/>
      <c r="D129" s="63"/>
      <c r="E129" s="63"/>
      <c r="F129" s="41"/>
      <c r="G129" s="61"/>
      <c r="V129"/>
      <c r="W129"/>
      <c r="X129"/>
      <c r="Y129"/>
      <c r="Z129"/>
      <c r="AA129"/>
      <c r="AB129"/>
    </row>
    <row r="130" spans="2:28" x14ac:dyDescent="0.2">
      <c r="B130" s="41"/>
      <c r="C130" s="41"/>
      <c r="D130" s="63"/>
      <c r="E130" s="63"/>
      <c r="F130" s="41"/>
      <c r="G130" s="61"/>
      <c r="V130"/>
      <c r="W130"/>
      <c r="X130"/>
      <c r="Y130"/>
      <c r="Z130"/>
      <c r="AA130"/>
      <c r="AB130"/>
    </row>
    <row r="131" spans="2:28" x14ac:dyDescent="0.2">
      <c r="B131" s="41"/>
      <c r="C131" s="41"/>
      <c r="D131" s="63"/>
      <c r="E131" s="63"/>
      <c r="F131" s="41"/>
      <c r="G131" s="61"/>
      <c r="V131"/>
      <c r="W131"/>
      <c r="X131"/>
      <c r="Y131"/>
      <c r="Z131"/>
      <c r="AA131"/>
      <c r="AB131"/>
    </row>
    <row r="132" spans="2:28" x14ac:dyDescent="0.2">
      <c r="B132" s="41"/>
      <c r="C132" s="41"/>
      <c r="D132" s="63"/>
      <c r="E132" s="63"/>
      <c r="F132" s="41"/>
      <c r="G132" s="61"/>
      <c r="V132"/>
      <c r="W132"/>
      <c r="X132"/>
      <c r="Y132"/>
      <c r="Z132"/>
      <c r="AA132"/>
      <c r="AB132"/>
    </row>
    <row r="133" spans="2:28" x14ac:dyDescent="0.2">
      <c r="V133"/>
      <c r="W133"/>
      <c r="X133"/>
      <c r="Y133"/>
      <c r="Z133"/>
      <c r="AA133"/>
      <c r="AB133"/>
    </row>
    <row r="134" spans="2:28" x14ac:dyDescent="0.2">
      <c r="V134"/>
      <c r="W134"/>
      <c r="X134"/>
      <c r="Y134"/>
      <c r="Z134"/>
      <c r="AA134"/>
      <c r="AB134"/>
    </row>
    <row r="135" spans="2:28" x14ac:dyDescent="0.2">
      <c r="V135"/>
      <c r="W135"/>
      <c r="X135"/>
      <c r="Y135"/>
      <c r="Z135"/>
      <c r="AA135"/>
      <c r="AB135"/>
    </row>
    <row r="136" spans="2:28" x14ac:dyDescent="0.2">
      <c r="V136"/>
      <c r="W136"/>
      <c r="X136"/>
      <c r="Y136"/>
      <c r="Z136"/>
      <c r="AA136"/>
      <c r="AB136"/>
    </row>
    <row r="137" spans="2:28" x14ac:dyDescent="0.2">
      <c r="V137"/>
      <c r="W137"/>
      <c r="X137"/>
      <c r="Y137"/>
      <c r="Z137"/>
      <c r="AA137"/>
      <c r="AB137"/>
    </row>
    <row r="138" spans="2:28" x14ac:dyDescent="0.2">
      <c r="V138"/>
      <c r="W138"/>
      <c r="X138"/>
      <c r="Y138"/>
      <c r="Z138"/>
      <c r="AA138"/>
      <c r="AB138"/>
    </row>
    <row r="139" spans="2:28" x14ac:dyDescent="0.2">
      <c r="V139"/>
      <c r="W139"/>
      <c r="X139"/>
      <c r="Y139"/>
      <c r="Z139"/>
      <c r="AA139"/>
      <c r="AB139"/>
    </row>
    <row r="140" spans="2:28" x14ac:dyDescent="0.2">
      <c r="V140"/>
      <c r="W140"/>
      <c r="X140"/>
      <c r="Y140"/>
      <c r="Z140"/>
      <c r="AA140"/>
      <c r="AB140"/>
    </row>
    <row r="141" spans="2:28" x14ac:dyDescent="0.2">
      <c r="V141"/>
      <c r="W141"/>
      <c r="X141"/>
      <c r="Y141"/>
      <c r="Z141"/>
      <c r="AA141"/>
      <c r="AB141"/>
    </row>
    <row r="142" spans="2:28" x14ac:dyDescent="0.2">
      <c r="V142"/>
      <c r="W142"/>
      <c r="X142"/>
      <c r="Y142"/>
      <c r="Z142"/>
      <c r="AA142"/>
      <c r="AB142"/>
    </row>
    <row r="143" spans="2:28" x14ac:dyDescent="0.2">
      <c r="V143"/>
      <c r="W143"/>
      <c r="X143"/>
      <c r="Y143"/>
      <c r="Z143"/>
      <c r="AA143"/>
      <c r="AB143"/>
    </row>
    <row r="144" spans="2:28" x14ac:dyDescent="0.2">
      <c r="V144"/>
      <c r="W144"/>
      <c r="X144"/>
      <c r="Y144"/>
      <c r="Z144"/>
      <c r="AA144"/>
      <c r="AB144"/>
    </row>
    <row r="145" spans="4:28" x14ac:dyDescent="0.2">
      <c r="V145"/>
      <c r="W145"/>
      <c r="X145"/>
      <c r="Y145"/>
      <c r="Z145"/>
      <c r="AA145"/>
      <c r="AB145"/>
    </row>
    <row r="146" spans="4:28" x14ac:dyDescent="0.2">
      <c r="V146"/>
      <c r="W146"/>
      <c r="X146"/>
      <c r="Y146"/>
      <c r="Z146"/>
      <c r="AA146"/>
      <c r="AB146"/>
    </row>
    <row r="147" spans="4:28" x14ac:dyDescent="0.2">
      <c r="D147"/>
      <c r="E147"/>
      <c r="V147"/>
      <c r="W147"/>
      <c r="X147"/>
      <c r="Y147"/>
      <c r="Z147"/>
      <c r="AA147"/>
      <c r="AB147"/>
    </row>
    <row r="148" spans="4:28" x14ac:dyDescent="0.2">
      <c r="D148"/>
      <c r="E148"/>
      <c r="V148"/>
      <c r="W148"/>
      <c r="X148"/>
      <c r="Y148"/>
      <c r="Z148"/>
      <c r="AA148"/>
      <c r="AB148"/>
    </row>
    <row r="149" spans="4:28" x14ac:dyDescent="0.2">
      <c r="D149"/>
      <c r="E149"/>
      <c r="V149"/>
      <c r="W149"/>
      <c r="X149"/>
      <c r="Y149"/>
      <c r="Z149"/>
      <c r="AA149"/>
      <c r="AB149"/>
    </row>
    <row r="150" spans="4:28" x14ac:dyDescent="0.2">
      <c r="D150"/>
      <c r="E150"/>
      <c r="V150"/>
      <c r="W150"/>
      <c r="X150"/>
      <c r="Y150"/>
      <c r="Z150"/>
      <c r="AA150"/>
      <c r="AB150"/>
    </row>
    <row r="151" spans="4:28" x14ac:dyDescent="0.2">
      <c r="D151"/>
      <c r="E151"/>
      <c r="V151"/>
      <c r="W151"/>
      <c r="X151"/>
      <c r="Y151"/>
      <c r="Z151"/>
      <c r="AA151"/>
      <c r="AB151"/>
    </row>
    <row r="152" spans="4:28" x14ac:dyDescent="0.2">
      <c r="D152"/>
      <c r="E152"/>
      <c r="V152"/>
      <c r="W152"/>
      <c r="X152"/>
      <c r="Y152"/>
      <c r="Z152"/>
      <c r="AA152"/>
      <c r="AB152"/>
    </row>
    <row r="153" spans="4:28" x14ac:dyDescent="0.2">
      <c r="D153"/>
      <c r="E153"/>
      <c r="V153"/>
      <c r="W153"/>
      <c r="X153"/>
      <c r="Y153"/>
      <c r="Z153"/>
      <c r="AA153"/>
      <c r="AB153"/>
    </row>
    <row r="154" spans="4:28" x14ac:dyDescent="0.2">
      <c r="D154"/>
      <c r="E154"/>
      <c r="V154"/>
      <c r="W154"/>
      <c r="X154"/>
      <c r="Y154"/>
      <c r="Z154"/>
      <c r="AA154"/>
      <c r="AB154"/>
    </row>
    <row r="155" spans="4:28" x14ac:dyDescent="0.2">
      <c r="D155"/>
      <c r="E155"/>
      <c r="V155"/>
      <c r="W155"/>
      <c r="X155"/>
      <c r="Y155"/>
      <c r="Z155"/>
      <c r="AA155"/>
      <c r="AB155"/>
    </row>
    <row r="156" spans="4:28" x14ac:dyDescent="0.2">
      <c r="D156"/>
      <c r="E156"/>
      <c r="V156"/>
      <c r="W156"/>
      <c r="X156"/>
      <c r="Y156"/>
      <c r="Z156"/>
      <c r="AA156"/>
      <c r="AB156"/>
    </row>
    <row r="157" spans="4:28" x14ac:dyDescent="0.2">
      <c r="D157"/>
      <c r="E157"/>
      <c r="V157"/>
      <c r="W157"/>
      <c r="X157"/>
      <c r="Y157"/>
      <c r="Z157"/>
      <c r="AA157"/>
      <c r="AB157"/>
    </row>
    <row r="158" spans="4:28" x14ac:dyDescent="0.2">
      <c r="D158"/>
      <c r="E158"/>
      <c r="V158"/>
      <c r="W158"/>
      <c r="X158"/>
      <c r="Y158"/>
      <c r="Z158"/>
      <c r="AA158"/>
      <c r="AB158"/>
    </row>
    <row r="159" spans="4:28" x14ac:dyDescent="0.2">
      <c r="D159"/>
      <c r="E159"/>
      <c r="V159"/>
      <c r="W159"/>
      <c r="X159"/>
      <c r="Y159"/>
      <c r="Z159"/>
      <c r="AA159"/>
      <c r="AB159"/>
    </row>
    <row r="160" spans="4:28" x14ac:dyDescent="0.2">
      <c r="D160"/>
      <c r="E160"/>
      <c r="V160"/>
      <c r="W160"/>
      <c r="X160"/>
      <c r="Y160"/>
      <c r="Z160"/>
      <c r="AA160"/>
      <c r="AB160"/>
    </row>
    <row r="161" spans="4:28" x14ac:dyDescent="0.2">
      <c r="D161"/>
      <c r="E161"/>
      <c r="V161"/>
      <c r="W161"/>
      <c r="X161"/>
      <c r="Y161"/>
      <c r="Z161"/>
      <c r="AA161"/>
      <c r="AB161"/>
    </row>
    <row r="162" spans="4:28" x14ac:dyDescent="0.2">
      <c r="D162"/>
      <c r="E162"/>
      <c r="V162"/>
      <c r="W162"/>
      <c r="X162"/>
      <c r="Y162"/>
      <c r="Z162"/>
      <c r="AA162"/>
      <c r="AB162"/>
    </row>
    <row r="163" spans="4:28" x14ac:dyDescent="0.2">
      <c r="D163"/>
      <c r="E163"/>
      <c r="V163"/>
      <c r="W163"/>
      <c r="X163"/>
      <c r="Y163"/>
      <c r="Z163"/>
      <c r="AA163"/>
      <c r="AB163"/>
    </row>
    <row r="164" spans="4:28" x14ac:dyDescent="0.2">
      <c r="D164"/>
      <c r="E164"/>
      <c r="V164"/>
      <c r="W164"/>
      <c r="X164"/>
      <c r="Y164"/>
      <c r="Z164"/>
      <c r="AA164"/>
      <c r="AB164"/>
    </row>
    <row r="165" spans="4:28" x14ac:dyDescent="0.2">
      <c r="D165"/>
      <c r="E165"/>
      <c r="V165"/>
      <c r="W165"/>
      <c r="X165"/>
      <c r="Y165"/>
      <c r="Z165"/>
      <c r="AA165"/>
      <c r="AB165"/>
    </row>
    <row r="166" spans="4:28" x14ac:dyDescent="0.2">
      <c r="D166"/>
      <c r="E166"/>
      <c r="V166"/>
      <c r="W166"/>
      <c r="X166"/>
      <c r="Y166"/>
      <c r="Z166"/>
      <c r="AA166"/>
      <c r="AB166"/>
    </row>
    <row r="167" spans="4:28" x14ac:dyDescent="0.2">
      <c r="D167"/>
      <c r="E167"/>
      <c r="V167"/>
      <c r="W167"/>
      <c r="X167"/>
      <c r="Y167"/>
      <c r="Z167"/>
      <c r="AA167"/>
      <c r="AB167"/>
    </row>
    <row r="168" spans="4:28" x14ac:dyDescent="0.2">
      <c r="D168"/>
      <c r="E168"/>
      <c r="V168"/>
      <c r="W168"/>
      <c r="X168"/>
      <c r="Y168"/>
      <c r="Z168"/>
      <c r="AA168"/>
      <c r="AB168"/>
    </row>
    <row r="169" spans="4:28" x14ac:dyDescent="0.2">
      <c r="D169"/>
      <c r="E169"/>
      <c r="V169"/>
      <c r="W169"/>
      <c r="X169"/>
      <c r="Y169"/>
      <c r="Z169"/>
      <c r="AA169"/>
      <c r="AB169"/>
    </row>
    <row r="170" spans="4:28" x14ac:dyDescent="0.2">
      <c r="D170"/>
      <c r="E170"/>
      <c r="V170"/>
      <c r="W170"/>
      <c r="X170"/>
      <c r="Y170"/>
      <c r="Z170"/>
      <c r="AA170"/>
      <c r="AB170"/>
    </row>
    <row r="171" spans="4:28" x14ac:dyDescent="0.2">
      <c r="D171"/>
      <c r="E171"/>
      <c r="V171"/>
      <c r="W171"/>
      <c r="X171"/>
      <c r="Y171"/>
      <c r="Z171"/>
      <c r="AA171"/>
      <c r="AB171"/>
    </row>
    <row r="172" spans="4:28" x14ac:dyDescent="0.2">
      <c r="D172"/>
      <c r="E172"/>
      <c r="V172"/>
      <c r="W172"/>
      <c r="X172"/>
      <c r="Y172"/>
      <c r="Z172"/>
      <c r="AA172"/>
      <c r="AB172"/>
    </row>
    <row r="173" spans="4:28" x14ac:dyDescent="0.2">
      <c r="D173"/>
      <c r="E173"/>
      <c r="V173"/>
      <c r="W173"/>
      <c r="X173"/>
      <c r="Y173"/>
      <c r="Z173"/>
      <c r="AA173"/>
      <c r="AB173"/>
    </row>
    <row r="174" spans="4:28" x14ac:dyDescent="0.2">
      <c r="D174"/>
      <c r="E174"/>
      <c r="V174"/>
      <c r="W174"/>
      <c r="X174"/>
      <c r="Y174"/>
      <c r="Z174"/>
      <c r="AA174"/>
      <c r="AB174"/>
    </row>
    <row r="175" spans="4:28" x14ac:dyDescent="0.2">
      <c r="D175"/>
      <c r="E175"/>
      <c r="V175"/>
      <c r="W175"/>
      <c r="X175"/>
      <c r="Y175"/>
      <c r="Z175"/>
      <c r="AA175"/>
      <c r="AB175"/>
    </row>
    <row r="176" spans="4:28" x14ac:dyDescent="0.2">
      <c r="D176"/>
      <c r="E176"/>
      <c r="V176"/>
      <c r="W176"/>
      <c r="X176"/>
      <c r="Y176"/>
      <c r="Z176"/>
      <c r="AA176"/>
      <c r="AB176"/>
    </row>
    <row r="177" spans="4:28" x14ac:dyDescent="0.2">
      <c r="D177"/>
      <c r="E177"/>
      <c r="V177"/>
      <c r="W177"/>
      <c r="X177"/>
      <c r="Y177"/>
      <c r="Z177"/>
      <c r="AA177"/>
      <c r="AB177"/>
    </row>
    <row r="178" spans="4:28" x14ac:dyDescent="0.2">
      <c r="D178"/>
      <c r="E178"/>
      <c r="V178"/>
      <c r="W178"/>
      <c r="X178"/>
      <c r="Y178"/>
      <c r="Z178"/>
      <c r="AA178"/>
      <c r="AB178"/>
    </row>
    <row r="179" spans="4:28" x14ac:dyDescent="0.2">
      <c r="D179"/>
      <c r="E179"/>
      <c r="V179"/>
      <c r="W179"/>
      <c r="X179"/>
      <c r="Y179"/>
      <c r="Z179"/>
      <c r="AA179"/>
      <c r="AB179"/>
    </row>
    <row r="180" spans="4:28" x14ac:dyDescent="0.2">
      <c r="D180"/>
      <c r="E180"/>
      <c r="V180"/>
      <c r="W180"/>
      <c r="X180"/>
      <c r="Y180"/>
      <c r="Z180"/>
      <c r="AA180"/>
      <c r="AB180"/>
    </row>
    <row r="181" spans="4:28" x14ac:dyDescent="0.2">
      <c r="D181"/>
      <c r="E181"/>
      <c r="V181"/>
      <c r="W181"/>
      <c r="X181"/>
      <c r="Y181"/>
      <c r="Z181"/>
      <c r="AA181"/>
      <c r="AB181"/>
    </row>
    <row r="182" spans="4:28" x14ac:dyDescent="0.2">
      <c r="D182"/>
      <c r="E182"/>
      <c r="V182"/>
      <c r="W182"/>
      <c r="X182"/>
      <c r="Y182"/>
      <c r="Z182"/>
      <c r="AA182"/>
      <c r="AB182"/>
    </row>
    <row r="183" spans="4:28" x14ac:dyDescent="0.2">
      <c r="D183"/>
      <c r="E183"/>
      <c r="V183"/>
      <c r="W183"/>
      <c r="X183"/>
      <c r="Y183"/>
      <c r="Z183"/>
      <c r="AA183"/>
      <c r="AB183"/>
    </row>
    <row r="184" spans="4:28" x14ac:dyDescent="0.2">
      <c r="D184"/>
      <c r="E184"/>
      <c r="V184"/>
      <c r="W184"/>
      <c r="X184"/>
      <c r="Y184"/>
      <c r="Z184"/>
      <c r="AA184"/>
      <c r="AB184"/>
    </row>
    <row r="185" spans="4:28" x14ac:dyDescent="0.2">
      <c r="D185"/>
      <c r="E185"/>
      <c r="V185"/>
      <c r="W185"/>
      <c r="X185"/>
      <c r="Y185"/>
      <c r="Z185"/>
      <c r="AA185"/>
      <c r="AB185"/>
    </row>
    <row r="186" spans="4:28" x14ac:dyDescent="0.2">
      <c r="D186"/>
      <c r="E186"/>
      <c r="V186"/>
      <c r="W186"/>
      <c r="X186"/>
      <c r="Y186"/>
      <c r="Z186"/>
      <c r="AA186"/>
      <c r="AB186"/>
    </row>
    <row r="187" spans="4:28" x14ac:dyDescent="0.2">
      <c r="D187"/>
      <c r="E187"/>
      <c r="V187"/>
      <c r="W187"/>
      <c r="X187"/>
      <c r="Y187"/>
      <c r="Z187"/>
      <c r="AA187"/>
      <c r="AB187"/>
    </row>
    <row r="188" spans="4:28" x14ac:dyDescent="0.2">
      <c r="D188"/>
      <c r="E188"/>
      <c r="V188"/>
      <c r="W188"/>
      <c r="X188"/>
      <c r="Y188"/>
      <c r="Z188"/>
      <c r="AA188"/>
      <c r="AB188"/>
    </row>
    <row r="189" spans="4:28" x14ac:dyDescent="0.2">
      <c r="D189"/>
      <c r="E189"/>
      <c r="V189"/>
      <c r="W189"/>
      <c r="X189"/>
      <c r="Y189"/>
      <c r="Z189"/>
      <c r="AA189"/>
      <c r="AB189"/>
    </row>
    <row r="190" spans="4:28" x14ac:dyDescent="0.2">
      <c r="D190"/>
      <c r="E190"/>
      <c r="V190"/>
      <c r="W190"/>
      <c r="X190"/>
      <c r="Y190"/>
      <c r="Z190"/>
      <c r="AA190"/>
      <c r="AB190"/>
    </row>
    <row r="191" spans="4:28" x14ac:dyDescent="0.2">
      <c r="D191"/>
      <c r="E191"/>
      <c r="V191"/>
      <c r="W191"/>
      <c r="X191"/>
      <c r="Y191"/>
      <c r="Z191"/>
      <c r="AA191"/>
      <c r="AB191"/>
    </row>
    <row r="192" spans="4:28" x14ac:dyDescent="0.2">
      <c r="D192"/>
      <c r="E192"/>
      <c r="V192"/>
      <c r="W192"/>
      <c r="X192"/>
      <c r="Y192"/>
      <c r="Z192"/>
      <c r="AA192"/>
      <c r="AB192"/>
    </row>
    <row r="193" spans="4:28" x14ac:dyDescent="0.2">
      <c r="D193"/>
      <c r="E193"/>
      <c r="V193"/>
      <c r="W193"/>
      <c r="X193"/>
      <c r="Y193"/>
      <c r="Z193"/>
      <c r="AA193"/>
      <c r="AB193"/>
    </row>
    <row r="194" spans="4:28" x14ac:dyDescent="0.2">
      <c r="D194"/>
      <c r="E194"/>
      <c r="V194"/>
      <c r="W194"/>
      <c r="X194"/>
      <c r="Y194"/>
      <c r="Z194"/>
      <c r="AA194"/>
      <c r="AB194"/>
    </row>
    <row r="195" spans="4:28" x14ac:dyDescent="0.2">
      <c r="D195"/>
      <c r="E195"/>
      <c r="V195"/>
      <c r="W195"/>
      <c r="X195"/>
      <c r="Y195"/>
      <c r="Z195"/>
      <c r="AA195"/>
      <c r="AB195"/>
    </row>
    <row r="196" spans="4:28" x14ac:dyDescent="0.2">
      <c r="D196"/>
      <c r="E196"/>
      <c r="V196"/>
      <c r="W196"/>
      <c r="X196"/>
      <c r="Y196"/>
      <c r="Z196"/>
      <c r="AA196"/>
      <c r="AB196"/>
    </row>
    <row r="197" spans="4:28" x14ac:dyDescent="0.2">
      <c r="D197"/>
      <c r="E197"/>
      <c r="V197"/>
      <c r="W197"/>
      <c r="X197"/>
      <c r="Y197"/>
      <c r="Z197"/>
      <c r="AA197"/>
      <c r="AB197"/>
    </row>
    <row r="198" spans="4:28" x14ac:dyDescent="0.2">
      <c r="D198"/>
      <c r="E198"/>
      <c r="V198"/>
      <c r="W198"/>
      <c r="X198"/>
      <c r="Y198"/>
      <c r="Z198"/>
      <c r="AA198"/>
      <c r="AB198"/>
    </row>
    <row r="199" spans="4:28" x14ac:dyDescent="0.2">
      <c r="D199"/>
      <c r="E199"/>
      <c r="V199"/>
      <c r="W199"/>
      <c r="X199"/>
      <c r="Y199"/>
      <c r="Z199"/>
      <c r="AA199"/>
      <c r="AB199"/>
    </row>
    <row r="200" spans="4:28" x14ac:dyDescent="0.2">
      <c r="D200"/>
      <c r="E200"/>
      <c r="V200"/>
      <c r="W200"/>
      <c r="X200"/>
      <c r="Y200"/>
      <c r="Z200"/>
      <c r="AA200"/>
      <c r="AB200"/>
    </row>
    <row r="201" spans="4:28" x14ac:dyDescent="0.2">
      <c r="D201"/>
      <c r="E201"/>
      <c r="V201"/>
      <c r="W201"/>
      <c r="X201"/>
      <c r="Y201"/>
      <c r="Z201"/>
      <c r="AA201"/>
      <c r="AB201"/>
    </row>
    <row r="202" spans="4:28" x14ac:dyDescent="0.2">
      <c r="D202"/>
      <c r="E202"/>
      <c r="V202"/>
      <c r="W202"/>
      <c r="X202"/>
      <c r="Y202"/>
      <c r="Z202"/>
      <c r="AA202"/>
      <c r="AB202"/>
    </row>
    <row r="203" spans="4:28" x14ac:dyDescent="0.2">
      <c r="D203"/>
      <c r="E203"/>
      <c r="V203"/>
      <c r="W203"/>
      <c r="X203"/>
      <c r="Y203"/>
      <c r="Z203"/>
      <c r="AA203"/>
      <c r="AB203"/>
    </row>
    <row r="204" spans="4:28" x14ac:dyDescent="0.2">
      <c r="D204"/>
      <c r="E204"/>
      <c r="V204"/>
      <c r="W204"/>
      <c r="X204"/>
      <c r="Y204"/>
      <c r="Z204"/>
      <c r="AA204"/>
      <c r="AB204"/>
    </row>
    <row r="205" spans="4:28" x14ac:dyDescent="0.2">
      <c r="D205"/>
      <c r="E205"/>
      <c r="V205"/>
      <c r="W205"/>
      <c r="X205"/>
      <c r="Y205"/>
      <c r="Z205"/>
      <c r="AA205"/>
      <c r="AB205"/>
    </row>
    <row r="206" spans="4:28" x14ac:dyDescent="0.2">
      <c r="D206"/>
      <c r="E206"/>
      <c r="V206"/>
      <c r="W206"/>
      <c r="X206"/>
      <c r="Y206"/>
      <c r="Z206"/>
      <c r="AA206"/>
      <c r="AB206"/>
    </row>
    <row r="207" spans="4:28" x14ac:dyDescent="0.2">
      <c r="D207"/>
      <c r="E207"/>
      <c r="V207"/>
      <c r="W207"/>
      <c r="X207"/>
      <c r="Y207"/>
      <c r="Z207"/>
      <c r="AA207"/>
      <c r="AB207"/>
    </row>
    <row r="208" spans="4:28" x14ac:dyDescent="0.2">
      <c r="D208"/>
      <c r="E208"/>
      <c r="V208"/>
      <c r="W208"/>
      <c r="X208"/>
      <c r="Y208"/>
      <c r="Z208"/>
      <c r="AA208"/>
      <c r="AB208"/>
    </row>
    <row r="209" spans="4:28" x14ac:dyDescent="0.2">
      <c r="D209"/>
      <c r="E209"/>
      <c r="V209"/>
      <c r="W209"/>
      <c r="X209"/>
      <c r="Y209"/>
      <c r="Z209"/>
      <c r="AA209"/>
      <c r="AB209"/>
    </row>
    <row r="210" spans="4:28" x14ac:dyDescent="0.2">
      <c r="D210"/>
      <c r="E210"/>
      <c r="V210"/>
      <c r="W210"/>
      <c r="X210"/>
      <c r="Y210"/>
      <c r="Z210"/>
      <c r="AA210"/>
      <c r="AB210"/>
    </row>
    <row r="211" spans="4:28" x14ac:dyDescent="0.2">
      <c r="D211"/>
      <c r="E211"/>
      <c r="V211"/>
      <c r="W211"/>
      <c r="X211"/>
      <c r="Y211"/>
      <c r="Z211"/>
      <c r="AA211"/>
      <c r="AB211"/>
    </row>
    <row r="212" spans="4:28" x14ac:dyDescent="0.2">
      <c r="D212"/>
      <c r="E212"/>
      <c r="V212"/>
      <c r="W212"/>
      <c r="X212"/>
      <c r="Y212"/>
      <c r="Z212"/>
      <c r="AA212"/>
      <c r="AB212"/>
    </row>
    <row r="213" spans="4:28" x14ac:dyDescent="0.2">
      <c r="D213"/>
      <c r="E213"/>
      <c r="V213"/>
      <c r="W213"/>
      <c r="X213"/>
      <c r="Y213"/>
      <c r="Z213"/>
      <c r="AA213"/>
      <c r="AB213"/>
    </row>
    <row r="214" spans="4:28" x14ac:dyDescent="0.2">
      <c r="D214"/>
      <c r="E214"/>
      <c r="V214"/>
      <c r="W214"/>
      <c r="X214"/>
      <c r="Y214"/>
      <c r="Z214"/>
      <c r="AA214"/>
      <c r="AB214"/>
    </row>
    <row r="215" spans="4:28" x14ac:dyDescent="0.2">
      <c r="D215"/>
      <c r="E215"/>
      <c r="V215"/>
      <c r="W215"/>
      <c r="X215"/>
      <c r="Y215"/>
      <c r="Z215"/>
      <c r="AA215"/>
      <c r="AB215"/>
    </row>
    <row r="216" spans="4:28" x14ac:dyDescent="0.2">
      <c r="D216"/>
      <c r="E216"/>
      <c r="V216"/>
      <c r="W216"/>
      <c r="X216"/>
      <c r="Y216"/>
      <c r="Z216"/>
      <c r="AA216"/>
      <c r="AB216"/>
    </row>
    <row r="217" spans="4:28" x14ac:dyDescent="0.2">
      <c r="D217"/>
      <c r="E217"/>
      <c r="V217"/>
      <c r="W217"/>
      <c r="X217"/>
      <c r="Y217"/>
      <c r="Z217"/>
      <c r="AA217"/>
      <c r="AB217"/>
    </row>
    <row r="218" spans="4:28" x14ac:dyDescent="0.2">
      <c r="D218"/>
      <c r="E218"/>
      <c r="V218"/>
      <c r="W218"/>
      <c r="X218"/>
      <c r="Y218"/>
      <c r="Z218"/>
      <c r="AA218"/>
      <c r="AB218"/>
    </row>
    <row r="219" spans="4:28" x14ac:dyDescent="0.2">
      <c r="D219"/>
      <c r="E219"/>
      <c r="V219"/>
      <c r="W219"/>
      <c r="X219"/>
      <c r="Y219"/>
      <c r="Z219"/>
      <c r="AA219"/>
      <c r="AB219"/>
    </row>
    <row r="220" spans="4:28" x14ac:dyDescent="0.2">
      <c r="D220"/>
      <c r="E220"/>
      <c r="V220"/>
      <c r="W220"/>
      <c r="X220"/>
      <c r="Y220"/>
      <c r="Z220"/>
      <c r="AA220"/>
      <c r="AB220"/>
    </row>
    <row r="221" spans="4:28" x14ac:dyDescent="0.2">
      <c r="D221"/>
      <c r="E221"/>
      <c r="V221"/>
      <c r="W221"/>
      <c r="X221"/>
      <c r="Y221"/>
      <c r="Z221"/>
      <c r="AA221"/>
      <c r="AB221"/>
    </row>
    <row r="222" spans="4:28" x14ac:dyDescent="0.2">
      <c r="D222"/>
      <c r="E222"/>
      <c r="V222"/>
      <c r="W222"/>
      <c r="X222"/>
      <c r="Y222"/>
      <c r="Z222"/>
      <c r="AA222"/>
      <c r="AB222"/>
    </row>
    <row r="223" spans="4:28" x14ac:dyDescent="0.2">
      <c r="D223"/>
      <c r="E223"/>
      <c r="V223"/>
      <c r="W223"/>
      <c r="X223"/>
      <c r="Y223"/>
      <c r="Z223"/>
      <c r="AA223"/>
      <c r="AB223"/>
    </row>
    <row r="224" spans="4:28" x14ac:dyDescent="0.2">
      <c r="D224"/>
      <c r="E224"/>
      <c r="V224"/>
      <c r="W224"/>
      <c r="X224"/>
      <c r="Y224"/>
      <c r="Z224"/>
      <c r="AA224"/>
      <c r="AB224"/>
    </row>
    <row r="225" spans="4:28" x14ac:dyDescent="0.2">
      <c r="D225"/>
      <c r="E225"/>
      <c r="V225"/>
      <c r="W225"/>
      <c r="X225"/>
      <c r="Y225"/>
      <c r="Z225"/>
      <c r="AA225"/>
      <c r="AB225"/>
    </row>
    <row r="226" spans="4:28" x14ac:dyDescent="0.2">
      <c r="D226"/>
      <c r="E226"/>
      <c r="V226"/>
      <c r="W226"/>
      <c r="X226"/>
      <c r="Y226"/>
      <c r="Z226"/>
      <c r="AA226"/>
      <c r="AB226"/>
    </row>
    <row r="227" spans="4:28" x14ac:dyDescent="0.2">
      <c r="D227"/>
      <c r="E227"/>
      <c r="V227"/>
      <c r="W227"/>
      <c r="X227"/>
      <c r="Y227"/>
      <c r="Z227"/>
      <c r="AA227"/>
      <c r="AB227"/>
    </row>
    <row r="228" spans="4:28" x14ac:dyDescent="0.2">
      <c r="D228"/>
      <c r="E228"/>
      <c r="V228"/>
      <c r="W228"/>
      <c r="X228"/>
      <c r="Y228"/>
      <c r="Z228"/>
      <c r="AA228"/>
      <c r="AB228"/>
    </row>
    <row r="229" spans="4:28" x14ac:dyDescent="0.2">
      <c r="D229"/>
      <c r="E229"/>
      <c r="V229"/>
      <c r="W229"/>
      <c r="X229"/>
      <c r="Y229"/>
      <c r="Z229"/>
      <c r="AA229"/>
      <c r="AB229"/>
    </row>
    <row r="230" spans="4:28" x14ac:dyDescent="0.2">
      <c r="D230"/>
      <c r="E230"/>
      <c r="V230"/>
      <c r="W230"/>
      <c r="X230"/>
      <c r="Y230"/>
      <c r="Z230"/>
      <c r="AA230"/>
      <c r="AB230"/>
    </row>
    <row r="231" spans="4:28" x14ac:dyDescent="0.2">
      <c r="D231"/>
      <c r="E231"/>
      <c r="V231"/>
      <c r="W231"/>
      <c r="X231"/>
      <c r="Y231"/>
      <c r="Z231"/>
      <c r="AA231"/>
      <c r="AB231"/>
    </row>
    <row r="232" spans="4:28" x14ac:dyDescent="0.2">
      <c r="D232"/>
      <c r="E232"/>
      <c r="V232"/>
      <c r="W232"/>
      <c r="X232"/>
      <c r="Y232"/>
      <c r="Z232"/>
      <c r="AA232"/>
      <c r="AB232"/>
    </row>
    <row r="233" spans="4:28" x14ac:dyDescent="0.2">
      <c r="D233"/>
      <c r="E233"/>
      <c r="V233"/>
      <c r="W233"/>
      <c r="X233"/>
      <c r="Y233"/>
      <c r="Z233"/>
      <c r="AA233"/>
      <c r="AB233"/>
    </row>
    <row r="234" spans="4:28" x14ac:dyDescent="0.2">
      <c r="D234"/>
      <c r="E234"/>
      <c r="V234"/>
      <c r="W234"/>
      <c r="X234"/>
      <c r="Y234"/>
      <c r="Z234"/>
      <c r="AA234"/>
      <c r="AB234"/>
    </row>
    <row r="235" spans="4:28" x14ac:dyDescent="0.2">
      <c r="D235"/>
      <c r="E235"/>
      <c r="V235"/>
      <c r="W235"/>
      <c r="X235"/>
      <c r="Y235"/>
      <c r="Z235"/>
      <c r="AA235"/>
      <c r="AB235"/>
    </row>
    <row r="236" spans="4:28" x14ac:dyDescent="0.2">
      <c r="D236"/>
      <c r="E236"/>
      <c r="V236"/>
      <c r="W236"/>
      <c r="X236"/>
      <c r="Y236"/>
      <c r="Z236"/>
      <c r="AA236"/>
      <c r="AB236"/>
    </row>
    <row r="237" spans="4:28" x14ac:dyDescent="0.2">
      <c r="D237"/>
      <c r="E237"/>
      <c r="V237"/>
      <c r="W237"/>
      <c r="X237"/>
      <c r="Y237"/>
      <c r="Z237"/>
      <c r="AA237"/>
      <c r="AB237"/>
    </row>
    <row r="238" spans="4:28" x14ac:dyDescent="0.2">
      <c r="D238"/>
      <c r="E238"/>
      <c r="V238"/>
      <c r="W238"/>
      <c r="X238"/>
      <c r="Y238"/>
      <c r="Z238"/>
      <c r="AA238"/>
      <c r="AB238"/>
    </row>
    <row r="239" spans="4:28" x14ac:dyDescent="0.2">
      <c r="D239"/>
      <c r="E239"/>
      <c r="V239"/>
      <c r="W239"/>
      <c r="X239"/>
      <c r="Y239"/>
      <c r="Z239"/>
      <c r="AA239"/>
      <c r="AB239"/>
    </row>
    <row r="240" spans="4:28" x14ac:dyDescent="0.2">
      <c r="D240"/>
      <c r="E240"/>
      <c r="V240"/>
      <c r="W240"/>
      <c r="X240"/>
      <c r="Y240"/>
      <c r="Z240"/>
      <c r="AA240"/>
      <c r="AB240"/>
    </row>
    <row r="241" spans="4:28" x14ac:dyDescent="0.2">
      <c r="D241"/>
      <c r="E241"/>
      <c r="V241"/>
      <c r="W241"/>
      <c r="X241"/>
      <c r="Y241"/>
      <c r="Z241"/>
      <c r="AA241"/>
      <c r="AB241"/>
    </row>
    <row r="242" spans="4:28" x14ac:dyDescent="0.2">
      <c r="D242"/>
      <c r="E242"/>
      <c r="V242"/>
      <c r="W242"/>
      <c r="X242"/>
      <c r="Y242"/>
      <c r="Z242"/>
      <c r="AA242"/>
      <c r="AB242"/>
    </row>
    <row r="243" spans="4:28" x14ac:dyDescent="0.2">
      <c r="D243"/>
      <c r="E243"/>
      <c r="V243"/>
      <c r="W243"/>
      <c r="X243"/>
      <c r="Y243"/>
      <c r="Z243"/>
      <c r="AA243"/>
      <c r="AB243"/>
    </row>
    <row r="244" spans="4:28" x14ac:dyDescent="0.2">
      <c r="D244"/>
      <c r="E244"/>
      <c r="V244"/>
      <c r="W244"/>
      <c r="X244"/>
      <c r="Y244"/>
      <c r="Z244"/>
      <c r="AA244"/>
      <c r="AB244"/>
    </row>
    <row r="245" spans="4:28" x14ac:dyDescent="0.2">
      <c r="D245"/>
      <c r="E245"/>
      <c r="V245"/>
      <c r="W245"/>
      <c r="X245"/>
      <c r="Y245"/>
      <c r="Z245"/>
      <c r="AA245"/>
      <c r="AB245"/>
    </row>
    <row r="246" spans="4:28" x14ac:dyDescent="0.2">
      <c r="D246"/>
      <c r="E246"/>
      <c r="V246"/>
      <c r="W246"/>
      <c r="X246"/>
      <c r="Y246"/>
      <c r="Z246"/>
      <c r="AA246"/>
      <c r="AB246"/>
    </row>
    <row r="247" spans="4:28" x14ac:dyDescent="0.2">
      <c r="D247"/>
      <c r="E247"/>
      <c r="V247"/>
      <c r="W247"/>
      <c r="X247"/>
      <c r="Y247"/>
      <c r="Z247"/>
      <c r="AA247"/>
      <c r="AB247"/>
    </row>
    <row r="248" spans="4:28" x14ac:dyDescent="0.2">
      <c r="D248"/>
      <c r="E248"/>
      <c r="V248"/>
      <c r="W248"/>
      <c r="X248"/>
      <c r="Y248"/>
      <c r="Z248"/>
      <c r="AA248"/>
      <c r="AB248"/>
    </row>
    <row r="249" spans="4:28" x14ac:dyDescent="0.2">
      <c r="D249"/>
      <c r="E249"/>
      <c r="V249"/>
      <c r="W249"/>
      <c r="X249"/>
      <c r="Y249"/>
      <c r="Z249"/>
      <c r="AA249"/>
      <c r="AB249"/>
    </row>
    <row r="250" spans="4:28" x14ac:dyDescent="0.2">
      <c r="D250"/>
      <c r="E250"/>
      <c r="V250"/>
      <c r="W250"/>
      <c r="X250"/>
      <c r="Y250"/>
      <c r="Z250"/>
      <c r="AA250"/>
      <c r="AB250"/>
    </row>
    <row r="251" spans="4:28" x14ac:dyDescent="0.2">
      <c r="D251"/>
      <c r="E251"/>
      <c r="V251"/>
      <c r="W251"/>
      <c r="X251"/>
      <c r="Y251"/>
      <c r="Z251"/>
      <c r="AA251"/>
      <c r="AB251"/>
    </row>
    <row r="252" spans="4:28" x14ac:dyDescent="0.2">
      <c r="D252"/>
      <c r="E252"/>
      <c r="V252"/>
      <c r="W252"/>
      <c r="X252"/>
      <c r="Y252"/>
      <c r="Z252"/>
      <c r="AA252"/>
      <c r="AB252"/>
    </row>
    <row r="253" spans="4:28" x14ac:dyDescent="0.2">
      <c r="D253"/>
      <c r="E253"/>
      <c r="V253"/>
      <c r="W253"/>
      <c r="X253"/>
      <c r="Y253"/>
      <c r="Z253"/>
      <c r="AA253"/>
      <c r="AB253"/>
    </row>
    <row r="254" spans="4:28" x14ac:dyDescent="0.2">
      <c r="D254"/>
      <c r="E254"/>
      <c r="V254"/>
      <c r="W254"/>
      <c r="X254"/>
      <c r="Y254"/>
      <c r="Z254"/>
      <c r="AA254"/>
      <c r="AB254"/>
    </row>
    <row r="255" spans="4:28" x14ac:dyDescent="0.2">
      <c r="D255"/>
      <c r="E255"/>
      <c r="V255"/>
      <c r="W255"/>
      <c r="X255"/>
      <c r="Y255"/>
      <c r="Z255"/>
      <c r="AA255"/>
      <c r="AB255"/>
    </row>
    <row r="256" spans="4:28" x14ac:dyDescent="0.2">
      <c r="D256"/>
      <c r="E256"/>
      <c r="V256"/>
      <c r="W256"/>
      <c r="X256"/>
      <c r="Y256"/>
      <c r="Z256"/>
      <c r="AA256"/>
      <c r="AB256"/>
    </row>
    <row r="257" spans="4:28" x14ac:dyDescent="0.2">
      <c r="D257"/>
      <c r="E257"/>
      <c r="V257"/>
      <c r="W257"/>
      <c r="X257"/>
      <c r="Y257"/>
      <c r="Z257"/>
      <c r="AA257"/>
      <c r="AB257"/>
    </row>
    <row r="258" spans="4:28" x14ac:dyDescent="0.2">
      <c r="D258"/>
      <c r="E258"/>
      <c r="V258"/>
      <c r="W258"/>
      <c r="X258"/>
      <c r="Y258"/>
      <c r="Z258"/>
      <c r="AA258"/>
      <c r="AB258"/>
    </row>
    <row r="259" spans="4:28" x14ac:dyDescent="0.2">
      <c r="D259"/>
      <c r="E259"/>
      <c r="V259"/>
      <c r="W259"/>
      <c r="X259"/>
      <c r="Y259"/>
      <c r="Z259"/>
      <c r="AA259"/>
      <c r="AB259"/>
    </row>
    <row r="260" spans="4:28" x14ac:dyDescent="0.2">
      <c r="D260"/>
      <c r="E260"/>
      <c r="V260"/>
      <c r="W260"/>
      <c r="X260"/>
      <c r="Y260"/>
      <c r="Z260"/>
      <c r="AA260"/>
      <c r="AB260"/>
    </row>
    <row r="261" spans="4:28" x14ac:dyDescent="0.2">
      <c r="D261"/>
      <c r="E261"/>
      <c r="V261"/>
      <c r="W261"/>
      <c r="X261"/>
      <c r="Y261"/>
      <c r="Z261"/>
      <c r="AA261"/>
      <c r="AB261"/>
    </row>
    <row r="262" spans="4:28" x14ac:dyDescent="0.2">
      <c r="D262"/>
      <c r="E262"/>
      <c r="V262"/>
      <c r="W262"/>
      <c r="X262"/>
      <c r="Y262"/>
      <c r="Z262"/>
      <c r="AA262"/>
      <c r="AB262"/>
    </row>
    <row r="263" spans="4:28" x14ac:dyDescent="0.2">
      <c r="D263"/>
      <c r="E263"/>
      <c r="V263"/>
      <c r="W263"/>
      <c r="X263"/>
      <c r="Y263"/>
      <c r="Z263"/>
      <c r="AA263"/>
      <c r="AB263"/>
    </row>
    <row r="264" spans="4:28" x14ac:dyDescent="0.2">
      <c r="D264"/>
      <c r="E264"/>
      <c r="V264"/>
      <c r="W264"/>
      <c r="X264"/>
      <c r="Y264"/>
      <c r="Z264"/>
      <c r="AA264"/>
      <c r="AB264"/>
    </row>
    <row r="265" spans="4:28" x14ac:dyDescent="0.2">
      <c r="D265"/>
      <c r="E265"/>
      <c r="V265"/>
      <c r="W265"/>
      <c r="X265"/>
      <c r="Y265"/>
      <c r="Z265"/>
      <c r="AA265"/>
      <c r="AB265"/>
    </row>
    <row r="266" spans="4:28" x14ac:dyDescent="0.2">
      <c r="D266"/>
      <c r="E266"/>
      <c r="V266"/>
      <c r="W266"/>
      <c r="X266"/>
      <c r="Y266"/>
      <c r="Z266"/>
      <c r="AA266"/>
      <c r="AB266"/>
    </row>
    <row r="267" spans="4:28" x14ac:dyDescent="0.2">
      <c r="D267"/>
      <c r="E267"/>
      <c r="V267"/>
      <c r="W267"/>
      <c r="X267"/>
      <c r="Y267"/>
      <c r="Z267"/>
      <c r="AA267"/>
      <c r="AB267"/>
    </row>
    <row r="268" spans="4:28" x14ac:dyDescent="0.2">
      <c r="D268"/>
      <c r="E268"/>
      <c r="V268"/>
      <c r="W268"/>
      <c r="X268"/>
      <c r="Y268"/>
      <c r="Z268"/>
      <c r="AA268"/>
      <c r="AB268"/>
    </row>
    <row r="269" spans="4:28" x14ac:dyDescent="0.2">
      <c r="D269"/>
      <c r="E269"/>
      <c r="V269"/>
      <c r="W269"/>
      <c r="X269"/>
      <c r="Y269"/>
      <c r="Z269"/>
      <c r="AA269"/>
      <c r="AB269"/>
    </row>
    <row r="270" spans="4:28" x14ac:dyDescent="0.2">
      <c r="D270"/>
      <c r="E270"/>
    </row>
    <row r="271" spans="4:28" x14ac:dyDescent="0.2">
      <c r="D271"/>
      <c r="E271"/>
    </row>
    <row r="272" spans="4:28" x14ac:dyDescent="0.2">
      <c r="D272"/>
      <c r="E272"/>
    </row>
    <row r="273" spans="4:28" x14ac:dyDescent="0.2">
      <c r="D273"/>
      <c r="E273"/>
    </row>
    <row r="274" spans="4:28" x14ac:dyDescent="0.2">
      <c r="D274"/>
      <c r="E274"/>
    </row>
    <row r="275" spans="4:28" x14ac:dyDescent="0.2">
      <c r="D275"/>
      <c r="E275"/>
      <c r="V275"/>
      <c r="W275"/>
      <c r="X275"/>
      <c r="Y275"/>
      <c r="Z275"/>
      <c r="AA275"/>
      <c r="AB275"/>
    </row>
    <row r="276" spans="4:28" x14ac:dyDescent="0.2">
      <c r="D276"/>
      <c r="E276"/>
      <c r="V276"/>
      <c r="W276"/>
      <c r="X276"/>
      <c r="Y276"/>
      <c r="Z276"/>
      <c r="AA276"/>
      <c r="AB276"/>
    </row>
    <row r="277" spans="4:28" x14ac:dyDescent="0.2">
      <c r="D277"/>
      <c r="E277"/>
      <c r="V277"/>
      <c r="W277"/>
      <c r="X277"/>
      <c r="Y277"/>
      <c r="Z277"/>
      <c r="AA277"/>
      <c r="AB277"/>
    </row>
    <row r="278" spans="4:28" x14ac:dyDescent="0.2">
      <c r="D278"/>
      <c r="E278"/>
      <c r="V278"/>
      <c r="W278"/>
      <c r="X278"/>
      <c r="Y278"/>
      <c r="Z278"/>
      <c r="AA278"/>
      <c r="AB278"/>
    </row>
    <row r="279" spans="4:28" x14ac:dyDescent="0.2">
      <c r="D279"/>
      <c r="E279"/>
      <c r="V279"/>
      <c r="W279"/>
      <c r="X279"/>
      <c r="Y279"/>
      <c r="Z279"/>
      <c r="AA279"/>
      <c r="AB279"/>
    </row>
    <row r="280" spans="4:28" x14ac:dyDescent="0.2">
      <c r="D280"/>
      <c r="E280"/>
      <c r="V280"/>
      <c r="W280"/>
      <c r="X280"/>
      <c r="Y280"/>
      <c r="Z280"/>
      <c r="AA280"/>
      <c r="AB280"/>
    </row>
    <row r="281" spans="4:28" x14ac:dyDescent="0.2">
      <c r="D281"/>
      <c r="E281"/>
      <c r="V281"/>
      <c r="W281"/>
      <c r="X281"/>
      <c r="Y281"/>
      <c r="Z281"/>
      <c r="AA281"/>
      <c r="AB281"/>
    </row>
    <row r="282" spans="4:28" x14ac:dyDescent="0.2">
      <c r="D282"/>
      <c r="E282"/>
      <c r="V282"/>
      <c r="W282"/>
      <c r="X282"/>
      <c r="Y282"/>
      <c r="Z282"/>
      <c r="AA282"/>
      <c r="AB282"/>
    </row>
    <row r="283" spans="4:28" x14ac:dyDescent="0.2">
      <c r="D283"/>
      <c r="E283"/>
      <c r="V283"/>
      <c r="W283"/>
      <c r="X283"/>
      <c r="Y283"/>
      <c r="Z283"/>
      <c r="AA283"/>
      <c r="AB283"/>
    </row>
    <row r="284" spans="4:28" x14ac:dyDescent="0.2">
      <c r="D284"/>
      <c r="E284"/>
      <c r="V284"/>
      <c r="W284"/>
      <c r="X284"/>
      <c r="Y284"/>
      <c r="Z284"/>
      <c r="AA284"/>
      <c r="AB284"/>
    </row>
    <row r="285" spans="4:28" x14ac:dyDescent="0.2">
      <c r="D285"/>
      <c r="E285"/>
      <c r="V285"/>
      <c r="W285"/>
      <c r="X285"/>
      <c r="Y285"/>
      <c r="Z285"/>
      <c r="AA285"/>
      <c r="AB285"/>
    </row>
    <row r="286" spans="4:28" x14ac:dyDescent="0.2">
      <c r="D286"/>
      <c r="E286"/>
      <c r="V286"/>
      <c r="W286"/>
      <c r="X286"/>
      <c r="Y286"/>
      <c r="Z286"/>
      <c r="AA286"/>
      <c r="AB286"/>
    </row>
    <row r="287" spans="4:28" x14ac:dyDescent="0.2">
      <c r="D287"/>
      <c r="E287"/>
      <c r="V287"/>
      <c r="W287"/>
      <c r="X287"/>
      <c r="Y287"/>
      <c r="Z287"/>
      <c r="AA287"/>
      <c r="AB287"/>
    </row>
    <row r="288" spans="4:28" x14ac:dyDescent="0.2">
      <c r="D288"/>
      <c r="E288"/>
      <c r="V288"/>
      <c r="W288"/>
      <c r="X288"/>
      <c r="Y288"/>
      <c r="Z288"/>
      <c r="AA288"/>
      <c r="AB288"/>
    </row>
    <row r="289" spans="4:28" x14ac:dyDescent="0.2">
      <c r="D289"/>
      <c r="E289"/>
      <c r="V289"/>
      <c r="W289"/>
      <c r="X289"/>
      <c r="Y289"/>
      <c r="Z289"/>
      <c r="AA289"/>
      <c r="AB289"/>
    </row>
    <row r="290" spans="4:28" x14ac:dyDescent="0.2">
      <c r="D290"/>
      <c r="E290"/>
      <c r="V290"/>
      <c r="W290"/>
      <c r="X290"/>
      <c r="Y290"/>
      <c r="Z290"/>
      <c r="AA290"/>
      <c r="AB290"/>
    </row>
    <row r="291" spans="4:28" x14ac:dyDescent="0.2">
      <c r="D291"/>
      <c r="E291"/>
      <c r="V291"/>
      <c r="W291"/>
      <c r="X291"/>
      <c r="Y291"/>
      <c r="Z291"/>
      <c r="AA291"/>
      <c r="AB291"/>
    </row>
    <row r="292" spans="4:28" x14ac:dyDescent="0.2">
      <c r="D292"/>
      <c r="E292"/>
      <c r="V292"/>
      <c r="W292"/>
      <c r="X292"/>
      <c r="Y292"/>
      <c r="Z292"/>
      <c r="AA292"/>
      <c r="AB292"/>
    </row>
    <row r="303" spans="4:28" x14ac:dyDescent="0.2">
      <c r="D303"/>
      <c r="E303"/>
      <c r="F303"/>
      <c r="S303"/>
      <c r="V303"/>
      <c r="W303"/>
      <c r="X303"/>
      <c r="Y303"/>
      <c r="Z303"/>
      <c r="AA303"/>
      <c r="AB303"/>
    </row>
    <row r="304" spans="4:28" x14ac:dyDescent="0.2">
      <c r="D304"/>
      <c r="E304"/>
      <c r="F304"/>
      <c r="S304"/>
      <c r="V304"/>
      <c r="W304"/>
      <c r="X304"/>
      <c r="Y304"/>
      <c r="Z304"/>
      <c r="AA304"/>
      <c r="AB304"/>
    </row>
    <row r="305" spans="4:28" x14ac:dyDescent="0.2">
      <c r="D305"/>
      <c r="E305"/>
      <c r="F305"/>
      <c r="S305"/>
      <c r="V305"/>
      <c r="W305"/>
      <c r="X305"/>
      <c r="Y305"/>
      <c r="Z305"/>
      <c r="AA305"/>
      <c r="AB305"/>
    </row>
    <row r="306" spans="4:28" x14ac:dyDescent="0.2">
      <c r="D306"/>
      <c r="E306"/>
      <c r="F306"/>
      <c r="S306"/>
      <c r="V306"/>
      <c r="W306"/>
      <c r="X306"/>
      <c r="Y306"/>
      <c r="Z306"/>
      <c r="AA306"/>
      <c r="AB306"/>
    </row>
    <row r="307" spans="4:28" x14ac:dyDescent="0.2">
      <c r="D307"/>
      <c r="E307"/>
      <c r="F307"/>
      <c r="S307"/>
      <c r="V307"/>
      <c r="W307"/>
      <c r="X307"/>
      <c r="Y307"/>
      <c r="Z307"/>
      <c r="AA307"/>
      <c r="AB307"/>
    </row>
    <row r="308" spans="4:28" x14ac:dyDescent="0.2">
      <c r="D308"/>
      <c r="E308"/>
      <c r="F308"/>
      <c r="S308"/>
      <c r="V308"/>
      <c r="W308"/>
      <c r="X308"/>
      <c r="Y308"/>
      <c r="Z308"/>
      <c r="AA308"/>
      <c r="AB308"/>
    </row>
    <row r="309" spans="4:28" x14ac:dyDescent="0.2">
      <c r="D309"/>
      <c r="E309"/>
      <c r="F309"/>
      <c r="S309"/>
      <c r="V309"/>
      <c r="W309"/>
      <c r="X309"/>
      <c r="Y309"/>
      <c r="Z309"/>
      <c r="AA309"/>
      <c r="AB309"/>
    </row>
    <row r="310" spans="4:28" x14ac:dyDescent="0.2">
      <c r="D310"/>
      <c r="E310"/>
      <c r="F310"/>
      <c r="S310"/>
      <c r="V310"/>
      <c r="W310"/>
      <c r="X310"/>
      <c r="Y310"/>
      <c r="Z310"/>
      <c r="AA310"/>
      <c r="AB310"/>
    </row>
    <row r="311" spans="4:28" x14ac:dyDescent="0.2">
      <c r="D311"/>
      <c r="E311"/>
      <c r="F311"/>
      <c r="S311"/>
      <c r="V311"/>
      <c r="W311"/>
      <c r="X311"/>
      <c r="Y311"/>
      <c r="Z311"/>
      <c r="AA311"/>
      <c r="AB311"/>
    </row>
    <row r="312" spans="4:28" x14ac:dyDescent="0.2">
      <c r="D312"/>
      <c r="E312"/>
      <c r="F312"/>
      <c r="S312"/>
      <c r="V312"/>
      <c r="W312"/>
      <c r="X312"/>
      <c r="Y312"/>
      <c r="Z312"/>
      <c r="AA312"/>
      <c r="AB312"/>
    </row>
  </sheetData>
  <mergeCells count="9">
    <mergeCell ref="A20:D20"/>
    <mergeCell ref="A21:D21"/>
    <mergeCell ref="A22:D22"/>
    <mergeCell ref="AF3:AL3"/>
    <mergeCell ref="A2:D2"/>
    <mergeCell ref="A3:D4"/>
    <mergeCell ref="F3:F4"/>
    <mergeCell ref="G3:R3"/>
    <mergeCell ref="T3:AC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04AC48E2BC42BC5BF91B302889DE" ma:contentTypeVersion="10" ma:contentTypeDescription="Create a new document." ma:contentTypeScope="" ma:versionID="22914589b0d5505ad02324d8de5f5e3a">
  <xsd:schema xmlns:xsd="http://www.w3.org/2001/XMLSchema" xmlns:xs="http://www.w3.org/2001/XMLSchema" xmlns:p="http://schemas.microsoft.com/office/2006/metadata/properties" xmlns:ns2="0c7e5713-8508-4206-a159-f854daf994d3" xmlns:ns3="3ad55d36-f8c1-4091-b129-e9e2c86e26fe" targetNamespace="http://schemas.microsoft.com/office/2006/metadata/properties" ma:root="true" ma:fieldsID="6bb269a157e328099653625d4b518f07" ns2:_="" ns3:_="">
    <xsd:import namespace="0c7e5713-8508-4206-a159-f854daf994d3"/>
    <xsd:import namespace="3ad55d36-f8c1-4091-b129-e9e2c86e2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e5713-8508-4206-a159-f854daf99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55d36-f8c1-4091-b129-e9e2c86e2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7D4955-3747-4947-B528-13831C016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CB1AD-2842-4636-BF19-176C40DDF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e5713-8508-4206-a159-f854daf994d3"/>
    <ds:schemaRef ds:uri="3ad55d36-f8c1-4091-b129-e9e2c86e2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84CA9-AA7A-47CE-B20A-01BA8F040187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0c7e5713-8508-4206-a159-f854daf994d3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ad55d36-f8c1-4091-b129-e9e2c86e2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Alpine!Print_Area</vt:lpstr>
      <vt:lpstr>Central!Print_Area</vt:lpstr>
      <vt:lpstr>Kaimai!Print_Area</vt:lpstr>
      <vt:lpstr>'Pres Summary'!Print_Area</vt:lpstr>
      <vt:lpstr>'Southern Presbytery'!Print_Area</vt:lpstr>
      <vt:lpstr>'Te Aka Puaho'!Print_Area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2016-03-21T20:29:34Z</cp:lastPrinted>
  <dcterms:created xsi:type="dcterms:W3CDTF">2004-05-16T20:22:14Z</dcterms:created>
  <dcterms:modified xsi:type="dcterms:W3CDTF">2020-08-26T02:00:13Z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0x010100922A04AC48E2BC42BC5BF91B302889DE</vt:lpwstr>
  </property>
</Properties>
</file>