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5600" windowHeight="6435" tabRatio="927" activeTab="0"/>
  </bookViews>
  <sheets>
    <sheet name="Header" sheetId="1" r:id="rId1"/>
    <sheet name="All Parishes" sheetId="2" r:id="rId2"/>
    <sheet name="Pres Summary" sheetId="3" r:id="rId3"/>
    <sheet name="Northern" sheetId="4" r:id="rId4"/>
    <sheet name="Kaimai" sheetId="5" r:id="rId5"/>
    <sheet name="Central" sheetId="6" r:id="rId6"/>
    <sheet name="Alpine" sheetId="7" r:id="rId7"/>
    <sheet name="Southern Presbytery" sheetId="8" r:id="rId8"/>
    <sheet name="PI Synod" sheetId="9" r:id="rId9"/>
    <sheet name="Te Aka Puaho" sheetId="10" r:id="rId10"/>
    <sheet name="Co-op Parishes" sheetId="11" r:id="rId11"/>
  </sheets>
  <externalReferences>
    <externalReference r:id="rId14"/>
  </externalReferences>
  <definedNames>
    <definedName name="_xlnm.Print_Area" localSheetId="1">'All Parishes'!$A$1:$H$4</definedName>
    <definedName name="_xlnm.Print_Area" localSheetId="6">'Alpine'!$A$1:$Z$11</definedName>
    <definedName name="_xlnm.Print_Area" localSheetId="5">'Central'!$A$2:$Z$4</definedName>
    <definedName name="_xlnm.Print_Area" localSheetId="4">'Kaimai'!$A$1:$Z$4</definedName>
    <definedName name="_xlnm.Print_Area" localSheetId="2">'Pres Summary'!$A$1:$AC$4</definedName>
    <definedName name="_xlnm.Print_Area" localSheetId="7">'Southern Presbytery'!$A$1:$Z$4</definedName>
    <definedName name="_xlnm.Print_Area" localSheetId="9">'Te Aka Puaho'!$A$2:$AD$4</definedName>
  </definedNames>
  <calcPr fullCalcOnLoad="1"/>
</workbook>
</file>

<file path=xl/sharedStrings.xml><?xml version="1.0" encoding="utf-8"?>
<sst xmlns="http://schemas.openxmlformats.org/spreadsheetml/2006/main" count="2232" uniqueCount="446">
  <si>
    <t>Property Income</t>
  </si>
  <si>
    <t>Total Receipts</t>
  </si>
  <si>
    <t>Property Expenses</t>
  </si>
  <si>
    <t>Presbyterian Church of Aotearoa New Zealand</t>
  </si>
  <si>
    <t>Waipu Presbyterian Church</t>
  </si>
  <si>
    <t>Dargaville St Andrews Presbyterian Church</t>
  </si>
  <si>
    <t>Albany Presbyterian Church</t>
  </si>
  <si>
    <t>Forrest Hill Presbyterian Church</t>
  </si>
  <si>
    <t>Glenfield Presbyterian Church</t>
  </si>
  <si>
    <t>Mairangi And Castor Bays Presbyterian Church</t>
  </si>
  <si>
    <t>Belmont St Margarets Presbyterian Church</t>
  </si>
  <si>
    <t>Birkenhead St Andrews &amp; St Philips Presbyterian Church</t>
  </si>
  <si>
    <t>Mahurangi St Columbas Presbyterian Church</t>
  </si>
  <si>
    <t>Northcote St Aidans Presbyterian Church</t>
  </si>
  <si>
    <t>Takapuna St George's Presbyterian Church</t>
  </si>
  <si>
    <t>Browns Bay Torbay Presbyterian Parish</t>
  </si>
  <si>
    <t xml:space="preserve">Glenfield Pacific Islanders </t>
  </si>
  <si>
    <t>Hibiscus Coast Parish</t>
  </si>
  <si>
    <t>Auckland Chinese Christian Church</t>
  </si>
  <si>
    <t>Balmoral Presbyterian Church</t>
  </si>
  <si>
    <t>Glendowie Presbyterian Church</t>
  </si>
  <si>
    <t>Kohimarama Presbyterian Church</t>
  </si>
  <si>
    <t>Mangere Presbyterian Church</t>
  </si>
  <si>
    <t>Mt Albert Presbyterian Church</t>
  </si>
  <si>
    <t>Mt Eden Greyfriars Presbyterian Church</t>
  </si>
  <si>
    <t>Onehunga Presbyterian Samoan Church</t>
  </si>
  <si>
    <t>Orakei Presbyterian Church</t>
  </si>
  <si>
    <t>Otahuhu St Andrews Presbyterian Church</t>
  </si>
  <si>
    <t>St Heliers Presbyterian Church</t>
  </si>
  <si>
    <t>Te Atatu St Giles Presbyterian Church</t>
  </si>
  <si>
    <t>Titirangi Presbyterian Church</t>
  </si>
  <si>
    <t>Waimauku  Presbyterian Church</t>
  </si>
  <si>
    <t>Auckland Korean Presbyterian Church of Auckland</t>
  </si>
  <si>
    <t>Auckland Lords Church of Auckland (Korean)</t>
  </si>
  <si>
    <t>Auckland Wellesley St St James Church</t>
  </si>
  <si>
    <t>Blockhouse Bay Iona Presbyterian Church</t>
  </si>
  <si>
    <t>Ellerslie Mt Wellington St Peters Presbyterian Church</t>
  </si>
  <si>
    <t xml:space="preserve">Glen Eden Pacific Islanders </t>
  </si>
  <si>
    <t>Hillsborough St Davids In the Fields Church</t>
  </si>
  <si>
    <t>Howick St Andrews Presbyterian Church</t>
  </si>
  <si>
    <t xml:space="preserve">Mangere Pacific Islanders </t>
  </si>
  <si>
    <t>Mangere East St Marks Presbyterian Church</t>
  </si>
  <si>
    <t>Massey Riverhead Presbyterian Church</t>
  </si>
  <si>
    <t>Mt Roskill St Johns Presbyterian Church</t>
  </si>
  <si>
    <t>Mt Roskill South St Giles Presbyterian Church</t>
  </si>
  <si>
    <t xml:space="preserve">Owairaka Pacific Islanders </t>
  </si>
  <si>
    <t>Parnell Knox Presbyterian Church</t>
  </si>
  <si>
    <t>Ponsonby St Stephens Presbyterian Church</t>
  </si>
  <si>
    <t>Remuera Somervell Memorial Presbyterian Church</t>
  </si>
  <si>
    <t>Remuera St Lukes Presbyterian Church</t>
  </si>
  <si>
    <t>South Kaipara Presbyterian Church</t>
  </si>
  <si>
    <t>St Columba at Botany Presbyrerian Church</t>
  </si>
  <si>
    <t>Taiwanese Auckland Presbyterian Church</t>
  </si>
  <si>
    <t xml:space="preserve">Tamaki Pacific Islanders </t>
  </si>
  <si>
    <t>Waiheke Island St Pauls Presbyterian Church</t>
  </si>
  <si>
    <t>Papakura East Presbyterian Church</t>
  </si>
  <si>
    <t>Pukekohe St James Presbyterian Church</t>
  </si>
  <si>
    <t>Clevedon Presbyterian Church of Clevedon</t>
  </si>
  <si>
    <t>Conifer Grove Takanini St Aidans Parish</t>
  </si>
  <si>
    <t>Manukau Pacific Islanders Samoan</t>
  </si>
  <si>
    <t>Manurewa St Andrews Presbyterian Church</t>
  </si>
  <si>
    <t>Manurewa St Pauls Presbyterian Church</t>
  </si>
  <si>
    <t xml:space="preserve">Otara Pacific Islanders </t>
  </si>
  <si>
    <t>Papakura Pacific Islanders</t>
  </si>
  <si>
    <t>Papakura &amp; Districts First Presbyterian Church</t>
  </si>
  <si>
    <t>Papatoetoe St Johns &amp; St Philips Church</t>
  </si>
  <si>
    <t>Papatoetoe St Martins Presbyterian Church</t>
  </si>
  <si>
    <t>Matamata St Andrews Presbyterian Church</t>
  </si>
  <si>
    <t>Hamilton Fairfield Presbyterian Church</t>
  </si>
  <si>
    <t>Hamilton Knox Presbyterian Church</t>
  </si>
  <si>
    <t>Hamilton Scots Presbyterian Church</t>
  </si>
  <si>
    <t>Hamilton South St Stephens Presbyterian Church</t>
  </si>
  <si>
    <t>Hamilton St Andrews Presbyterian Church</t>
  </si>
  <si>
    <t>Hamilton Westside Presbyterian Church</t>
  </si>
  <si>
    <t>Kihikihi St Andrews Presbyterian Church</t>
  </si>
  <si>
    <t>Otorohanga St Davids Presbyterian Church</t>
  </si>
  <si>
    <t>Putaruru St Aidans Presbyterian Church</t>
  </si>
  <si>
    <t>Te Kuiti St Andrews Presbyterian Church</t>
  </si>
  <si>
    <t>Tokoroa St Marks Presbyterian Church</t>
  </si>
  <si>
    <t>Waihi St James Presbyterian Church</t>
  </si>
  <si>
    <t>Te Awamutu Presbyterian Church</t>
  </si>
  <si>
    <t xml:space="preserve">Tokoroa St Lukes Pacific Islanders   </t>
  </si>
  <si>
    <t>Kawerau Presbyterian Church</t>
  </si>
  <si>
    <t>Whakatane Presbyterian Church</t>
  </si>
  <si>
    <t>Katikati St Pauls Presbyterian Church</t>
  </si>
  <si>
    <t>Mt Maunganui St Andrews Presbyterian Church</t>
  </si>
  <si>
    <t>Murupara St Marks Presbyterian Church</t>
  </si>
  <si>
    <t>Rangitaiki St Davids Presbyterian Church</t>
  </si>
  <si>
    <t>Tauranga St Peters Presbyterian Church</t>
  </si>
  <si>
    <t>Te Puke St Andrews Presbyterian Church</t>
  </si>
  <si>
    <t>Heretaunga Maori Pastorate</t>
  </si>
  <si>
    <t>Nuhaka-Wairoa Maori Pastorate</t>
  </si>
  <si>
    <t>Opotiki Maori Pastorate</t>
  </si>
  <si>
    <t>Putauaki Maori Pastorate</t>
  </si>
  <si>
    <t>Rotorua Maori Pastorate</t>
  </si>
  <si>
    <t>Ruatahuna Maori Pastorate</t>
  </si>
  <si>
    <t>Southern Urewera Maori Pastorate</t>
  </si>
  <si>
    <t>Taumarunui Maori Pastorate</t>
  </si>
  <si>
    <t>Waimana Maori Pastorate</t>
  </si>
  <si>
    <t>Wellington Maori Pastorate</t>
  </si>
  <si>
    <t>Whakatane Maori Pastorate</t>
  </si>
  <si>
    <t>Auckland Maori Pastorate</t>
  </si>
  <si>
    <t>Gisborne St Davids Presbyterian Church</t>
  </si>
  <si>
    <t>Gisborne The Gisborne Presbyterian Parish</t>
  </si>
  <si>
    <t>Ahuriri Putorino Presbyterian Church</t>
  </si>
  <si>
    <t>Hastings St Andrews Presbyterian Church</t>
  </si>
  <si>
    <t>Hastings St Johns Presbyterian Church</t>
  </si>
  <si>
    <t>Hastings St Marks Presbyterian Church</t>
  </si>
  <si>
    <t>Taradale St Columba's Presbyterian Church</t>
  </si>
  <si>
    <t>Havelock North St Columba's Presbyterian Church</t>
  </si>
  <si>
    <t>St Andrews Central Hawkes Bay</t>
  </si>
  <si>
    <t xml:space="preserve">New Plymouth St Andrews Presbyterian </t>
  </si>
  <si>
    <t xml:space="preserve">New Plymouth St James Presbyterian </t>
  </si>
  <si>
    <t xml:space="preserve">Stratford St Andrews Presbyterian </t>
  </si>
  <si>
    <t xml:space="preserve">Waitara Knox Presbyterian </t>
  </si>
  <si>
    <t xml:space="preserve">New Plymouth Knox Fitzroy Presbyterian </t>
  </si>
  <si>
    <t>Wanganui Westmere Memorial Congregation</t>
  </si>
  <si>
    <t>Marton St Andrews Presbyterian Church</t>
  </si>
  <si>
    <t>Taihape Waimarino Presbyterian Church</t>
  </si>
  <si>
    <t>Bulls Turakina Presbyterian Parish</t>
  </si>
  <si>
    <t>Hunterville Presbyterian Church</t>
  </si>
  <si>
    <t>Dannevirke Knox Presbyterian Church</t>
  </si>
  <si>
    <t>Feilding St Pauls Presbyterian Church</t>
  </si>
  <si>
    <t>Palmerston North Presbyterian St Marks and St Andrews</t>
  </si>
  <si>
    <t>Palmerston North St Albans Presbyterian Church</t>
  </si>
  <si>
    <t>Palmerston North St Davids Presbyterian Church</t>
  </si>
  <si>
    <t>Martinborough First Presbyterian Church</t>
  </si>
  <si>
    <t>Masterton Lansdowne Presbyterian Church</t>
  </si>
  <si>
    <t>Island Bay Presbyterian Church</t>
  </si>
  <si>
    <t>Khandallah Presbyterian Church</t>
  </si>
  <si>
    <t>Wadestown Presbyterian Church</t>
  </si>
  <si>
    <t>Eastbourne St Ronans Community Church</t>
  </si>
  <si>
    <t>Plimmerton Presbyterian Church</t>
  </si>
  <si>
    <t>Porirua Pacific Islanders Church of Christ the King</t>
  </si>
  <si>
    <t>Silverstream St Margarets Presbyterian Church</t>
  </si>
  <si>
    <t>Titahi Bay St Timothys Presbyterian Church</t>
  </si>
  <si>
    <t>Wellington St Andrews on The Terrace</t>
  </si>
  <si>
    <t>Wellington St Johns in the City Presbyterian Church</t>
  </si>
  <si>
    <t>Blenheim St Andrews Presbyterian</t>
  </si>
  <si>
    <t xml:space="preserve">Blenheim Wairau Presbyterian Parish </t>
  </si>
  <si>
    <t xml:space="preserve">Kaikoura St Pauls Presbyterian </t>
  </si>
  <si>
    <t>Nelson Trinity Presbyterian</t>
  </si>
  <si>
    <t xml:space="preserve">Takaka St Andrews Presbyterian </t>
  </si>
  <si>
    <t>Christchurch North Presbyterian Church</t>
  </si>
  <si>
    <t>Kowai Presbyterian Church</t>
  </si>
  <si>
    <t>North Avon Presbyterian Church</t>
  </si>
  <si>
    <t>St Martins Presbyterian Church</t>
  </si>
  <si>
    <t>Waikari Presbyterian Church</t>
  </si>
  <si>
    <t>Akaroa Banks Peninsula Presbyterian Church</t>
  </si>
  <si>
    <t>Avonhead Upper Riccarton St Marks Church</t>
  </si>
  <si>
    <t>Bishopdale St Margarets Presbyterian Church</t>
  </si>
  <si>
    <t>Burwood United St Kentigern's Parish</t>
  </si>
  <si>
    <t>Christchurch Knox Presbyterian Church</t>
  </si>
  <si>
    <t>Christchurch St Pauls Trinity Pacific Church</t>
  </si>
  <si>
    <t>Riccarton St Ninians Presbyterian Church</t>
  </si>
  <si>
    <t>Christchurch Korean Presbyterian Church</t>
  </si>
  <si>
    <t>Hanmer Springs St Andrews Presbyterian Church</t>
  </si>
  <si>
    <t>Linwood Aranui St Georges Iona</t>
  </si>
  <si>
    <t>Spreydon St James Presbyterian</t>
  </si>
  <si>
    <t>St Andrews at Rangi Ruru Presbyterian Church</t>
  </si>
  <si>
    <t xml:space="preserve">Ashburton St Andrews Presbyterian </t>
  </si>
  <si>
    <t xml:space="preserve">Ashburton St James Presbyterian </t>
  </si>
  <si>
    <t>Ashburton St Pauls Presbyterian</t>
  </si>
  <si>
    <t>Albury Pleasant Point Presbyterian Church</t>
  </si>
  <si>
    <t>Temuka Trinity Presbyterian Church</t>
  </si>
  <si>
    <t>Waimate Knox Presbyterian Church</t>
  </si>
  <si>
    <t>Kurow Presbyterian Parish</t>
  </si>
  <si>
    <t>Waitaki Presbyterian Parish</t>
  </si>
  <si>
    <t>Maheno Otepopo Presbyterian Parish</t>
  </si>
  <si>
    <t>Oamaru St Pauls Presbyterian Church</t>
  </si>
  <si>
    <t>Palmerston Dunback Presbyterian Parish</t>
  </si>
  <si>
    <t>Waiareka Weston Presbyterian Parish</t>
  </si>
  <si>
    <t>Costal Unity Parish</t>
  </si>
  <si>
    <t>Dunedin South Presbyterian Church</t>
  </si>
  <si>
    <t>East Taieri Presbyterian Church</t>
  </si>
  <si>
    <t>Grants Braes Union Parish</t>
  </si>
  <si>
    <t>Kaikorai Presbyterian Church</t>
  </si>
  <si>
    <t>Maungatua Presbyterian Church</t>
  </si>
  <si>
    <t>Mornington Presbyterian Church</t>
  </si>
  <si>
    <t>Port Chalmers Presbyterian Church</t>
  </si>
  <si>
    <t>Waikouaiti Presbyterian Church</t>
  </si>
  <si>
    <t>Dunedin Chinese Presbyterian Church</t>
  </si>
  <si>
    <t>Dunedin First Church of Otago</t>
  </si>
  <si>
    <t>Dunedin Knox Presbyterian Church</t>
  </si>
  <si>
    <t>Mosgiel North Taieri Presbyterian Church</t>
  </si>
  <si>
    <t>Pine Hill St Marks Presbyterian Church</t>
  </si>
  <si>
    <t>Leith Valley St Stephens Presbyterian Church</t>
  </si>
  <si>
    <t>North Dunedin Pacific Island Presbyterian</t>
  </si>
  <si>
    <t>Clutha Valley</t>
  </si>
  <si>
    <t>Owaka</t>
  </si>
  <si>
    <t>Popotunoa</t>
  </si>
  <si>
    <t>Lawrence  Waitahuna</t>
  </si>
  <si>
    <t>Stirling Kaitangata Lovells Flat</t>
  </si>
  <si>
    <t>Edendale Presbyterian Church</t>
  </si>
  <si>
    <t>Knapdale Waikaka</t>
  </si>
  <si>
    <t>Lumsden Balfour Kingston</t>
  </si>
  <si>
    <t>Heriot Presbyterian Church</t>
  </si>
  <si>
    <t>Gore Calvin Presbyterian Church</t>
  </si>
  <si>
    <t>Gore St Andrews Presbyterian Church</t>
  </si>
  <si>
    <t>Mataura Presbyterian Church</t>
  </si>
  <si>
    <t>Pukerau Waikaka Presbyterian Church</t>
  </si>
  <si>
    <t>Riversdale Waikaia Presbyterian Church</t>
  </si>
  <si>
    <t>Tapanui Presbyterian Church</t>
  </si>
  <si>
    <t>Wyndham Presbyterian Church</t>
  </si>
  <si>
    <t>Limestone Plains</t>
  </si>
  <si>
    <t>Mossburn</t>
  </si>
  <si>
    <t>Invercargill St Andrews</t>
  </si>
  <si>
    <t>Invercargill St Davids</t>
  </si>
  <si>
    <t>Invercargill St Pauls</t>
  </si>
  <si>
    <t>Invercargill St Stephens</t>
  </si>
  <si>
    <t>Oteramika Kennington</t>
  </si>
  <si>
    <t>Central Southland Presbyterian</t>
  </si>
  <si>
    <t>Invercargill First Church</t>
  </si>
  <si>
    <t>Invercargill Knox Presbyterian</t>
  </si>
  <si>
    <t xml:space="preserve">Invercargill Richmond Grove </t>
  </si>
  <si>
    <t>Oban Presbyterian Church</t>
  </si>
  <si>
    <t>Waiau Valley Presbyterian Parish</t>
  </si>
  <si>
    <t>Wallacetown Presbyterian Church</t>
  </si>
  <si>
    <t>Woodlands Presbyterian Church</t>
  </si>
  <si>
    <t>Cromwell Presbyterian Parish</t>
  </si>
  <si>
    <t>Maniototo Presbyterian Parish</t>
  </si>
  <si>
    <t>Upper Clutha Presbyterian Parish</t>
  </si>
  <si>
    <t>Ranui Pacific Islanders</t>
  </si>
  <si>
    <t>Drury Presbyterian Parish</t>
  </si>
  <si>
    <t>Highgate Presbyterian  Parish</t>
  </si>
  <si>
    <t xml:space="preserve">Auckland Central Newton Pacific Islanders </t>
  </si>
  <si>
    <t>Auckland Central Symonds St St Andrews First Presbyterian</t>
  </si>
  <si>
    <t>Auckland Central Khyber Pass St Davids Church</t>
  </si>
  <si>
    <t>Henderson St Andrews Presbyterian Church</t>
  </si>
  <si>
    <t>Pohutukawa Coast Presbyterian Church</t>
  </si>
  <si>
    <t>Crossroads Christian Centre</t>
  </si>
  <si>
    <t>Napier St Pauls &amp; St StephensPresbyterian Church</t>
  </si>
  <si>
    <t>Windsor Presbyterian Parish</t>
  </si>
  <si>
    <t>Balclutha Presbyterian</t>
  </si>
  <si>
    <t>Mt Eden Pacific Islanders</t>
  </si>
  <si>
    <t>Newtown Pacific Islanders</t>
  </si>
  <si>
    <t>Parish Finance Statistics</t>
  </si>
  <si>
    <t>Offerings - Cash and Envelopes</t>
  </si>
  <si>
    <t>Charitable Appeals</t>
  </si>
  <si>
    <t>Funds Received for Mission</t>
  </si>
  <si>
    <t>Funds Recd for capital Work</t>
  </si>
  <si>
    <t>Legacies and Bequests</t>
  </si>
  <si>
    <t>Investment Income</t>
  </si>
  <si>
    <t>Income for Services and Activities</t>
  </si>
  <si>
    <t>Income</t>
  </si>
  <si>
    <t>Ministry Stipend and Allowances</t>
  </si>
  <si>
    <t>Ministers Housing Costs</t>
  </si>
  <si>
    <t>Administration and Office Expenses</t>
  </si>
  <si>
    <t>Sundry Expenses</t>
  </si>
  <si>
    <t>Expenditure</t>
  </si>
  <si>
    <t>Operating Surplus/Loss</t>
  </si>
  <si>
    <t>Total Expenses</t>
  </si>
  <si>
    <t>Other Grants Received</t>
  </si>
  <si>
    <t>Land and Buildings</t>
  </si>
  <si>
    <t>Fixed Assets</t>
  </si>
  <si>
    <t>Cash and Investments</t>
  </si>
  <si>
    <t>Accounts Recievable</t>
  </si>
  <si>
    <t>Liabilities</t>
  </si>
  <si>
    <t>Equity</t>
  </si>
  <si>
    <t>Total Assets</t>
  </si>
  <si>
    <t>Balance Sheet</t>
  </si>
  <si>
    <t>Greenlane Presbyterian Church</t>
  </si>
  <si>
    <t>Grey Lynn Presbyterian Church</t>
  </si>
  <si>
    <t xml:space="preserve">Henderson Pacific Islanders </t>
  </si>
  <si>
    <t>Te Kauwhata St Andrews Presbyterian Church</t>
  </si>
  <si>
    <t>Morrinsville Knox Presbyterian Church</t>
  </si>
  <si>
    <t>Nawton Community Presbyterian Church</t>
  </si>
  <si>
    <t>Tauranga Bethelehm Community Church</t>
  </si>
  <si>
    <t>Tauranga St Columba Presbyterian Church</t>
  </si>
  <si>
    <t>Tauranga St Enochs Presbyterian Church</t>
  </si>
  <si>
    <t>Wanganui St Andrews Presbyterian Church</t>
  </si>
  <si>
    <t>Otaki Waikanae Presbyterian Church</t>
  </si>
  <si>
    <t>Petone St Davids Multicultural Parish</t>
  </si>
  <si>
    <t>Opoho Presbyterian Church</t>
  </si>
  <si>
    <t>Te Anau Presbyterian Church</t>
  </si>
  <si>
    <t>Sundry Income</t>
  </si>
  <si>
    <t>Feilding Oroua Presbyterian Parish</t>
  </si>
  <si>
    <t xml:space="preserve">Hawera  Presbyterian </t>
  </si>
  <si>
    <t>Wanganui St James Westmere Memorial Presbyterian Church</t>
  </si>
  <si>
    <t>Southern Presbytery</t>
  </si>
  <si>
    <t>Kaimai Presbytery</t>
  </si>
  <si>
    <t>Te Aka Puaho</t>
  </si>
  <si>
    <t>Geraldine St Andrews Parish</t>
  </si>
  <si>
    <t>Wanganui St Pauls &amp; St Marks  Presbyterian Church</t>
  </si>
  <si>
    <t>Rangiora Presbyterian Parish</t>
  </si>
  <si>
    <t>Timaru Presbyterian Parish</t>
  </si>
  <si>
    <t>Northern Presbytery</t>
  </si>
  <si>
    <t>Good Neighbour Church</t>
  </si>
  <si>
    <t>Gods Garden Church</t>
  </si>
  <si>
    <t>Lower Hutt Knox  St Columba -Naenae</t>
  </si>
  <si>
    <t>Flagstaff Presbyterian Church</t>
  </si>
  <si>
    <t>Hoon Hay Presbyterian Church</t>
  </si>
  <si>
    <t>Oamaru Columba Presbyterian Church</t>
  </si>
  <si>
    <t>Hope Presbyterian Church</t>
  </si>
  <si>
    <t>Wakatipu Community Presbyterian Church</t>
  </si>
  <si>
    <t>Other Ministry Costs</t>
  </si>
  <si>
    <t>Other Staff Costs and Expenses</t>
  </si>
  <si>
    <t>Local Mission</t>
  </si>
  <si>
    <t>Overseas Mission</t>
  </si>
  <si>
    <t>Tikipunga  Trinity Church</t>
  </si>
  <si>
    <t>Rotorua District Presbyterian Church</t>
  </si>
  <si>
    <t>Central</t>
  </si>
  <si>
    <t>Alpine</t>
  </si>
  <si>
    <t>Northern</t>
  </si>
  <si>
    <t>Kaimai</t>
  </si>
  <si>
    <t>Southern</t>
  </si>
  <si>
    <t>Takapau/Norsewood Presbyterian Church</t>
  </si>
  <si>
    <t>The Cook Islands Presbyterian Church (Wgtn Region)</t>
  </si>
  <si>
    <t>Whangarei - St Andrew's Church</t>
  </si>
  <si>
    <t>TAP</t>
  </si>
  <si>
    <t>Murupara Maori Pastorate</t>
  </si>
  <si>
    <t>Tai Tokerau Maori Pastorate</t>
  </si>
  <si>
    <t>Taneatua Maori Pastorate</t>
  </si>
  <si>
    <t>PIS</t>
  </si>
  <si>
    <t>Statistics Returned (Y/N)</t>
  </si>
  <si>
    <t>Y</t>
  </si>
  <si>
    <t>N</t>
  </si>
  <si>
    <t>AI</t>
  </si>
  <si>
    <t>Inventory</t>
  </si>
  <si>
    <t>Total 2014</t>
  </si>
  <si>
    <t xml:space="preserve">Lower Hutt Knox  St Columba </t>
  </si>
  <si>
    <t>The Village Presbyterian Church</t>
  </si>
  <si>
    <t/>
  </si>
  <si>
    <t>Presbyterian</t>
  </si>
  <si>
    <t>Anglican</t>
  </si>
  <si>
    <t>Methodist</t>
  </si>
  <si>
    <t>Hikurangi Christian Fellowship</t>
  </si>
  <si>
    <t>Kaeo Kerikeri Union Parish</t>
  </si>
  <si>
    <t>Kaikohe Union</t>
  </si>
  <si>
    <t>Kaitaia Union Parish</t>
  </si>
  <si>
    <t>Bay of Islands Uniting Parish</t>
  </si>
  <si>
    <t>Wellsford Cooperating Parish</t>
  </si>
  <si>
    <t>Kaurihohore/Kamo Co-operating Parish</t>
  </si>
  <si>
    <t>St John's Golden Church</t>
  </si>
  <si>
    <t>methodist</t>
  </si>
  <si>
    <t>Tutukaka Coast</t>
  </si>
  <si>
    <t>Avondale Union Parish</t>
  </si>
  <si>
    <t>Te Atatu Union Church</t>
  </si>
  <si>
    <t>St Austell's Uniting Congregation New Lynn</t>
  </si>
  <si>
    <t>Onehunga Co-operating Parish</t>
  </si>
  <si>
    <t>Tuakau Methodist Presbyterian Parish</t>
  </si>
  <si>
    <t>Waiuku and Districts Combined Churches</t>
  </si>
  <si>
    <t>Union Parish of Cambridge</t>
  </si>
  <si>
    <t>Ngaruawahia Union Parish</t>
  </si>
  <si>
    <t>Raglan Union Church</t>
  </si>
  <si>
    <t>Thames Union Parish</t>
  </si>
  <si>
    <t>Huntly Co-operating Parish</t>
  </si>
  <si>
    <t>Chartwell Co-operating Parish</t>
  </si>
  <si>
    <t>St Francis Church - Hillcrest</t>
  </si>
  <si>
    <t>Piopio Aria Mokau Co-operating Parish</t>
  </si>
  <si>
    <t>Te Aroha Co-operating Parish</t>
  </si>
  <si>
    <t>Tirau Co-operating Parish</t>
  </si>
  <si>
    <t>The Co-operating Parish of St Clare</t>
  </si>
  <si>
    <t>St Paul's Co-operating Parish Taumarunui</t>
  </si>
  <si>
    <t>Paeroa Co-operating Parish</t>
  </si>
  <si>
    <t>St James Union Parish Church Greerton</t>
  </si>
  <si>
    <t>St John's Union Parish Opotiki</t>
  </si>
  <si>
    <t>St Paul's Co-operating Church Papamoa</t>
  </si>
  <si>
    <t>Waverley-Waitotara Co-operating Parish</t>
  </si>
  <si>
    <t>Brooklands Co-operating Parish</t>
  </si>
  <si>
    <t>Opunake Co-operating Parish</t>
  </si>
  <si>
    <t>Patea Co-operating Parish</t>
  </si>
  <si>
    <t>Rongotea Uniting Parish</t>
  </si>
  <si>
    <t>Milson Combined Church</t>
  </si>
  <si>
    <t>Mangapapa Union Parish</t>
  </si>
  <si>
    <t>Presbyterian Methodist Parish of Wairoa</t>
  </si>
  <si>
    <t>Waikohu Co-operating Parish</t>
  </si>
  <si>
    <t>Saint Francis Co-operating Parish of Clive-Haumoana</t>
  </si>
  <si>
    <t>Tamatea Community Church</t>
  </si>
  <si>
    <t>Waipawa Co-operating Parish</t>
  </si>
  <si>
    <t>St David Union Parish - Carterton</t>
  </si>
  <si>
    <t>Greytown, Saint Andrews Union Church</t>
  </si>
  <si>
    <t>St Andrews Union Church Featherston</t>
  </si>
  <si>
    <t>St James Union Parish Masterton</t>
  </si>
  <si>
    <t>St Lukes Union Parish Masterton</t>
  </si>
  <si>
    <t>St Anselm's Union Church</t>
  </si>
  <si>
    <t>Ngaio Union Church</t>
  </si>
  <si>
    <t>Tawa Union Parish</t>
  </si>
  <si>
    <t>St Ninian's Uniting Parish</t>
  </si>
  <si>
    <t>Hutt City Uniting Congregations</t>
  </si>
  <si>
    <t>Miramar Uniting Church</t>
  </si>
  <si>
    <t>Upper Hutt Uniting Parish</t>
  </si>
  <si>
    <t>Kapiti Uniting Parish</t>
  </si>
  <si>
    <t>St Matthew's Brooklyn Joint Parish Anglican Methodist Presbyterian</t>
  </si>
  <si>
    <t>Motueka Uniting Parish</t>
  </si>
  <si>
    <t>Union Parish of Picton</t>
  </si>
  <si>
    <t>Buller Union Parish</t>
  </si>
  <si>
    <t>Greymouth District Uniting</t>
  </si>
  <si>
    <t>Reefton District Union Parish</t>
  </si>
  <si>
    <t>Halswell Union Parish</t>
  </si>
  <si>
    <t>New Brighton Union</t>
  </si>
  <si>
    <t>Oxford District Union Parish</t>
  </si>
  <si>
    <t>Linwood Avenue Union Church</t>
  </si>
  <si>
    <t>Port Hills Uniting Parish</t>
  </si>
  <si>
    <t>St Albans Uniting Parish</t>
  </si>
  <si>
    <t>The Amuri Co-operating Parish</t>
  </si>
  <si>
    <t>St David's Union Parish  Ashburton</t>
  </si>
  <si>
    <t>St Davids Union Church Marchwiel</t>
  </si>
  <si>
    <t>Waimate District Cooperative Venture</t>
  </si>
  <si>
    <t>Pukaki Co-operating Parish</t>
  </si>
  <si>
    <t>Brockville Co-operating Parish</t>
  </si>
  <si>
    <t>Tokomairiro Co-operating Parish</t>
  </si>
  <si>
    <t>Alexandra Clyde Lauder Union Parish</t>
  </si>
  <si>
    <t>Teviot Union</t>
  </si>
  <si>
    <t>Riverton Union Parish</t>
  </si>
  <si>
    <t>Otatara Community Church</t>
  </si>
  <si>
    <t>Bluff/Greenhills Co-operating Parish</t>
  </si>
  <si>
    <t>Stats Returned (Y/N)</t>
  </si>
  <si>
    <t># Parishes</t>
  </si>
  <si>
    <t># Statistics Returned</t>
  </si>
  <si>
    <t>Pacific Island Synod</t>
  </si>
  <si>
    <t xml:space="preserve">Onerahi St James </t>
  </si>
  <si>
    <t>North Shore Korean Church</t>
  </si>
  <si>
    <t>The Blue Lagoon</t>
  </si>
  <si>
    <t>Cashmere Presbyterian Church</t>
  </si>
  <si>
    <t>Point Chevalier Homestead Community Church</t>
  </si>
  <si>
    <t>at 30 June 2015</t>
  </si>
  <si>
    <t xml:space="preserve">Financial Statistics to 30 June 2015:                        All Presbyterian Parishes                                                </t>
  </si>
  <si>
    <t>Total 2015</t>
  </si>
  <si>
    <t>2015 as % of 2014</t>
  </si>
  <si>
    <t>Finance Statistics to 30 June 2015 :                    Summary by Presbytery</t>
  </si>
  <si>
    <t>Financial Statistics to 30 June 2015:                        Kaimai Presbytery</t>
  </si>
  <si>
    <t>Financial Statistics to 30 June 2015:                        Central Presbytery</t>
  </si>
  <si>
    <t>Financial Statistics to 30 June 2015:                        Alpine Presbytery</t>
  </si>
  <si>
    <t>Financial Statistics to 30 June 2015:                        Southern Presbytery</t>
  </si>
  <si>
    <t>Financial Statistics to 30 June 2015:                       Pacific Island Synod</t>
  </si>
  <si>
    <t>Financial Statistics to 30 June 2014:                        Te Aka Puaho</t>
  </si>
  <si>
    <t>2015 AS % OF 2014</t>
  </si>
  <si>
    <t>Financial Statistics to 30 June 2015:                        Cooperating Parishes</t>
  </si>
  <si>
    <t>y</t>
  </si>
  <si>
    <t>Kiwi Church</t>
  </si>
  <si>
    <t>The Plains</t>
  </si>
  <si>
    <t>Nelson Whakatu Presbyterian Church</t>
  </si>
  <si>
    <t>% Non Statistics provided</t>
  </si>
  <si>
    <t>Ruawai Cooperating Parish</t>
  </si>
  <si>
    <t>presbyterian</t>
  </si>
  <si>
    <t>Te Atatu Union Parish</t>
  </si>
  <si>
    <t>Bucklands Beach Cooperating Parish</t>
  </si>
  <si>
    <t>CUNZ</t>
  </si>
  <si>
    <t>Mercury Bay Co-operating Parish</t>
  </si>
  <si>
    <t>Levin Uniting Parish</t>
  </si>
  <si>
    <t>Johnsonville Uniting Church</t>
  </si>
  <si>
    <t>Congregational union</t>
  </si>
  <si>
    <t>St Andrews United Parish -  Hokitika, Ross, South Westland</t>
  </si>
  <si>
    <t>Malvern Co-operating Parish</t>
  </si>
  <si>
    <t>Hinds Co-operating Parish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</si>
</sst>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General_)"/>
    <numFmt numFmtId="166" formatCode="_-* #,##0_-;\-* #,##0_-;_-* &quot;-&quot;??_-;_-@_-"/>
    <numFmt numFmtId="167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48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165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6" fontId="5" fillId="0" borderId="0" xfId="42" applyNumberFormat="1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166" fontId="0" fillId="0" borderId="0" xfId="42" applyNumberFormat="1" applyFont="1" applyFill="1" applyBorder="1" applyAlignment="1" applyProtection="1">
      <alignment/>
      <protection locked="0"/>
    </xf>
    <xf numFmtId="166" fontId="6" fillId="0" borderId="0" xfId="42" applyNumberFormat="1" applyFont="1" applyFill="1" applyBorder="1" applyAlignment="1" applyProtection="1">
      <alignment/>
      <protection locked="0"/>
    </xf>
    <xf numFmtId="166" fontId="0" fillId="0" borderId="0" xfId="42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" fontId="0" fillId="33" borderId="10" xfId="56" applyNumberFormat="1" applyFont="1" applyFill="1" applyBorder="1" applyAlignment="1">
      <alignment horizontal="center" vertical="center" textRotation="90" wrapText="1"/>
      <protection/>
    </xf>
    <xf numFmtId="1" fontId="0" fillId="0" borderId="10" xfId="56" applyNumberFormat="1" applyFont="1" applyBorder="1" applyAlignment="1">
      <alignment horizontal="center" vertical="center" textRotation="90" wrapText="1"/>
      <protection/>
    </xf>
    <xf numFmtId="1" fontId="0" fillId="0" borderId="10" xfId="56" applyNumberFormat="1" applyFont="1" applyFill="1" applyBorder="1" applyAlignment="1">
      <alignment horizontal="center" vertical="center" textRotation="90" wrapText="1"/>
      <protection/>
    </xf>
    <xf numFmtId="1" fontId="0" fillId="0" borderId="10" xfId="56" applyNumberFormat="1" applyFont="1" applyBorder="1" applyAlignment="1" applyProtection="1">
      <alignment horizontal="center" vertical="center" textRotation="90" wrapText="1"/>
      <protection/>
    </xf>
    <xf numFmtId="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5" fillId="33" borderId="10" xfId="56" applyNumberFormat="1" applyFont="1" applyFill="1" applyBorder="1" applyAlignment="1">
      <alignment horizontal="center" vertical="center" textRotation="90" wrapText="1"/>
      <protection/>
    </xf>
    <xf numFmtId="1" fontId="0" fillId="0" borderId="10" xfId="56" applyNumberFormat="1" applyFont="1" applyBorder="1" applyAlignment="1">
      <alignment horizontal="right" vertical="center" textRotation="90" wrapText="1"/>
      <protection/>
    </xf>
    <xf numFmtId="1" fontId="5" fillId="0" borderId="0" xfId="56" applyNumberFormat="1" applyFont="1" applyFill="1" applyBorder="1" applyAlignment="1">
      <alignment horizontal="centerContinuous"/>
      <protection/>
    </xf>
    <xf numFmtId="1" fontId="0" fillId="0" borderId="0" xfId="56" applyNumberFormat="1" applyFont="1" applyFill="1" applyBorder="1" applyAlignment="1" quotePrefix="1">
      <alignment horizontal="center" vertical="center" textRotation="90" wrapText="1"/>
      <protection/>
    </xf>
    <xf numFmtId="1" fontId="5" fillId="34" borderId="10" xfId="56" applyNumberFormat="1" applyFont="1" applyFill="1" applyBorder="1" applyAlignment="1" quotePrefix="1">
      <alignment horizontal="center" vertical="center" textRotation="90" wrapText="1"/>
      <protection/>
    </xf>
    <xf numFmtId="164" fontId="0" fillId="0" borderId="0" xfId="42" applyFont="1" applyFill="1" applyBorder="1" applyAlignment="1">
      <alignment/>
    </xf>
    <xf numFmtId="166" fontId="6" fillId="0" borderId="0" xfId="42" applyNumberFormat="1" applyFont="1" applyFill="1" applyBorder="1" applyAlignment="1" applyProtection="1">
      <alignment horizontal="right"/>
      <protection/>
    </xf>
    <xf numFmtId="166" fontId="7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6" fontId="5" fillId="0" borderId="10" xfId="42" applyNumberFormat="1" applyFont="1" applyBorder="1" applyAlignment="1">
      <alignment horizontal="center"/>
    </xf>
    <xf numFmtId="166" fontId="5" fillId="0" borderId="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1" fontId="0" fillId="0" borderId="11" xfId="56" applyNumberFormat="1" applyFont="1" applyBorder="1" applyAlignment="1">
      <alignment horizontal="center" vertical="center" textRotation="90" wrapText="1"/>
      <protection/>
    </xf>
    <xf numFmtId="166" fontId="0" fillId="0" borderId="0" xfId="0" applyNumberFormat="1" applyFont="1" applyFill="1" applyAlignment="1">
      <alignment horizontal="center"/>
    </xf>
    <xf numFmtId="166" fontId="5" fillId="0" borderId="0" xfId="42" applyNumberFormat="1" applyFont="1" applyBorder="1" applyAlignment="1">
      <alignment horizontal="center"/>
    </xf>
    <xf numFmtId="0" fontId="0" fillId="35" borderId="0" xfId="0" applyFont="1" applyFill="1" applyAlignment="1">
      <alignment/>
    </xf>
    <xf numFmtId="9" fontId="5" fillId="0" borderId="12" xfId="59" applyFont="1" applyBorder="1" applyAlignment="1">
      <alignment/>
    </xf>
    <xf numFmtId="9" fontId="5" fillId="0" borderId="0" xfId="59" applyFont="1" applyBorder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Font="1" applyBorder="1" applyAlignment="1">
      <alignment/>
    </xf>
    <xf numFmtId="9" fontId="5" fillId="0" borderId="10" xfId="59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10" xfId="56" applyNumberFormat="1" applyFont="1" applyBorder="1" applyAlignment="1">
      <alignment horizontal="center" vertical="center" textRotation="90" wrapText="1"/>
      <protection/>
    </xf>
    <xf numFmtId="166" fontId="5" fillId="0" borderId="10" xfId="42" applyNumberFormat="1" applyFont="1" applyBorder="1" applyAlignment="1">
      <alignment/>
    </xf>
    <xf numFmtId="166" fontId="5" fillId="33" borderId="10" xfId="42" applyNumberFormat="1" applyFont="1" applyFill="1" applyBorder="1" applyAlignment="1">
      <alignment/>
    </xf>
    <xf numFmtId="0" fontId="0" fillId="0" borderId="0" xfId="0" applyFill="1" applyAlignment="1">
      <alignment/>
    </xf>
    <xf numFmtId="166" fontId="5" fillId="33" borderId="10" xfId="42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166" fontId="5" fillId="19" borderId="10" xfId="42" applyNumberFormat="1" applyFont="1" applyFill="1" applyBorder="1" applyAlignment="1">
      <alignment/>
    </xf>
    <xf numFmtId="9" fontId="5" fillId="19" borderId="10" xfId="59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9" fontId="5" fillId="19" borderId="12" xfId="59" applyFont="1" applyFill="1" applyBorder="1" applyAlignment="1">
      <alignment/>
    </xf>
    <xf numFmtId="1" fontId="0" fillId="0" borderId="10" xfId="56" applyNumberFormat="1" applyFont="1" applyFill="1" applyBorder="1" applyAlignment="1">
      <alignment horizontal="center" vertical="center" textRotation="90" wrapText="1"/>
      <protection/>
    </xf>
    <xf numFmtId="1" fontId="5" fillId="36" borderId="10" xfId="56" applyNumberFormat="1" applyFont="1" applyFill="1" applyBorder="1" applyAlignment="1" quotePrefix="1">
      <alignment horizontal="center" vertical="center" textRotation="90" wrapText="1"/>
      <protection/>
    </xf>
    <xf numFmtId="1" fontId="5" fillId="19" borderId="10" xfId="56" applyNumberFormat="1" applyFont="1" applyFill="1" applyBorder="1" applyAlignment="1">
      <alignment horizontal="center" vertical="center" textRotation="90" wrapText="1"/>
      <protection/>
    </xf>
    <xf numFmtId="1" fontId="0" fillId="19" borderId="10" xfId="56" applyNumberFormat="1" applyFont="1" applyFill="1" applyBorder="1" applyAlignment="1">
      <alignment horizontal="center" vertical="center" textRotation="90" wrapText="1"/>
      <protection/>
    </xf>
    <xf numFmtId="0" fontId="5" fillId="0" borderId="0" xfId="0" applyFont="1" applyFill="1" applyBorder="1" applyAlignment="1">
      <alignment vertical="top"/>
    </xf>
    <xf numFmtId="166" fontId="0" fillId="19" borderId="10" xfId="42" applyNumberFormat="1" applyFont="1" applyFill="1" applyBorder="1" applyAlignment="1">
      <alignment/>
    </xf>
    <xf numFmtId="166" fontId="0" fillId="0" borderId="0" xfId="42" applyNumberFormat="1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left"/>
    </xf>
    <xf numFmtId="166" fontId="0" fillId="0" borderId="10" xfId="42" applyNumberFormat="1" applyFont="1" applyBorder="1" applyAlignment="1">
      <alignment horizontal="center"/>
    </xf>
    <xf numFmtId="166" fontId="0" fillId="19" borderId="10" xfId="42" applyNumberFormat="1" applyFont="1" applyFill="1" applyBorder="1" applyAlignment="1">
      <alignment/>
    </xf>
    <xf numFmtId="9" fontId="5" fillId="0" borderId="11" xfId="59" applyFont="1" applyBorder="1" applyAlignment="1">
      <alignment/>
    </xf>
    <xf numFmtId="166" fontId="0" fillId="0" borderId="13" xfId="42" applyNumberFormat="1" applyFont="1" applyBorder="1" applyAlignment="1">
      <alignment horizontal="center"/>
    </xf>
    <xf numFmtId="166" fontId="0" fillId="0" borderId="14" xfId="42" applyNumberFormat="1" applyFont="1" applyBorder="1" applyAlignment="1">
      <alignment horizontal="center"/>
    </xf>
    <xf numFmtId="0" fontId="5" fillId="0" borderId="15" xfId="0" applyFont="1" applyFill="1" applyBorder="1" applyAlignment="1" applyProtection="1">
      <alignment/>
      <protection/>
    </xf>
    <xf numFmtId="164" fontId="5" fillId="0" borderId="15" xfId="42" applyFont="1" applyFill="1" applyBorder="1" applyAlignment="1" applyProtection="1">
      <alignment/>
      <protection/>
    </xf>
    <xf numFmtId="0" fontId="0" fillId="0" borderId="0" xfId="0" applyFill="1" applyAlignment="1">
      <alignment horizontal="center"/>
    </xf>
    <xf numFmtId="166" fontId="0" fillId="0" borderId="11" xfId="42" applyNumberFormat="1" applyFont="1" applyBorder="1" applyAlignment="1">
      <alignment horizontal="center"/>
    </xf>
    <xf numFmtId="0" fontId="5" fillId="0" borderId="13" xfId="0" applyFont="1" applyFill="1" applyBorder="1" applyAlignment="1" applyProtection="1">
      <alignment horizontal="center"/>
      <protection/>
    </xf>
    <xf numFmtId="164" fontId="5" fillId="0" borderId="12" xfId="42" applyFont="1" applyFill="1" applyBorder="1" applyAlignment="1" applyProtection="1">
      <alignment horizontal="center"/>
      <protection/>
    </xf>
    <xf numFmtId="164" fontId="5" fillId="0" borderId="14" xfId="42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66" fontId="5" fillId="0" borderId="11" xfId="42" applyNumberFormat="1" applyFont="1" applyBorder="1" applyAlignment="1">
      <alignment horizontal="center"/>
    </xf>
    <xf numFmtId="166" fontId="5" fillId="0" borderId="0" xfId="0" applyNumberFormat="1" applyFont="1" applyBorder="1" applyAlignment="1">
      <alignment/>
    </xf>
    <xf numFmtId="164" fontId="0" fillId="0" borderId="0" xfId="42" applyFont="1" applyFill="1" applyBorder="1" applyAlignment="1">
      <alignment/>
    </xf>
    <xf numFmtId="9" fontId="5" fillId="0" borderId="0" xfId="59" applyFont="1" applyFill="1" applyBorder="1" applyAlignment="1">
      <alignment/>
    </xf>
    <xf numFmtId="9" fontId="5" fillId="33" borderId="10" xfId="59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5" fillId="19" borderId="10" xfId="42" applyNumberFormat="1" applyFont="1" applyFill="1" applyBorder="1" applyAlignment="1" applyProtection="1">
      <alignment/>
      <protection locked="0"/>
    </xf>
    <xf numFmtId="166" fontId="0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6" fontId="0" fillId="0" borderId="0" xfId="42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166" fontId="0" fillId="0" borderId="11" xfId="42" applyNumberFormat="1" applyFont="1" applyFill="1" applyBorder="1" applyAlignment="1">
      <alignment horizontal="center"/>
    </xf>
    <xf numFmtId="166" fontId="0" fillId="0" borderId="10" xfId="42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5" fillId="0" borderId="10" xfId="42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166" fontId="5" fillId="0" borderId="14" xfId="42" applyNumberFormat="1" applyFont="1" applyBorder="1" applyAlignment="1">
      <alignment horizontal="center"/>
    </xf>
    <xf numFmtId="166" fontId="0" fillId="0" borderId="10" xfId="42" applyNumberFormat="1" applyFont="1" applyFill="1" applyBorder="1" applyAlignment="1">
      <alignment/>
    </xf>
    <xf numFmtId="166" fontId="5" fillId="0" borderId="10" xfId="42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center"/>
    </xf>
    <xf numFmtId="164" fontId="5" fillId="0" borderId="0" xfId="42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1" fontId="0" fillId="0" borderId="10" xfId="56" applyNumberFormat="1" applyFont="1" applyFill="1" applyBorder="1" applyAlignment="1" applyProtection="1">
      <alignment horizontal="center" vertical="center" textRotation="90" wrapText="1"/>
      <protection/>
    </xf>
    <xf numFmtId="1" fontId="0" fillId="0" borderId="10" xfId="56" applyNumberFormat="1" applyFont="1" applyFill="1" applyBorder="1" applyAlignment="1">
      <alignment horizontal="right" vertical="center" textRotation="90" wrapText="1"/>
      <protection/>
    </xf>
    <xf numFmtId="166" fontId="5" fillId="0" borderId="11" xfId="42" applyNumberFormat="1" applyFont="1" applyFill="1" applyBorder="1" applyAlignment="1">
      <alignment horizontal="center"/>
    </xf>
    <xf numFmtId="166" fontId="5" fillId="0" borderId="10" xfId="42" applyNumberFormat="1" applyFont="1" applyFill="1" applyBorder="1" applyAlignment="1">
      <alignment horizontal="center"/>
    </xf>
    <xf numFmtId="9" fontId="5" fillId="0" borderId="11" xfId="59" applyFont="1" applyFill="1" applyBorder="1" applyAlignment="1">
      <alignment/>
    </xf>
    <xf numFmtId="9" fontId="5" fillId="0" borderId="10" xfId="59" applyFont="1" applyFill="1" applyBorder="1" applyAlignment="1">
      <alignment/>
    </xf>
    <xf numFmtId="166" fontId="5" fillId="0" borderId="0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10" xfId="42" applyNumberFormat="1" applyFont="1" applyFill="1" applyBorder="1" applyAlignment="1" applyProtection="1">
      <alignment horizontal="left"/>
      <protection/>
    </xf>
    <xf numFmtId="166" fontId="0" fillId="0" borderId="0" xfId="42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1" fontId="0" fillId="33" borderId="10" xfId="56" applyNumberFormat="1" applyFont="1" applyFill="1" applyBorder="1" applyAlignment="1">
      <alignment horizontal="center" vertical="center" textRotation="90" wrapText="1"/>
      <protection/>
    </xf>
    <xf numFmtId="1" fontId="0" fillId="0" borderId="10" xfId="56" applyNumberFormat="1" applyFont="1" applyBorder="1" applyAlignment="1" applyProtection="1">
      <alignment horizontal="center" vertical="center" textRotation="90" wrapText="1"/>
      <protection/>
    </xf>
    <xf numFmtId="1" fontId="0" fillId="0" borderId="10" xfId="56" applyNumberFormat="1" applyFont="1" applyBorder="1" applyAlignment="1">
      <alignment horizontal="right" vertical="center" textRotation="90" wrapText="1"/>
      <protection/>
    </xf>
    <xf numFmtId="1" fontId="0" fillId="0" borderId="0" xfId="56" applyNumberFormat="1" applyFont="1" applyFill="1" applyBorder="1" applyAlignment="1" quotePrefix="1">
      <alignment horizontal="center" vertical="center" textRotation="90" wrapText="1"/>
      <protection/>
    </xf>
    <xf numFmtId="1" fontId="0" fillId="0" borderId="11" xfId="56" applyNumberFormat="1" applyFont="1" applyBorder="1" applyAlignment="1">
      <alignment horizontal="center" vertical="center" textRotation="90" wrapText="1"/>
      <protection/>
    </xf>
    <xf numFmtId="166" fontId="0" fillId="0" borderId="10" xfId="42" applyNumberFormat="1" applyFont="1" applyFill="1" applyBorder="1" applyAlignment="1">
      <alignment horizontal="center" vertical="center" textRotation="90" wrapText="1"/>
    </xf>
    <xf numFmtId="167" fontId="0" fillId="0" borderId="0" xfId="42" applyNumberFormat="1" applyFont="1" applyAlignment="1">
      <alignment/>
    </xf>
    <xf numFmtId="167" fontId="5" fillId="19" borderId="10" xfId="42" applyNumberFormat="1" applyFont="1" applyFill="1" applyBorder="1" applyAlignment="1">
      <alignment/>
    </xf>
    <xf numFmtId="167" fontId="5" fillId="0" borderId="0" xfId="42" applyNumberFormat="1" applyFont="1" applyAlignment="1">
      <alignment/>
    </xf>
    <xf numFmtId="166" fontId="5" fillId="0" borderId="11" xfId="42" applyNumberFormat="1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164" fontId="5" fillId="0" borderId="10" xfId="42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left"/>
    </xf>
    <xf numFmtId="166" fontId="0" fillId="37" borderId="11" xfId="42" applyNumberFormat="1" applyFont="1" applyFill="1" applyBorder="1" applyAlignment="1">
      <alignment horizontal="center"/>
    </xf>
    <xf numFmtId="166" fontId="0" fillId="37" borderId="10" xfId="42" applyNumberFormat="1" applyFont="1" applyFill="1" applyBorder="1" applyAlignment="1">
      <alignment horizontal="center"/>
    </xf>
    <xf numFmtId="166" fontId="0" fillId="37" borderId="0" xfId="42" applyNumberFormat="1" applyFont="1" applyFill="1" applyBorder="1" applyAlignment="1" applyProtection="1">
      <alignment/>
      <protection locked="0"/>
    </xf>
    <xf numFmtId="166" fontId="0" fillId="37" borderId="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0" borderId="10" xfId="0" applyFont="1" applyBorder="1" applyAlignment="1">
      <alignment horizontal="left"/>
    </xf>
    <xf numFmtId="166" fontId="5" fillId="0" borderId="11" xfId="42" applyNumberFormat="1" applyFont="1" applyFill="1" applyBorder="1" applyAlignment="1" applyProtection="1">
      <alignment/>
      <protection locked="0"/>
    </xf>
    <xf numFmtId="166" fontId="0" fillId="0" borderId="10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 applyProtection="1">
      <alignment horizontal="center"/>
      <protection/>
    </xf>
    <xf numFmtId="1" fontId="5" fillId="0" borderId="0" xfId="56" applyNumberFormat="1" applyFont="1" applyFill="1" applyBorder="1" applyAlignment="1">
      <alignment horizontal="center"/>
      <protection/>
    </xf>
    <xf numFmtId="164" fontId="0" fillId="0" borderId="0" xfId="0" applyNumberFormat="1" applyFill="1" applyAlignment="1">
      <alignment horizontal="left"/>
    </xf>
    <xf numFmtId="164" fontId="0" fillId="0" borderId="18" xfId="42" applyFont="1" applyFill="1" applyBorder="1" applyAlignment="1" applyProtection="1">
      <alignment/>
      <protection locked="0"/>
    </xf>
    <xf numFmtId="164" fontId="0" fillId="0" borderId="15" xfId="42" applyFont="1" applyFill="1" applyBorder="1" applyAlignment="1" applyProtection="1">
      <alignment/>
      <protection locked="0"/>
    </xf>
    <xf numFmtId="164" fontId="0" fillId="0" borderId="18" xfId="42" applyFont="1" applyFill="1" applyBorder="1" applyAlignment="1" applyProtection="1">
      <alignment/>
      <protection locked="0"/>
    </xf>
    <xf numFmtId="164" fontId="0" fillId="0" borderId="15" xfId="42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/>
      <protection/>
    </xf>
    <xf numFmtId="164" fontId="5" fillId="0" borderId="18" xfId="42" applyFont="1" applyFill="1" applyBorder="1" applyAlignment="1" applyProtection="1">
      <alignment/>
      <protection/>
    </xf>
    <xf numFmtId="166" fontId="0" fillId="19" borderId="10" xfId="42" applyNumberFormat="1" applyFont="1" applyFill="1" applyBorder="1" applyAlignment="1" applyProtection="1">
      <alignment/>
      <protection locked="0"/>
    </xf>
    <xf numFmtId="9" fontId="0" fillId="19" borderId="10" xfId="59" applyFont="1" applyFill="1" applyBorder="1" applyAlignment="1" applyProtection="1">
      <alignment/>
      <protection locked="0"/>
    </xf>
    <xf numFmtId="166" fontId="0" fillId="19" borderId="10" xfId="42" applyNumberFormat="1" applyFont="1" applyFill="1" applyBorder="1" applyAlignment="1" applyProtection="1">
      <alignment/>
      <protection locked="0"/>
    </xf>
    <xf numFmtId="166" fontId="5" fillId="19" borderId="10" xfId="0" applyNumberFormat="1" applyFont="1" applyFill="1" applyBorder="1" applyAlignment="1" applyProtection="1">
      <alignment/>
      <protection/>
    </xf>
    <xf numFmtId="9" fontId="5" fillId="19" borderId="10" xfId="59" applyFont="1" applyFill="1" applyBorder="1" applyAlignment="1" applyProtection="1">
      <alignment/>
      <protection locked="0"/>
    </xf>
    <xf numFmtId="166" fontId="5" fillId="19" borderId="10" xfId="42" applyNumberFormat="1" applyFont="1" applyFill="1" applyBorder="1" applyAlignment="1" applyProtection="1">
      <alignment/>
      <protection/>
    </xf>
    <xf numFmtId="164" fontId="5" fillId="19" borderId="10" xfId="42" applyFont="1" applyFill="1" applyBorder="1" applyAlignment="1" applyProtection="1">
      <alignment/>
      <protection/>
    </xf>
    <xf numFmtId="166" fontId="0" fillId="0" borderId="0" xfId="42" applyNumberFormat="1" applyFont="1" applyFill="1" applyBorder="1" applyAlignment="1">
      <alignment horizontal="left"/>
    </xf>
    <xf numFmtId="166" fontId="5" fillId="19" borderId="11" xfId="42" applyNumberFormat="1" applyFont="1" applyFill="1" applyBorder="1" applyAlignment="1">
      <alignment horizontal="center"/>
    </xf>
    <xf numFmtId="9" fontId="5" fillId="19" borderId="11" xfId="59" applyFont="1" applyFill="1" applyBorder="1" applyAlignment="1">
      <alignment/>
    </xf>
    <xf numFmtId="0" fontId="0" fillId="0" borderId="10" xfId="0" applyBorder="1" applyAlignment="1">
      <alignment/>
    </xf>
    <xf numFmtId="9" fontId="5" fillId="0" borderId="0" xfId="59" applyFont="1" applyFill="1" applyAlignment="1">
      <alignment horizontal="left"/>
    </xf>
    <xf numFmtId="167" fontId="11" fillId="0" borderId="10" xfId="42" applyNumberFormat="1" applyFont="1" applyBorder="1" applyAlignment="1">
      <alignment horizontal="left"/>
    </xf>
    <xf numFmtId="167" fontId="11" fillId="0" borderId="18" xfId="42" applyNumberFormat="1" applyFont="1" applyBorder="1" applyAlignment="1">
      <alignment horizontal="left"/>
    </xf>
    <xf numFmtId="167" fontId="12" fillId="0" borderId="10" xfId="42" applyNumberFormat="1" applyFont="1" applyBorder="1" applyAlignment="1">
      <alignment/>
    </xf>
    <xf numFmtId="0" fontId="13" fillId="0" borderId="19" xfId="0" applyFont="1" applyFill="1" applyBorder="1" applyAlignment="1">
      <alignment wrapText="1"/>
    </xf>
    <xf numFmtId="167" fontId="0" fillId="0" borderId="10" xfId="42" applyNumberFormat="1" applyFont="1" applyBorder="1" applyAlignment="1">
      <alignment/>
    </xf>
    <xf numFmtId="167" fontId="0" fillId="0" borderId="0" xfId="42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5" fillId="0" borderId="18" xfId="42" applyFont="1" applyFill="1" applyBorder="1" applyAlignment="1" applyProtection="1">
      <alignment horizontal="left"/>
      <protection/>
    </xf>
    <xf numFmtId="164" fontId="5" fillId="0" borderId="15" xfId="42" applyFont="1" applyFill="1" applyBorder="1" applyAlignment="1" applyProtection="1">
      <alignment horizontal="left"/>
      <protection/>
    </xf>
    <xf numFmtId="0" fontId="5" fillId="19" borderId="18" xfId="0" applyFont="1" applyFill="1" applyBorder="1" applyAlignment="1">
      <alignment horizontal="center" wrapText="1"/>
    </xf>
    <xf numFmtId="0" fontId="5" fillId="19" borderId="15" xfId="0" applyFont="1" applyFill="1" applyBorder="1" applyAlignment="1">
      <alignment horizontal="center" wrapText="1"/>
    </xf>
    <xf numFmtId="0" fontId="5" fillId="19" borderId="11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top"/>
    </xf>
    <xf numFmtId="1" fontId="5" fillId="33" borderId="18" xfId="56" applyNumberFormat="1" applyFont="1" applyFill="1" applyBorder="1" applyAlignment="1">
      <alignment horizontal="center"/>
      <protection/>
    </xf>
    <xf numFmtId="1" fontId="5" fillId="33" borderId="15" xfId="56" applyNumberFormat="1" applyFont="1" applyFill="1" applyBorder="1" applyAlignment="1">
      <alignment horizontal="center"/>
      <protection/>
    </xf>
    <xf numFmtId="1" fontId="5" fillId="33" borderId="11" xfId="56" applyNumberFormat="1" applyFont="1" applyFill="1" applyBorder="1" applyAlignment="1">
      <alignment horizontal="center"/>
      <protection/>
    </xf>
    <xf numFmtId="1" fontId="5" fillId="19" borderId="18" xfId="56" applyNumberFormat="1" applyFont="1" applyFill="1" applyBorder="1" applyAlignment="1">
      <alignment horizontal="center"/>
      <protection/>
    </xf>
    <xf numFmtId="1" fontId="5" fillId="19" borderId="15" xfId="56" applyNumberFormat="1" applyFont="1" applyFill="1" applyBorder="1" applyAlignment="1">
      <alignment horizontal="center"/>
      <protection/>
    </xf>
    <xf numFmtId="1" fontId="5" fillId="19" borderId="11" xfId="56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left" wrapText="1"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15" xfId="0" applyFont="1" applyFill="1" applyBorder="1" applyAlignment="1" applyProtection="1">
      <alignment horizontal="left"/>
      <protection/>
    </xf>
    <xf numFmtId="0" fontId="0" fillId="19" borderId="15" xfId="0" applyFill="1" applyBorder="1" applyAlignment="1">
      <alignment horizontal="center" wrapText="1"/>
    </xf>
    <xf numFmtId="0" fontId="0" fillId="19" borderId="11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19" borderId="15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5" xfId="0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5" fillId="19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4" fontId="12" fillId="0" borderId="10" xfId="42" applyFont="1" applyFill="1" applyBorder="1" applyAlignment="1" applyProtection="1">
      <alignment horizontal="left"/>
      <protection/>
    </xf>
    <xf numFmtId="167" fontId="12" fillId="0" borderId="10" xfId="42" applyNumberFormat="1" applyFont="1" applyBorder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TA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operating%20Parish%20Statistics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s 2015"/>
    </sheetNames>
    <sheetDataSet>
      <sheetData sheetId="0">
        <row r="3">
          <cell r="AX3">
            <v>11427</v>
          </cell>
          <cell r="AY3">
            <v>0</v>
          </cell>
          <cell r="AZ3">
            <v>23926</v>
          </cell>
          <cell r="BB3">
            <v>182000</v>
          </cell>
          <cell r="BC3">
            <v>268000</v>
          </cell>
          <cell r="BD3">
            <v>91</v>
          </cell>
          <cell r="BE3">
            <v>4327</v>
          </cell>
          <cell r="BF3">
            <v>0</v>
          </cell>
          <cell r="BI3">
            <v>0</v>
          </cell>
          <cell r="BJ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8744</v>
          </cell>
          <cell r="BV3">
            <v>0</v>
          </cell>
          <cell r="BW3">
            <v>0</v>
          </cell>
          <cell r="BY3">
            <v>0</v>
          </cell>
          <cell r="BZ3">
            <v>0</v>
          </cell>
          <cell r="CA3">
            <v>1157</v>
          </cell>
          <cell r="CB3">
            <v>10298</v>
          </cell>
          <cell r="CC3">
            <v>0</v>
          </cell>
          <cell r="CF3">
            <v>1250</v>
          </cell>
          <cell r="CG3">
            <v>600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M3">
            <v>0</v>
          </cell>
          <cell r="CN3">
            <v>2120</v>
          </cell>
          <cell r="CO3">
            <v>0</v>
          </cell>
          <cell r="CR3">
            <v>1247</v>
          </cell>
          <cell r="CS3">
            <v>0</v>
          </cell>
          <cell r="CT3">
            <v>0</v>
          </cell>
          <cell r="CU3">
            <v>0</v>
          </cell>
          <cell r="CV3">
            <v>9277</v>
          </cell>
          <cell r="CW3">
            <v>250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162</v>
          </cell>
          <cell r="DE3">
            <v>1552</v>
          </cell>
        </row>
        <row r="4">
          <cell r="AX4">
            <v>8332</v>
          </cell>
          <cell r="AY4">
            <v>0</v>
          </cell>
          <cell r="AZ4">
            <v>592339</v>
          </cell>
          <cell r="BB4">
            <v>1360000</v>
          </cell>
          <cell r="BC4">
            <v>0</v>
          </cell>
          <cell r="BD4">
            <v>1469</v>
          </cell>
          <cell r="BE4">
            <v>0</v>
          </cell>
          <cell r="BF4">
            <v>4052478</v>
          </cell>
          <cell r="BI4">
            <v>8005</v>
          </cell>
          <cell r="BJ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31979</v>
          </cell>
          <cell r="BV4">
            <v>2497</v>
          </cell>
          <cell r="BW4">
            <v>0</v>
          </cell>
          <cell r="BY4">
            <v>0</v>
          </cell>
          <cell r="BZ4">
            <v>0</v>
          </cell>
          <cell r="CA4">
            <v>201782</v>
          </cell>
          <cell r="CB4">
            <v>2082</v>
          </cell>
          <cell r="CC4">
            <v>262</v>
          </cell>
          <cell r="CF4">
            <v>0</v>
          </cell>
          <cell r="CG4">
            <v>0</v>
          </cell>
          <cell r="CH4">
            <v>70154</v>
          </cell>
          <cell r="CI4">
            <v>0</v>
          </cell>
          <cell r="CJ4">
            <v>3162</v>
          </cell>
          <cell r="CK4">
            <v>0</v>
          </cell>
          <cell r="CM4">
            <v>0</v>
          </cell>
          <cell r="CN4">
            <v>0</v>
          </cell>
          <cell r="CO4">
            <v>0</v>
          </cell>
          <cell r="CR4">
            <v>988</v>
          </cell>
          <cell r="CS4">
            <v>0</v>
          </cell>
          <cell r="CT4">
            <v>0</v>
          </cell>
          <cell r="CU4">
            <v>0</v>
          </cell>
          <cell r="CV4">
            <v>19270</v>
          </cell>
          <cell r="CW4">
            <v>5550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3677</v>
          </cell>
          <cell r="DE4">
            <v>12944</v>
          </cell>
        </row>
        <row r="5">
          <cell r="AX5">
            <v>14126</v>
          </cell>
          <cell r="AY5">
            <v>0</v>
          </cell>
          <cell r="AZ5">
            <v>0</v>
          </cell>
          <cell r="BB5">
            <v>165000</v>
          </cell>
          <cell r="BC5">
            <v>614000</v>
          </cell>
          <cell r="BD5">
            <v>308</v>
          </cell>
          <cell r="BE5">
            <v>4976</v>
          </cell>
          <cell r="BF5">
            <v>49745</v>
          </cell>
          <cell r="BI5">
            <v>0</v>
          </cell>
          <cell r="BJ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23792</v>
          </cell>
          <cell r="BV5">
            <v>0</v>
          </cell>
          <cell r="BW5">
            <v>0</v>
          </cell>
          <cell r="BY5">
            <v>0</v>
          </cell>
          <cell r="BZ5">
            <v>0</v>
          </cell>
          <cell r="CA5">
            <v>2286</v>
          </cell>
          <cell r="CB5">
            <v>24743</v>
          </cell>
          <cell r="CC5">
            <v>140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M5">
            <v>0</v>
          </cell>
          <cell r="CN5">
            <v>0</v>
          </cell>
          <cell r="CO5">
            <v>0</v>
          </cell>
          <cell r="CR5">
            <v>1498</v>
          </cell>
          <cell r="CS5">
            <v>0</v>
          </cell>
          <cell r="CT5">
            <v>0</v>
          </cell>
          <cell r="CU5">
            <v>0</v>
          </cell>
          <cell r="CV5">
            <v>22490</v>
          </cell>
          <cell r="CW5">
            <v>1800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E5">
            <v>10288</v>
          </cell>
        </row>
        <row r="6">
          <cell r="AX6">
            <v>22380</v>
          </cell>
          <cell r="AY6">
            <v>0</v>
          </cell>
          <cell r="AZ6">
            <v>0</v>
          </cell>
          <cell r="BB6">
            <v>362000</v>
          </cell>
          <cell r="BC6">
            <v>898000</v>
          </cell>
          <cell r="BD6">
            <v>2500</v>
          </cell>
          <cell r="BE6">
            <v>73000</v>
          </cell>
          <cell r="BF6">
            <v>167467</v>
          </cell>
          <cell r="BI6">
            <v>0</v>
          </cell>
          <cell r="BJ6">
            <v>0</v>
          </cell>
          <cell r="BQ6">
            <v>2942</v>
          </cell>
          <cell r="BR6">
            <v>0</v>
          </cell>
          <cell r="BS6">
            <v>66467</v>
          </cell>
          <cell r="BT6">
            <v>0</v>
          </cell>
          <cell r="BU6">
            <v>41880</v>
          </cell>
          <cell r="BV6">
            <v>0</v>
          </cell>
          <cell r="BW6">
            <v>0</v>
          </cell>
          <cell r="BY6">
            <v>1500</v>
          </cell>
          <cell r="BZ6">
            <v>0</v>
          </cell>
          <cell r="CA6">
            <v>8757</v>
          </cell>
          <cell r="CB6">
            <v>16237</v>
          </cell>
          <cell r="CC6">
            <v>8219</v>
          </cell>
          <cell r="CF6">
            <v>2400</v>
          </cell>
          <cell r="CG6">
            <v>0</v>
          </cell>
          <cell r="CH6">
            <v>62461</v>
          </cell>
          <cell r="CI6">
            <v>4609</v>
          </cell>
          <cell r="CJ6">
            <v>0</v>
          </cell>
          <cell r="CK6">
            <v>3639</v>
          </cell>
          <cell r="CM6">
            <v>24357</v>
          </cell>
          <cell r="CN6">
            <v>0</v>
          </cell>
          <cell r="CO6">
            <v>726</v>
          </cell>
          <cell r="CR6">
            <v>0</v>
          </cell>
          <cell r="CS6">
            <v>0</v>
          </cell>
          <cell r="CT6">
            <v>3283</v>
          </cell>
          <cell r="CU6">
            <v>18590</v>
          </cell>
          <cell r="CV6">
            <v>23309</v>
          </cell>
          <cell r="CW6">
            <v>500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E6">
            <v>22910</v>
          </cell>
        </row>
        <row r="7">
          <cell r="AX7">
            <v>77321</v>
          </cell>
          <cell r="AY7">
            <v>0</v>
          </cell>
          <cell r="AZ7">
            <v>560</v>
          </cell>
          <cell r="BB7">
            <v>349000</v>
          </cell>
          <cell r="BC7">
            <v>334233</v>
          </cell>
          <cell r="BD7">
            <v>0</v>
          </cell>
          <cell r="BE7">
            <v>35322</v>
          </cell>
          <cell r="BF7">
            <v>267959</v>
          </cell>
          <cell r="BI7">
            <v>0</v>
          </cell>
          <cell r="BJ7">
            <v>0</v>
          </cell>
          <cell r="BQ7">
            <v>0</v>
          </cell>
          <cell r="BR7">
            <v>0</v>
          </cell>
          <cell r="BS7">
            <v>26250</v>
          </cell>
          <cell r="BT7">
            <v>0</v>
          </cell>
          <cell r="BU7">
            <v>14368</v>
          </cell>
          <cell r="BV7">
            <v>250</v>
          </cell>
          <cell r="BW7">
            <v>1453</v>
          </cell>
          <cell r="BY7">
            <v>0</v>
          </cell>
          <cell r="BZ7">
            <v>0</v>
          </cell>
          <cell r="CA7">
            <v>13232</v>
          </cell>
          <cell r="CB7">
            <v>0</v>
          </cell>
          <cell r="CC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1048</v>
          </cell>
          <cell r="CM7">
            <v>3591</v>
          </cell>
          <cell r="CN7">
            <v>0</v>
          </cell>
          <cell r="CO7">
            <v>0</v>
          </cell>
          <cell r="CR7">
            <v>11489</v>
          </cell>
          <cell r="CS7">
            <v>0</v>
          </cell>
          <cell r="CT7">
            <v>16618</v>
          </cell>
          <cell r="CU7">
            <v>0</v>
          </cell>
          <cell r="CV7">
            <v>13916</v>
          </cell>
          <cell r="CW7">
            <v>3000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E7">
            <v>8648</v>
          </cell>
        </row>
        <row r="8">
          <cell r="AX8">
            <v>4286</v>
          </cell>
          <cell r="AY8">
            <v>0</v>
          </cell>
          <cell r="AZ8">
            <v>0</v>
          </cell>
          <cell r="BB8">
            <v>42000</v>
          </cell>
          <cell r="BC8">
            <v>516000</v>
          </cell>
          <cell r="BD8">
            <v>3688</v>
          </cell>
          <cell r="BE8">
            <v>895</v>
          </cell>
          <cell r="BF8">
            <v>60826</v>
          </cell>
          <cell r="BI8">
            <v>0</v>
          </cell>
          <cell r="BJ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55909</v>
          </cell>
          <cell r="BV8">
            <v>6131</v>
          </cell>
          <cell r="BW8">
            <v>0</v>
          </cell>
          <cell r="BY8">
            <v>0</v>
          </cell>
          <cell r="BZ8">
            <v>0</v>
          </cell>
          <cell r="CA8">
            <v>3420</v>
          </cell>
          <cell r="CB8">
            <v>0</v>
          </cell>
          <cell r="CC8">
            <v>4092</v>
          </cell>
          <cell r="CF8">
            <v>1006</v>
          </cell>
          <cell r="CG8">
            <v>4368</v>
          </cell>
          <cell r="CH8">
            <v>53400</v>
          </cell>
          <cell r="CI8">
            <v>1666</v>
          </cell>
          <cell r="CJ8">
            <v>0</v>
          </cell>
          <cell r="CK8">
            <v>3320</v>
          </cell>
          <cell r="CM8">
            <v>0</v>
          </cell>
          <cell r="CN8">
            <v>0</v>
          </cell>
          <cell r="CO8">
            <v>0</v>
          </cell>
          <cell r="CR8">
            <v>508</v>
          </cell>
          <cell r="CS8">
            <v>0</v>
          </cell>
          <cell r="CT8">
            <v>0</v>
          </cell>
          <cell r="CU8">
            <v>0</v>
          </cell>
          <cell r="CV8">
            <v>12116</v>
          </cell>
          <cell r="CW8">
            <v>4391</v>
          </cell>
          <cell r="CX8">
            <v>250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E8">
            <v>5285</v>
          </cell>
        </row>
        <row r="9">
          <cell r="AX9">
            <v>9523</v>
          </cell>
          <cell r="AY9">
            <v>0</v>
          </cell>
          <cell r="AZ9">
            <v>58763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416595</v>
          </cell>
          <cell r="BI9">
            <v>129</v>
          </cell>
          <cell r="BJ9">
            <v>0</v>
          </cell>
          <cell r="BQ9">
            <v>0</v>
          </cell>
          <cell r="BR9">
            <v>0</v>
          </cell>
          <cell r="BS9">
            <v>4104</v>
          </cell>
          <cell r="BT9">
            <v>0</v>
          </cell>
          <cell r="BU9">
            <v>19982</v>
          </cell>
          <cell r="BV9">
            <v>1420</v>
          </cell>
          <cell r="BW9">
            <v>0</v>
          </cell>
          <cell r="BY9">
            <v>0</v>
          </cell>
          <cell r="BZ9">
            <v>0</v>
          </cell>
          <cell r="CA9">
            <v>21700</v>
          </cell>
          <cell r="CB9">
            <v>0</v>
          </cell>
          <cell r="CC9">
            <v>3001</v>
          </cell>
          <cell r="CF9">
            <v>844</v>
          </cell>
          <cell r="CG9">
            <v>0</v>
          </cell>
          <cell r="CH9">
            <v>12481</v>
          </cell>
          <cell r="CI9">
            <v>2442</v>
          </cell>
          <cell r="CJ9">
            <v>0</v>
          </cell>
          <cell r="CK9">
            <v>0</v>
          </cell>
          <cell r="CM9">
            <v>0</v>
          </cell>
          <cell r="CN9">
            <v>210</v>
          </cell>
          <cell r="CO9">
            <v>0</v>
          </cell>
          <cell r="CR9">
            <v>0</v>
          </cell>
          <cell r="CS9">
            <v>0</v>
          </cell>
          <cell r="CT9">
            <v>0</v>
          </cell>
          <cell r="CU9">
            <v>1089</v>
          </cell>
          <cell r="CV9">
            <v>11667</v>
          </cell>
          <cell r="CW9">
            <v>2200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218</v>
          </cell>
          <cell r="DE9">
            <v>3302</v>
          </cell>
        </row>
        <row r="10">
          <cell r="AX10">
            <v>54352</v>
          </cell>
          <cell r="AY10">
            <v>0</v>
          </cell>
          <cell r="AZ10">
            <v>94084</v>
          </cell>
          <cell r="BB10">
            <v>115000</v>
          </cell>
          <cell r="BC10">
            <v>69522</v>
          </cell>
          <cell r="BD10">
            <v>1240</v>
          </cell>
          <cell r="BE10">
            <v>15000</v>
          </cell>
          <cell r="BF10">
            <v>672175</v>
          </cell>
          <cell r="BI10">
            <v>1238</v>
          </cell>
          <cell r="BJ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28852</v>
          </cell>
          <cell r="BV10">
            <v>0</v>
          </cell>
          <cell r="BW10">
            <v>0</v>
          </cell>
          <cell r="BY10">
            <v>0</v>
          </cell>
          <cell r="BZ10">
            <v>0</v>
          </cell>
          <cell r="CA10">
            <v>40582</v>
          </cell>
          <cell r="CB10">
            <v>0</v>
          </cell>
          <cell r="CC10">
            <v>1588</v>
          </cell>
          <cell r="CF10">
            <v>0</v>
          </cell>
          <cell r="CG10">
            <v>0</v>
          </cell>
          <cell r="CH10">
            <v>29917</v>
          </cell>
          <cell r="CI10">
            <v>0</v>
          </cell>
          <cell r="CJ10">
            <v>0</v>
          </cell>
          <cell r="CK10">
            <v>3158</v>
          </cell>
          <cell r="CM10">
            <v>0</v>
          </cell>
          <cell r="CN10">
            <v>0</v>
          </cell>
          <cell r="CO10">
            <v>247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27961</v>
          </cell>
          <cell r="CW10">
            <v>2800</v>
          </cell>
          <cell r="CX10">
            <v>0</v>
          </cell>
          <cell r="CY10">
            <v>0</v>
          </cell>
          <cell r="CZ10">
            <v>0</v>
          </cell>
          <cell r="DA10">
            <v>486</v>
          </cell>
          <cell r="DB10">
            <v>1185</v>
          </cell>
          <cell r="DC10">
            <v>0</v>
          </cell>
          <cell r="DE10">
            <v>5941</v>
          </cell>
        </row>
        <row r="11">
          <cell r="AX11">
            <v>20528</v>
          </cell>
          <cell r="AY11">
            <v>0</v>
          </cell>
          <cell r="AZ11">
            <v>267585</v>
          </cell>
          <cell r="BB11">
            <v>0</v>
          </cell>
          <cell r="BC11">
            <v>1825000</v>
          </cell>
          <cell r="BD11">
            <v>1345</v>
          </cell>
          <cell r="BE11">
            <v>4344</v>
          </cell>
          <cell r="BF11">
            <v>2108</v>
          </cell>
          <cell r="BI11">
            <v>478</v>
          </cell>
          <cell r="BJ11">
            <v>0</v>
          </cell>
          <cell r="BQ11">
            <v>0</v>
          </cell>
          <cell r="BR11">
            <v>0</v>
          </cell>
          <cell r="BS11">
            <v>9596</v>
          </cell>
          <cell r="BT11">
            <v>0</v>
          </cell>
          <cell r="BU11">
            <v>45361</v>
          </cell>
          <cell r="BV11">
            <v>0</v>
          </cell>
          <cell r="BW11">
            <v>0</v>
          </cell>
          <cell r="BY11">
            <v>0</v>
          </cell>
          <cell r="BZ11">
            <v>0</v>
          </cell>
          <cell r="CA11">
            <v>13035</v>
          </cell>
          <cell r="CB11">
            <v>103843</v>
          </cell>
          <cell r="CC11">
            <v>23</v>
          </cell>
          <cell r="CF11">
            <v>0</v>
          </cell>
          <cell r="CG11">
            <v>0</v>
          </cell>
          <cell r="CH11">
            <v>58378</v>
          </cell>
          <cell r="CI11">
            <v>0</v>
          </cell>
          <cell r="CJ11">
            <v>3766</v>
          </cell>
          <cell r="CK11">
            <v>1035</v>
          </cell>
          <cell r="CM11">
            <v>22189</v>
          </cell>
          <cell r="CN11">
            <v>0</v>
          </cell>
          <cell r="CO11">
            <v>285</v>
          </cell>
          <cell r="CR11">
            <v>0</v>
          </cell>
          <cell r="CS11">
            <v>0</v>
          </cell>
          <cell r="CT11">
            <v>15618</v>
          </cell>
          <cell r="CU11">
            <v>0</v>
          </cell>
          <cell r="CV11">
            <v>82097</v>
          </cell>
          <cell r="CW11">
            <v>6050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987</v>
          </cell>
          <cell r="DE11">
            <v>1004</v>
          </cell>
        </row>
        <row r="12">
          <cell r="AX12">
            <v>5516</v>
          </cell>
          <cell r="AY12">
            <v>0</v>
          </cell>
          <cell r="AZ12">
            <v>0</v>
          </cell>
          <cell r="BB12">
            <v>0</v>
          </cell>
          <cell r="BC12">
            <v>198000</v>
          </cell>
          <cell r="BD12">
            <v>798</v>
          </cell>
          <cell r="BE12">
            <v>9017</v>
          </cell>
          <cell r="BF12">
            <v>38318</v>
          </cell>
          <cell r="BI12">
            <v>0</v>
          </cell>
          <cell r="BJ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19133</v>
          </cell>
          <cell r="BV12">
            <v>998</v>
          </cell>
          <cell r="BW12">
            <v>0</v>
          </cell>
          <cell r="BY12">
            <v>0</v>
          </cell>
          <cell r="BZ12">
            <v>0</v>
          </cell>
          <cell r="CA12">
            <v>74</v>
          </cell>
          <cell r="CB12">
            <v>0</v>
          </cell>
          <cell r="CC12">
            <v>9741</v>
          </cell>
          <cell r="CF12">
            <v>3367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2177</v>
          </cell>
          <cell r="CM12">
            <v>780</v>
          </cell>
          <cell r="CN12">
            <v>300</v>
          </cell>
          <cell r="CO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2075</v>
          </cell>
          <cell r="CW12">
            <v>2000</v>
          </cell>
          <cell r="CX12">
            <v>1000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373</v>
          </cell>
          <cell r="DE12">
            <v>12359</v>
          </cell>
        </row>
        <row r="13">
          <cell r="AX13">
            <v>84377</v>
          </cell>
          <cell r="AY13">
            <v>0</v>
          </cell>
          <cell r="AZ13">
            <v>0</v>
          </cell>
          <cell r="BB13">
            <v>660000</v>
          </cell>
          <cell r="BC13">
            <v>450000</v>
          </cell>
          <cell r="BD13">
            <v>173</v>
          </cell>
          <cell r="BE13">
            <v>14631</v>
          </cell>
          <cell r="BF13">
            <v>0</v>
          </cell>
          <cell r="BI13">
            <v>948</v>
          </cell>
          <cell r="BJ13">
            <v>0</v>
          </cell>
          <cell r="BQ13">
            <v>0</v>
          </cell>
          <cell r="BR13">
            <v>6000</v>
          </cell>
          <cell r="BS13">
            <v>0</v>
          </cell>
          <cell r="BT13">
            <v>0</v>
          </cell>
          <cell r="BU13">
            <v>18517</v>
          </cell>
          <cell r="BV13">
            <v>646</v>
          </cell>
          <cell r="BW13">
            <v>0</v>
          </cell>
          <cell r="BY13">
            <v>0</v>
          </cell>
          <cell r="BZ13">
            <v>0</v>
          </cell>
          <cell r="CA13">
            <v>2701</v>
          </cell>
          <cell r="CB13">
            <v>63078</v>
          </cell>
          <cell r="CC13">
            <v>6252</v>
          </cell>
          <cell r="CF13">
            <v>530</v>
          </cell>
          <cell r="CG13">
            <v>0</v>
          </cell>
          <cell r="CH13">
            <v>18264</v>
          </cell>
          <cell r="CI13">
            <v>1416</v>
          </cell>
          <cell r="CJ13">
            <v>0</v>
          </cell>
          <cell r="CK13">
            <v>5339</v>
          </cell>
          <cell r="CM13">
            <v>0</v>
          </cell>
          <cell r="CN13">
            <v>0</v>
          </cell>
          <cell r="CO13">
            <v>578</v>
          </cell>
          <cell r="CR13">
            <v>2349</v>
          </cell>
          <cell r="CS13">
            <v>0</v>
          </cell>
          <cell r="CT13">
            <v>0</v>
          </cell>
          <cell r="CU13">
            <v>0</v>
          </cell>
          <cell r="CV13">
            <v>22644</v>
          </cell>
          <cell r="CW13">
            <v>8000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1835</v>
          </cell>
          <cell r="DC13">
            <v>0</v>
          </cell>
          <cell r="DE13">
            <v>25453</v>
          </cell>
        </row>
        <row r="14">
          <cell r="AX14">
            <v>3613</v>
          </cell>
          <cell r="AY14">
            <v>0</v>
          </cell>
          <cell r="AZ14">
            <v>7452</v>
          </cell>
          <cell r="BB14">
            <v>865000</v>
          </cell>
          <cell r="BC14">
            <v>1004632</v>
          </cell>
          <cell r="BD14">
            <v>2400</v>
          </cell>
          <cell r="BE14">
            <v>39018</v>
          </cell>
          <cell r="BF14">
            <v>0</v>
          </cell>
          <cell r="BI14">
            <v>13550</v>
          </cell>
          <cell r="BJ14">
            <v>5000</v>
          </cell>
          <cell r="BQ14">
            <v>0</v>
          </cell>
          <cell r="BR14">
            <v>6000</v>
          </cell>
          <cell r="BS14">
            <v>37745</v>
          </cell>
          <cell r="BT14">
            <v>0</v>
          </cell>
          <cell r="BU14">
            <v>53315</v>
          </cell>
          <cell r="BV14">
            <v>3450</v>
          </cell>
          <cell r="BW14">
            <v>1946</v>
          </cell>
          <cell r="BY14">
            <v>0</v>
          </cell>
          <cell r="BZ14">
            <v>0</v>
          </cell>
          <cell r="CA14">
            <v>284</v>
          </cell>
          <cell r="CB14">
            <v>0</v>
          </cell>
          <cell r="CC14">
            <v>32391</v>
          </cell>
          <cell r="CF14">
            <v>0</v>
          </cell>
          <cell r="CG14">
            <v>0</v>
          </cell>
          <cell r="CH14">
            <v>29366</v>
          </cell>
          <cell r="CI14">
            <v>7909</v>
          </cell>
          <cell r="CJ14">
            <v>4591</v>
          </cell>
          <cell r="CK14">
            <v>25416</v>
          </cell>
          <cell r="CM14">
            <v>0</v>
          </cell>
          <cell r="CN14">
            <v>0</v>
          </cell>
          <cell r="CO14">
            <v>0</v>
          </cell>
          <cell r="CR14">
            <v>47697</v>
          </cell>
          <cell r="CS14">
            <v>1027</v>
          </cell>
          <cell r="CT14">
            <v>3302</v>
          </cell>
          <cell r="CU14">
            <v>1260</v>
          </cell>
          <cell r="CV14">
            <v>6660</v>
          </cell>
          <cell r="CW14">
            <v>5630</v>
          </cell>
          <cell r="CX14">
            <v>0</v>
          </cell>
          <cell r="CY14">
            <v>0</v>
          </cell>
          <cell r="CZ14">
            <v>0</v>
          </cell>
          <cell r="DA14">
            <v>600</v>
          </cell>
          <cell r="DB14">
            <v>600</v>
          </cell>
          <cell r="DC14">
            <v>0</v>
          </cell>
          <cell r="DE14">
            <v>31829</v>
          </cell>
        </row>
        <row r="15">
          <cell r="AX15">
            <v>0</v>
          </cell>
          <cell r="AY15">
            <v>0</v>
          </cell>
          <cell r="AZ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I15">
            <v>0</v>
          </cell>
          <cell r="BJ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M15">
            <v>0</v>
          </cell>
          <cell r="CN15">
            <v>0</v>
          </cell>
          <cell r="CO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E15">
            <v>0</v>
          </cell>
        </row>
        <row r="16">
          <cell r="AX16">
            <v>0</v>
          </cell>
          <cell r="AY16">
            <v>0</v>
          </cell>
          <cell r="AZ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I16">
            <v>0</v>
          </cell>
          <cell r="BJ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M16">
            <v>0</v>
          </cell>
          <cell r="CN16">
            <v>0</v>
          </cell>
          <cell r="CO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E16">
            <v>0</v>
          </cell>
        </row>
        <row r="17">
          <cell r="AX17">
            <v>17607</v>
          </cell>
          <cell r="AY17">
            <v>0</v>
          </cell>
          <cell r="AZ17">
            <v>55551</v>
          </cell>
          <cell r="BB17">
            <v>750000</v>
          </cell>
          <cell r="BC17">
            <v>1000000</v>
          </cell>
          <cell r="BD17">
            <v>655</v>
          </cell>
          <cell r="BE17">
            <v>0</v>
          </cell>
          <cell r="BF17">
            <v>0</v>
          </cell>
          <cell r="BI17">
            <v>2136</v>
          </cell>
          <cell r="BJ17">
            <v>0</v>
          </cell>
          <cell r="BQ17">
            <v>0</v>
          </cell>
          <cell r="BR17">
            <v>0</v>
          </cell>
          <cell r="BS17">
            <v>21075</v>
          </cell>
          <cell r="BT17">
            <v>0</v>
          </cell>
          <cell r="BU17">
            <v>49224</v>
          </cell>
          <cell r="BV17">
            <v>125</v>
          </cell>
          <cell r="BW17">
            <v>0</v>
          </cell>
          <cell r="BY17">
            <v>0</v>
          </cell>
          <cell r="BZ17">
            <v>0</v>
          </cell>
          <cell r="CA17">
            <v>2214</v>
          </cell>
          <cell r="CB17">
            <v>22362</v>
          </cell>
          <cell r="CC17">
            <v>10547</v>
          </cell>
          <cell r="CF17">
            <v>1558</v>
          </cell>
          <cell r="CG17">
            <v>0</v>
          </cell>
          <cell r="CH17">
            <v>42746</v>
          </cell>
          <cell r="CI17">
            <v>515</v>
          </cell>
          <cell r="CJ17">
            <v>21840</v>
          </cell>
          <cell r="CK17">
            <v>1035</v>
          </cell>
          <cell r="CM17">
            <v>0</v>
          </cell>
          <cell r="CN17">
            <v>0</v>
          </cell>
          <cell r="CO17">
            <v>204</v>
          </cell>
          <cell r="CR17">
            <v>368</v>
          </cell>
          <cell r="CS17">
            <v>0</v>
          </cell>
          <cell r="CT17">
            <v>0</v>
          </cell>
          <cell r="CU17">
            <v>0</v>
          </cell>
          <cell r="CV17">
            <v>35477</v>
          </cell>
          <cell r="CW17">
            <v>2550</v>
          </cell>
          <cell r="CX17">
            <v>0</v>
          </cell>
          <cell r="CY17">
            <v>0</v>
          </cell>
          <cell r="CZ17">
            <v>0</v>
          </cell>
          <cell r="DA17">
            <v>192</v>
          </cell>
          <cell r="DB17">
            <v>0</v>
          </cell>
          <cell r="DC17">
            <v>0</v>
          </cell>
          <cell r="DE17">
            <v>9603</v>
          </cell>
        </row>
        <row r="18">
          <cell r="AX18">
            <v>36497</v>
          </cell>
          <cell r="AY18">
            <v>0</v>
          </cell>
          <cell r="AZ18">
            <v>10602</v>
          </cell>
          <cell r="BB18">
            <v>4263000</v>
          </cell>
          <cell r="BC18">
            <v>3500000</v>
          </cell>
          <cell r="BD18">
            <v>3700</v>
          </cell>
          <cell r="BE18">
            <v>716000</v>
          </cell>
          <cell r="BF18">
            <v>0</v>
          </cell>
          <cell r="BI18">
            <v>1503</v>
          </cell>
          <cell r="BJ18">
            <v>1904</v>
          </cell>
          <cell r="BQ18">
            <v>0</v>
          </cell>
          <cell r="BR18">
            <v>2000</v>
          </cell>
          <cell r="BS18">
            <v>0</v>
          </cell>
          <cell r="BT18">
            <v>0</v>
          </cell>
          <cell r="BU18">
            <v>132717</v>
          </cell>
          <cell r="BV18">
            <v>7415</v>
          </cell>
          <cell r="BW18">
            <v>0</v>
          </cell>
          <cell r="BY18">
            <v>0</v>
          </cell>
          <cell r="BZ18">
            <v>670</v>
          </cell>
          <cell r="CA18">
            <v>866</v>
          </cell>
          <cell r="CB18">
            <v>77363</v>
          </cell>
          <cell r="CC18">
            <v>19159</v>
          </cell>
          <cell r="CF18">
            <v>0</v>
          </cell>
          <cell r="CG18">
            <v>0</v>
          </cell>
          <cell r="CH18">
            <v>45841</v>
          </cell>
          <cell r="CI18">
            <v>13786</v>
          </cell>
          <cell r="CJ18">
            <v>0</v>
          </cell>
          <cell r="CK18">
            <v>15240</v>
          </cell>
          <cell r="CM18">
            <v>33971</v>
          </cell>
          <cell r="CN18">
            <v>0</v>
          </cell>
          <cell r="CO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49454</v>
          </cell>
          <cell r="CW18">
            <v>8208</v>
          </cell>
          <cell r="CX18">
            <v>0</v>
          </cell>
          <cell r="CY18">
            <v>0</v>
          </cell>
          <cell r="CZ18">
            <v>0</v>
          </cell>
          <cell r="DA18">
            <v>900</v>
          </cell>
          <cell r="DB18">
            <v>4039</v>
          </cell>
          <cell r="DC18">
            <v>0</v>
          </cell>
          <cell r="DE18">
            <v>47730</v>
          </cell>
        </row>
        <row r="19">
          <cell r="AX19">
            <v>18556</v>
          </cell>
          <cell r="AY19">
            <v>0</v>
          </cell>
          <cell r="AZ19">
            <v>52257</v>
          </cell>
          <cell r="BB19">
            <v>549000</v>
          </cell>
          <cell r="BC19">
            <v>395000</v>
          </cell>
          <cell r="BD19">
            <v>1774</v>
          </cell>
          <cell r="BE19">
            <v>13085</v>
          </cell>
          <cell r="BF19">
            <v>1286572</v>
          </cell>
          <cell r="BI19">
            <v>0</v>
          </cell>
          <cell r="BJ19">
            <v>0</v>
          </cell>
          <cell r="BQ19">
            <v>0</v>
          </cell>
          <cell r="BR19">
            <v>1099</v>
          </cell>
          <cell r="BS19">
            <v>0</v>
          </cell>
          <cell r="BT19">
            <v>0</v>
          </cell>
          <cell r="BU19">
            <v>20079</v>
          </cell>
          <cell r="BV19">
            <v>5850</v>
          </cell>
          <cell r="BW19">
            <v>0</v>
          </cell>
          <cell r="BY19">
            <v>0</v>
          </cell>
          <cell r="BZ19">
            <v>0</v>
          </cell>
          <cell r="CA19">
            <v>52242</v>
          </cell>
          <cell r="CB19">
            <v>20146</v>
          </cell>
          <cell r="CC19">
            <v>0</v>
          </cell>
          <cell r="CF19">
            <v>1649</v>
          </cell>
          <cell r="CG19">
            <v>2049</v>
          </cell>
          <cell r="CH19">
            <v>22840</v>
          </cell>
          <cell r="CI19">
            <v>14579</v>
          </cell>
          <cell r="CJ19">
            <v>0</v>
          </cell>
          <cell r="CK19">
            <v>7935</v>
          </cell>
          <cell r="CM19">
            <v>0</v>
          </cell>
          <cell r="CN19">
            <v>0</v>
          </cell>
          <cell r="CO19">
            <v>0</v>
          </cell>
          <cell r="CR19">
            <v>0</v>
          </cell>
          <cell r="CS19">
            <v>0</v>
          </cell>
          <cell r="CT19">
            <v>5070</v>
          </cell>
          <cell r="CU19">
            <v>0</v>
          </cell>
          <cell r="CV19">
            <v>22323</v>
          </cell>
          <cell r="CW19">
            <v>3200</v>
          </cell>
          <cell r="CX19">
            <v>0</v>
          </cell>
          <cell r="CY19">
            <v>0</v>
          </cell>
          <cell r="CZ19">
            <v>0</v>
          </cell>
          <cell r="DA19">
            <v>260</v>
          </cell>
          <cell r="DB19">
            <v>419</v>
          </cell>
          <cell r="DC19">
            <v>0</v>
          </cell>
          <cell r="DE19">
            <v>7407</v>
          </cell>
        </row>
        <row r="20">
          <cell r="AX20">
            <v>44628</v>
          </cell>
          <cell r="AY20">
            <v>0</v>
          </cell>
          <cell r="AZ20">
            <v>0</v>
          </cell>
          <cell r="BB20">
            <v>0</v>
          </cell>
          <cell r="BC20">
            <v>2802934</v>
          </cell>
          <cell r="BD20">
            <v>0</v>
          </cell>
          <cell r="BE20">
            <v>0</v>
          </cell>
          <cell r="BF20">
            <v>0</v>
          </cell>
          <cell r="BI20">
            <v>2337</v>
          </cell>
          <cell r="BJ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96095</v>
          </cell>
          <cell r="BV20">
            <v>14744</v>
          </cell>
          <cell r="BW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69352</v>
          </cell>
          <cell r="CC20">
            <v>12442</v>
          </cell>
          <cell r="CF20">
            <v>0</v>
          </cell>
          <cell r="CG20">
            <v>0</v>
          </cell>
          <cell r="CH20">
            <v>87568</v>
          </cell>
          <cell r="CI20">
            <v>0</v>
          </cell>
          <cell r="CJ20">
            <v>0</v>
          </cell>
          <cell r="CK20">
            <v>0</v>
          </cell>
          <cell r="CM20">
            <v>16229</v>
          </cell>
          <cell r="CN20">
            <v>0</v>
          </cell>
          <cell r="CO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10270</v>
          </cell>
          <cell r="CV20">
            <v>38728</v>
          </cell>
          <cell r="CW20">
            <v>4500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6395</v>
          </cell>
          <cell r="DE20">
            <v>17963</v>
          </cell>
        </row>
        <row r="21">
          <cell r="AX21">
            <v>56838</v>
          </cell>
          <cell r="AY21">
            <v>0</v>
          </cell>
          <cell r="AZ21">
            <v>22182</v>
          </cell>
          <cell r="BB21">
            <v>896703</v>
          </cell>
          <cell r="BC21">
            <v>2349219</v>
          </cell>
          <cell r="BD21">
            <v>35243</v>
          </cell>
          <cell r="BE21">
            <v>12783</v>
          </cell>
          <cell r="BF21">
            <v>95815</v>
          </cell>
          <cell r="BI21">
            <v>16434</v>
          </cell>
          <cell r="BJ21">
            <v>332772</v>
          </cell>
          <cell r="BQ21">
            <v>0</v>
          </cell>
          <cell r="BR21">
            <v>500</v>
          </cell>
          <cell r="BS21">
            <v>150860</v>
          </cell>
          <cell r="BT21">
            <v>0</v>
          </cell>
          <cell r="BU21">
            <v>91814</v>
          </cell>
          <cell r="BV21">
            <v>2241</v>
          </cell>
          <cell r="BW21">
            <v>8444</v>
          </cell>
          <cell r="BY21">
            <v>0</v>
          </cell>
          <cell r="BZ21">
            <v>0</v>
          </cell>
          <cell r="CA21">
            <v>4536</v>
          </cell>
          <cell r="CB21">
            <v>54919</v>
          </cell>
          <cell r="CC21">
            <v>1515</v>
          </cell>
          <cell r="CF21">
            <v>1204</v>
          </cell>
          <cell r="CG21">
            <v>9225</v>
          </cell>
          <cell r="CH21">
            <v>97068</v>
          </cell>
          <cell r="CI21">
            <v>8555</v>
          </cell>
          <cell r="CJ21">
            <v>8667</v>
          </cell>
          <cell r="CK21">
            <v>960</v>
          </cell>
          <cell r="CM21">
            <v>44038</v>
          </cell>
          <cell r="CN21">
            <v>0</v>
          </cell>
          <cell r="CO21">
            <v>1486</v>
          </cell>
          <cell r="CR21">
            <v>13700</v>
          </cell>
          <cell r="CS21">
            <v>5631</v>
          </cell>
          <cell r="CT21">
            <v>0</v>
          </cell>
          <cell r="CU21">
            <v>0</v>
          </cell>
          <cell r="CV21">
            <v>49681</v>
          </cell>
          <cell r="CW21">
            <v>7235</v>
          </cell>
          <cell r="CX21">
            <v>0</v>
          </cell>
          <cell r="CY21">
            <v>0</v>
          </cell>
          <cell r="CZ21">
            <v>0</v>
          </cell>
          <cell r="DA21">
            <v>1110</v>
          </cell>
          <cell r="DB21">
            <v>2449</v>
          </cell>
          <cell r="DC21">
            <v>0</v>
          </cell>
          <cell r="DE21">
            <v>42012</v>
          </cell>
        </row>
        <row r="22">
          <cell r="AX22">
            <v>54737</v>
          </cell>
          <cell r="AY22">
            <v>0</v>
          </cell>
          <cell r="AZ22">
            <v>1260</v>
          </cell>
          <cell r="BB22">
            <v>722000</v>
          </cell>
          <cell r="BC22">
            <v>1400000</v>
          </cell>
          <cell r="BD22">
            <v>574</v>
          </cell>
          <cell r="BE22">
            <v>15073</v>
          </cell>
          <cell r="BF22">
            <v>1340498</v>
          </cell>
          <cell r="BI22">
            <v>2041</v>
          </cell>
          <cell r="BJ22">
            <v>0</v>
          </cell>
          <cell r="BQ22">
            <v>0</v>
          </cell>
          <cell r="BR22">
            <v>3132</v>
          </cell>
          <cell r="BS22">
            <v>0</v>
          </cell>
          <cell r="BT22">
            <v>0</v>
          </cell>
          <cell r="BU22">
            <v>75609</v>
          </cell>
          <cell r="BV22">
            <v>205</v>
          </cell>
          <cell r="BW22">
            <v>0</v>
          </cell>
          <cell r="BY22">
            <v>0</v>
          </cell>
          <cell r="BZ22">
            <v>0</v>
          </cell>
          <cell r="CA22">
            <v>62573</v>
          </cell>
          <cell r="CB22">
            <v>37524</v>
          </cell>
          <cell r="CC22">
            <v>3185</v>
          </cell>
          <cell r="CF22">
            <v>3385</v>
          </cell>
          <cell r="CG22">
            <v>0</v>
          </cell>
          <cell r="CH22">
            <v>53902</v>
          </cell>
          <cell r="CI22">
            <v>9713</v>
          </cell>
          <cell r="CJ22">
            <v>15600</v>
          </cell>
          <cell r="CK22">
            <v>9779</v>
          </cell>
          <cell r="CM22">
            <v>23046</v>
          </cell>
          <cell r="CN22">
            <v>0</v>
          </cell>
          <cell r="CO22">
            <v>0</v>
          </cell>
          <cell r="CR22">
            <v>4900</v>
          </cell>
          <cell r="CS22">
            <v>0</v>
          </cell>
          <cell r="CT22">
            <v>0</v>
          </cell>
          <cell r="CU22">
            <v>0</v>
          </cell>
          <cell r="CV22">
            <v>35935</v>
          </cell>
          <cell r="CW22">
            <v>8208</v>
          </cell>
          <cell r="CX22">
            <v>0</v>
          </cell>
          <cell r="CY22">
            <v>0</v>
          </cell>
          <cell r="CZ22">
            <v>0</v>
          </cell>
          <cell r="DA22">
            <v>1200</v>
          </cell>
          <cell r="DB22">
            <v>1610</v>
          </cell>
          <cell r="DC22">
            <v>0</v>
          </cell>
          <cell r="DE22">
            <v>10442</v>
          </cell>
        </row>
        <row r="23">
          <cell r="AX23">
            <v>9849</v>
          </cell>
          <cell r="AY23">
            <v>0</v>
          </cell>
          <cell r="AZ23">
            <v>0</v>
          </cell>
          <cell r="BB23">
            <v>534000</v>
          </cell>
          <cell r="BC23">
            <v>664000</v>
          </cell>
          <cell r="BD23">
            <v>400</v>
          </cell>
          <cell r="BE23">
            <v>10000</v>
          </cell>
          <cell r="BF23">
            <v>51155</v>
          </cell>
          <cell r="BI23">
            <v>0</v>
          </cell>
          <cell r="BJ23">
            <v>0</v>
          </cell>
          <cell r="BQ23">
            <v>0</v>
          </cell>
          <cell r="BR23">
            <v>3000</v>
          </cell>
          <cell r="BS23">
            <v>60610</v>
          </cell>
          <cell r="BT23">
            <v>1825</v>
          </cell>
          <cell r="BU23">
            <v>20425</v>
          </cell>
          <cell r="BV23">
            <v>0</v>
          </cell>
          <cell r="BW23">
            <v>61</v>
          </cell>
          <cell r="BY23">
            <v>0</v>
          </cell>
          <cell r="BZ23">
            <v>0</v>
          </cell>
          <cell r="CA23">
            <v>1229</v>
          </cell>
          <cell r="CB23">
            <v>18333</v>
          </cell>
          <cell r="CC23">
            <v>230</v>
          </cell>
          <cell r="CF23">
            <v>4350</v>
          </cell>
          <cell r="CG23">
            <v>271</v>
          </cell>
          <cell r="CH23">
            <v>38355</v>
          </cell>
          <cell r="CI23">
            <v>6767</v>
          </cell>
          <cell r="CJ23">
            <v>0</v>
          </cell>
          <cell r="CK23">
            <v>3793</v>
          </cell>
          <cell r="CM23">
            <v>9980</v>
          </cell>
          <cell r="CN23">
            <v>0</v>
          </cell>
          <cell r="CO23">
            <v>226</v>
          </cell>
          <cell r="CR23">
            <v>0</v>
          </cell>
          <cell r="CS23">
            <v>0</v>
          </cell>
          <cell r="CT23">
            <v>10702</v>
          </cell>
          <cell r="CU23">
            <v>18461</v>
          </cell>
          <cell r="CV23">
            <v>6837</v>
          </cell>
          <cell r="CW23">
            <v>1400</v>
          </cell>
          <cell r="CX23">
            <v>0</v>
          </cell>
          <cell r="CY23">
            <v>0</v>
          </cell>
          <cell r="CZ23">
            <v>0</v>
          </cell>
          <cell r="DA23">
            <v>408</v>
          </cell>
          <cell r="DB23">
            <v>319</v>
          </cell>
          <cell r="DC23">
            <v>0</v>
          </cell>
          <cell r="DE23">
            <v>0</v>
          </cell>
        </row>
        <row r="24">
          <cell r="AX24">
            <v>171176</v>
          </cell>
          <cell r="AY24">
            <v>0</v>
          </cell>
          <cell r="AZ24">
            <v>996</v>
          </cell>
          <cell r="BB24">
            <v>715000</v>
          </cell>
          <cell r="BC24">
            <v>300000</v>
          </cell>
          <cell r="BD24">
            <v>64565</v>
          </cell>
          <cell r="BE24">
            <v>3362</v>
          </cell>
          <cell r="BF24">
            <v>0</v>
          </cell>
          <cell r="BI24">
            <v>0</v>
          </cell>
          <cell r="BJ24">
            <v>0</v>
          </cell>
          <cell r="BQ24">
            <v>0</v>
          </cell>
          <cell r="BR24">
            <v>0</v>
          </cell>
          <cell r="BS24">
            <v>2476</v>
          </cell>
          <cell r="BT24">
            <v>0</v>
          </cell>
          <cell r="BU24">
            <v>40466</v>
          </cell>
          <cell r="BV24">
            <v>0</v>
          </cell>
          <cell r="BW24">
            <v>5165</v>
          </cell>
          <cell r="BY24">
            <v>0</v>
          </cell>
          <cell r="BZ24">
            <v>0</v>
          </cell>
          <cell r="CA24">
            <v>5332</v>
          </cell>
          <cell r="CB24">
            <v>17300</v>
          </cell>
          <cell r="CC24">
            <v>9</v>
          </cell>
          <cell r="CF24">
            <v>3731</v>
          </cell>
          <cell r="CG24">
            <v>0</v>
          </cell>
          <cell r="CH24">
            <v>0</v>
          </cell>
          <cell r="CI24">
            <v>1361</v>
          </cell>
          <cell r="CJ24">
            <v>0</v>
          </cell>
          <cell r="CK24">
            <v>0</v>
          </cell>
          <cell r="CM24">
            <v>0</v>
          </cell>
          <cell r="CN24">
            <v>0</v>
          </cell>
          <cell r="CO24">
            <v>0</v>
          </cell>
          <cell r="CR24">
            <v>4145</v>
          </cell>
          <cell r="CS24">
            <v>0</v>
          </cell>
          <cell r="CT24">
            <v>10966</v>
          </cell>
          <cell r="CU24">
            <v>0</v>
          </cell>
          <cell r="CV24">
            <v>16580</v>
          </cell>
          <cell r="CW24">
            <v>1740</v>
          </cell>
          <cell r="CX24">
            <v>0</v>
          </cell>
          <cell r="CY24">
            <v>0</v>
          </cell>
          <cell r="CZ24">
            <v>200</v>
          </cell>
          <cell r="DA24">
            <v>192</v>
          </cell>
          <cell r="DB24">
            <v>0</v>
          </cell>
          <cell r="DC24">
            <v>0</v>
          </cell>
          <cell r="DE24">
            <v>0</v>
          </cell>
        </row>
        <row r="25">
          <cell r="AX25">
            <v>90281</v>
          </cell>
          <cell r="AY25">
            <v>0</v>
          </cell>
          <cell r="AZ25">
            <v>55381</v>
          </cell>
          <cell r="BB25">
            <v>1149000</v>
          </cell>
          <cell r="BC25">
            <v>1397000</v>
          </cell>
          <cell r="BD25">
            <v>0</v>
          </cell>
          <cell r="BE25">
            <v>0</v>
          </cell>
          <cell r="BF25">
            <v>196589</v>
          </cell>
          <cell r="BI25">
            <v>3070</v>
          </cell>
          <cell r="BJ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41388</v>
          </cell>
          <cell r="BV25">
            <v>924</v>
          </cell>
          <cell r="BW25">
            <v>0</v>
          </cell>
          <cell r="BY25">
            <v>0</v>
          </cell>
          <cell r="BZ25">
            <v>0</v>
          </cell>
          <cell r="CA25">
            <v>15971</v>
          </cell>
          <cell r="CB25">
            <v>42797</v>
          </cell>
          <cell r="CC25">
            <v>16615</v>
          </cell>
          <cell r="CF25">
            <v>1689</v>
          </cell>
          <cell r="CG25">
            <v>0</v>
          </cell>
          <cell r="CH25">
            <v>17376</v>
          </cell>
          <cell r="CI25">
            <v>1269</v>
          </cell>
          <cell r="CJ25">
            <v>0</v>
          </cell>
          <cell r="CK25">
            <v>1103</v>
          </cell>
          <cell r="CM25">
            <v>7972</v>
          </cell>
          <cell r="CN25">
            <v>0</v>
          </cell>
          <cell r="CO25">
            <v>144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54040</v>
          </cell>
          <cell r="CW25">
            <v>5400</v>
          </cell>
          <cell r="CX25">
            <v>0</v>
          </cell>
          <cell r="CY25">
            <v>0</v>
          </cell>
          <cell r="CZ25">
            <v>0</v>
          </cell>
          <cell r="DA25">
            <v>1140</v>
          </cell>
          <cell r="DB25">
            <v>870</v>
          </cell>
          <cell r="DC25">
            <v>0</v>
          </cell>
          <cell r="DE25">
            <v>12730</v>
          </cell>
        </row>
        <row r="26">
          <cell r="AX26">
            <v>0</v>
          </cell>
          <cell r="AY26">
            <v>0</v>
          </cell>
          <cell r="AZ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I26">
            <v>0</v>
          </cell>
          <cell r="BJ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M26">
            <v>0</v>
          </cell>
          <cell r="CN26">
            <v>0</v>
          </cell>
          <cell r="CO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E26">
            <v>0</v>
          </cell>
        </row>
        <row r="27">
          <cell r="AX27">
            <v>0</v>
          </cell>
          <cell r="AY27">
            <v>0</v>
          </cell>
          <cell r="AZ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I27">
            <v>0</v>
          </cell>
          <cell r="BJ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M27">
            <v>0</v>
          </cell>
          <cell r="CN27">
            <v>0</v>
          </cell>
          <cell r="CO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E27">
            <v>0</v>
          </cell>
        </row>
        <row r="28">
          <cell r="AX28">
            <v>63707</v>
          </cell>
          <cell r="AY28">
            <v>0</v>
          </cell>
          <cell r="AZ28">
            <v>3663</v>
          </cell>
          <cell r="BB28">
            <v>745000</v>
          </cell>
          <cell r="BC28">
            <v>0</v>
          </cell>
          <cell r="BD28">
            <v>19537</v>
          </cell>
          <cell r="BE28">
            <v>0</v>
          </cell>
          <cell r="BF28">
            <v>336078</v>
          </cell>
          <cell r="BI28">
            <v>30341</v>
          </cell>
          <cell r="BJ28">
            <v>0</v>
          </cell>
          <cell r="BQ28">
            <v>0</v>
          </cell>
          <cell r="BR28">
            <v>0</v>
          </cell>
          <cell r="BS28">
            <v>39259</v>
          </cell>
          <cell r="BT28">
            <v>0</v>
          </cell>
          <cell r="BU28">
            <v>128928</v>
          </cell>
          <cell r="BV28">
            <v>0</v>
          </cell>
          <cell r="BW28">
            <v>0</v>
          </cell>
          <cell r="BY28">
            <v>0</v>
          </cell>
          <cell r="BZ28">
            <v>0</v>
          </cell>
          <cell r="CA28">
            <v>14786</v>
          </cell>
          <cell r="CB28">
            <v>41810</v>
          </cell>
          <cell r="CC28">
            <v>40975</v>
          </cell>
          <cell r="CF28">
            <v>0</v>
          </cell>
          <cell r="CG28">
            <v>0</v>
          </cell>
          <cell r="CH28">
            <v>50787</v>
          </cell>
          <cell r="CI28">
            <v>2191</v>
          </cell>
          <cell r="CJ28">
            <v>17056</v>
          </cell>
          <cell r="CK28">
            <v>2715</v>
          </cell>
          <cell r="CM28">
            <v>50102</v>
          </cell>
          <cell r="CN28">
            <v>195</v>
          </cell>
          <cell r="CO28">
            <v>0</v>
          </cell>
          <cell r="CR28">
            <v>0</v>
          </cell>
          <cell r="CS28">
            <v>6</v>
          </cell>
          <cell r="CT28">
            <v>0</v>
          </cell>
          <cell r="CU28">
            <v>4891</v>
          </cell>
          <cell r="CV28">
            <v>40483</v>
          </cell>
          <cell r="CW28">
            <v>7500</v>
          </cell>
          <cell r="CX28">
            <v>18708</v>
          </cell>
          <cell r="CY28">
            <v>0</v>
          </cell>
          <cell r="CZ28">
            <v>0</v>
          </cell>
          <cell r="DA28">
            <v>1584</v>
          </cell>
          <cell r="DB28">
            <v>1450</v>
          </cell>
          <cell r="DC28">
            <v>0</v>
          </cell>
          <cell r="DE28">
            <v>65581</v>
          </cell>
        </row>
        <row r="29">
          <cell r="AX29">
            <v>33516</v>
          </cell>
          <cell r="AY29">
            <v>24950</v>
          </cell>
          <cell r="AZ29">
            <v>1263</v>
          </cell>
          <cell r="BB29">
            <v>0</v>
          </cell>
          <cell r="BC29">
            <v>0</v>
          </cell>
          <cell r="BD29">
            <v>0</v>
          </cell>
          <cell r="BE29">
            <v>8595</v>
          </cell>
          <cell r="BF29">
            <v>0</v>
          </cell>
          <cell r="BI29">
            <v>12929</v>
          </cell>
          <cell r="BJ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4237</v>
          </cell>
          <cell r="BV29">
            <v>0</v>
          </cell>
          <cell r="BW29">
            <v>245</v>
          </cell>
          <cell r="BY29">
            <v>0</v>
          </cell>
          <cell r="BZ29">
            <v>0</v>
          </cell>
          <cell r="CA29">
            <v>0</v>
          </cell>
          <cell r="CB29">
            <v>4134</v>
          </cell>
          <cell r="CC29">
            <v>295</v>
          </cell>
          <cell r="CF29">
            <v>198</v>
          </cell>
          <cell r="CG29">
            <v>0</v>
          </cell>
          <cell r="CH29">
            <v>7724</v>
          </cell>
          <cell r="CI29">
            <v>1504</v>
          </cell>
          <cell r="CJ29">
            <v>0</v>
          </cell>
          <cell r="CK29">
            <v>0</v>
          </cell>
          <cell r="CM29">
            <v>0</v>
          </cell>
          <cell r="CN29">
            <v>0</v>
          </cell>
          <cell r="CO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4597</v>
          </cell>
          <cell r="CW29">
            <v>300</v>
          </cell>
          <cell r="CX29">
            <v>2293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E29">
            <v>1510</v>
          </cell>
        </row>
        <row r="30">
          <cell r="AX30">
            <v>78908</v>
          </cell>
          <cell r="AY30">
            <v>0</v>
          </cell>
          <cell r="AZ30">
            <v>0</v>
          </cell>
          <cell r="BB30">
            <v>247000</v>
          </cell>
          <cell r="BC30">
            <v>651000</v>
          </cell>
          <cell r="BD30">
            <v>4500</v>
          </cell>
          <cell r="BE30">
            <v>28593</v>
          </cell>
          <cell r="BF30">
            <v>39891</v>
          </cell>
          <cell r="BI30">
            <v>0</v>
          </cell>
          <cell r="BJ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M30">
            <v>0</v>
          </cell>
          <cell r="CN30">
            <v>0</v>
          </cell>
          <cell r="CO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E30">
            <v>0</v>
          </cell>
        </row>
        <row r="31">
          <cell r="AX31">
            <v>80444</v>
          </cell>
          <cell r="AY31">
            <v>0</v>
          </cell>
          <cell r="AZ31">
            <v>0</v>
          </cell>
          <cell r="BB31">
            <v>92000</v>
          </cell>
          <cell r="BC31">
            <v>760000</v>
          </cell>
          <cell r="BD31">
            <v>13725</v>
          </cell>
          <cell r="BE31">
            <v>0</v>
          </cell>
          <cell r="BF31">
            <v>0</v>
          </cell>
          <cell r="BI31">
            <v>0</v>
          </cell>
          <cell r="BJ31">
            <v>74657</v>
          </cell>
          <cell r="BQ31">
            <v>0</v>
          </cell>
          <cell r="BR31">
            <v>0</v>
          </cell>
          <cell r="BS31">
            <v>4715</v>
          </cell>
          <cell r="BT31">
            <v>0</v>
          </cell>
          <cell r="BU31">
            <v>141328</v>
          </cell>
          <cell r="BV31">
            <v>0</v>
          </cell>
          <cell r="BW31">
            <v>0</v>
          </cell>
          <cell r="BY31">
            <v>0</v>
          </cell>
          <cell r="BZ31">
            <v>0</v>
          </cell>
          <cell r="CA31">
            <v>1209</v>
          </cell>
          <cell r="CB31">
            <v>0</v>
          </cell>
          <cell r="CC31">
            <v>3559</v>
          </cell>
          <cell r="CF31">
            <v>0</v>
          </cell>
          <cell r="CG31">
            <v>0</v>
          </cell>
          <cell r="CH31">
            <v>25533</v>
          </cell>
          <cell r="CI31">
            <v>9081</v>
          </cell>
          <cell r="CJ31">
            <v>0</v>
          </cell>
          <cell r="CK31">
            <v>0</v>
          </cell>
          <cell r="CM31">
            <v>17790</v>
          </cell>
          <cell r="CN31">
            <v>83</v>
          </cell>
          <cell r="CO31">
            <v>0</v>
          </cell>
          <cell r="CR31">
            <v>4835</v>
          </cell>
          <cell r="CS31">
            <v>4652</v>
          </cell>
          <cell r="CT31">
            <v>0</v>
          </cell>
          <cell r="CU31">
            <v>0</v>
          </cell>
          <cell r="CV31">
            <v>14645</v>
          </cell>
          <cell r="CW31">
            <v>3300</v>
          </cell>
          <cell r="CX31">
            <v>14343</v>
          </cell>
          <cell r="CY31">
            <v>0</v>
          </cell>
          <cell r="CZ31">
            <v>0</v>
          </cell>
          <cell r="DA31">
            <v>0</v>
          </cell>
          <cell r="DB31">
            <v>363</v>
          </cell>
          <cell r="DC31">
            <v>0</v>
          </cell>
          <cell r="DE31">
            <v>35960</v>
          </cell>
        </row>
        <row r="32">
          <cell r="AX32">
            <v>0</v>
          </cell>
          <cell r="AY32">
            <v>0</v>
          </cell>
          <cell r="AZ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I32">
            <v>0</v>
          </cell>
          <cell r="BJ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M32">
            <v>0</v>
          </cell>
          <cell r="CN32">
            <v>0</v>
          </cell>
          <cell r="CO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E32">
            <v>0</v>
          </cell>
        </row>
        <row r="33">
          <cell r="AX33">
            <v>5532</v>
          </cell>
          <cell r="AY33">
            <v>0</v>
          </cell>
          <cell r="AZ33">
            <v>2450</v>
          </cell>
          <cell r="BB33">
            <v>503657</v>
          </cell>
          <cell r="BC33">
            <v>0</v>
          </cell>
          <cell r="BD33">
            <v>0</v>
          </cell>
          <cell r="BE33">
            <v>0</v>
          </cell>
          <cell r="BF33">
            <v>456668</v>
          </cell>
          <cell r="BI33">
            <v>23</v>
          </cell>
          <cell r="BJ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M33">
            <v>0</v>
          </cell>
          <cell r="CN33">
            <v>0</v>
          </cell>
          <cell r="CO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E33">
            <v>0</v>
          </cell>
        </row>
        <row r="34">
          <cell r="AX34">
            <v>45808</v>
          </cell>
          <cell r="AY34">
            <v>0</v>
          </cell>
          <cell r="AZ34">
            <v>0</v>
          </cell>
          <cell r="BB34">
            <v>382000</v>
          </cell>
          <cell r="BC34">
            <v>1093000</v>
          </cell>
          <cell r="BD34">
            <v>0</v>
          </cell>
          <cell r="BE34">
            <v>0</v>
          </cell>
          <cell r="BF34">
            <v>0</v>
          </cell>
          <cell r="BI34">
            <v>150</v>
          </cell>
          <cell r="BJ34">
            <v>30636</v>
          </cell>
          <cell r="BQ34">
            <v>0</v>
          </cell>
          <cell r="BR34">
            <v>780</v>
          </cell>
          <cell r="BS34">
            <v>0</v>
          </cell>
          <cell r="BT34">
            <v>0</v>
          </cell>
          <cell r="BU34">
            <v>57305</v>
          </cell>
          <cell r="BV34">
            <v>4362</v>
          </cell>
          <cell r="BW34">
            <v>441</v>
          </cell>
          <cell r="BY34">
            <v>0</v>
          </cell>
          <cell r="BZ34">
            <v>0</v>
          </cell>
          <cell r="CA34">
            <v>1269</v>
          </cell>
          <cell r="CB34">
            <v>45056</v>
          </cell>
          <cell r="CC34">
            <v>3653</v>
          </cell>
          <cell r="CF34">
            <v>0</v>
          </cell>
          <cell r="CG34">
            <v>0</v>
          </cell>
          <cell r="CH34">
            <v>43906</v>
          </cell>
          <cell r="CI34">
            <v>3345</v>
          </cell>
          <cell r="CJ34">
            <v>4902</v>
          </cell>
          <cell r="CK34">
            <v>682</v>
          </cell>
          <cell r="CM34">
            <v>0</v>
          </cell>
          <cell r="CN34">
            <v>0</v>
          </cell>
          <cell r="CO34">
            <v>0</v>
          </cell>
          <cell r="CR34">
            <v>0</v>
          </cell>
          <cell r="CS34">
            <v>1922</v>
          </cell>
          <cell r="CT34">
            <v>0</v>
          </cell>
          <cell r="CU34">
            <v>0</v>
          </cell>
          <cell r="CV34">
            <v>28108</v>
          </cell>
          <cell r="CW34">
            <v>5200</v>
          </cell>
          <cell r="CX34">
            <v>0</v>
          </cell>
          <cell r="CY34">
            <v>0</v>
          </cell>
          <cell r="CZ34">
            <v>0</v>
          </cell>
          <cell r="DA34">
            <v>408</v>
          </cell>
          <cell r="DB34">
            <v>343</v>
          </cell>
          <cell r="DC34">
            <v>0</v>
          </cell>
          <cell r="DE34">
            <v>18077</v>
          </cell>
        </row>
        <row r="35">
          <cell r="AX35">
            <v>9115</v>
          </cell>
          <cell r="AY35">
            <v>0</v>
          </cell>
          <cell r="AZ35">
            <v>312</v>
          </cell>
          <cell r="BB35">
            <v>0</v>
          </cell>
          <cell r="BC35">
            <v>12972</v>
          </cell>
          <cell r="BD35">
            <v>0</v>
          </cell>
          <cell r="BE35">
            <v>7191</v>
          </cell>
          <cell r="BF35">
            <v>55872</v>
          </cell>
          <cell r="BI35">
            <v>10039</v>
          </cell>
          <cell r="BJ35">
            <v>0</v>
          </cell>
          <cell r="BQ35">
            <v>0</v>
          </cell>
          <cell r="BR35">
            <v>57860</v>
          </cell>
          <cell r="BS35">
            <v>6393</v>
          </cell>
          <cell r="BT35">
            <v>0</v>
          </cell>
          <cell r="BU35">
            <v>29715</v>
          </cell>
          <cell r="BV35">
            <v>0</v>
          </cell>
          <cell r="BW35">
            <v>0</v>
          </cell>
          <cell r="BY35">
            <v>0</v>
          </cell>
          <cell r="BZ35">
            <v>0</v>
          </cell>
          <cell r="CA35">
            <v>2673</v>
          </cell>
          <cell r="CB35">
            <v>13554</v>
          </cell>
          <cell r="CC35">
            <v>0</v>
          </cell>
          <cell r="CF35">
            <v>0</v>
          </cell>
          <cell r="CG35">
            <v>0</v>
          </cell>
          <cell r="CH35">
            <v>45968</v>
          </cell>
          <cell r="CI35">
            <v>6409</v>
          </cell>
          <cell r="CJ35">
            <v>0</v>
          </cell>
          <cell r="CK35">
            <v>1390</v>
          </cell>
          <cell r="CM35">
            <v>4765</v>
          </cell>
          <cell r="CN35">
            <v>0</v>
          </cell>
          <cell r="CO35">
            <v>230</v>
          </cell>
          <cell r="CR35">
            <v>5802</v>
          </cell>
          <cell r="CS35">
            <v>0</v>
          </cell>
          <cell r="CT35">
            <v>12473</v>
          </cell>
          <cell r="CU35">
            <v>0</v>
          </cell>
          <cell r="CV35">
            <v>15485</v>
          </cell>
          <cell r="CW35">
            <v>1000</v>
          </cell>
          <cell r="CX35">
            <v>0</v>
          </cell>
          <cell r="CY35">
            <v>0</v>
          </cell>
          <cell r="CZ35">
            <v>0</v>
          </cell>
          <cell r="DA35">
            <v>240</v>
          </cell>
          <cell r="DB35">
            <v>377</v>
          </cell>
          <cell r="DC35">
            <v>0</v>
          </cell>
          <cell r="DE35">
            <v>12047</v>
          </cell>
        </row>
        <row r="36">
          <cell r="AX36">
            <v>21338</v>
          </cell>
          <cell r="AY36">
            <v>0</v>
          </cell>
          <cell r="AZ36">
            <v>387</v>
          </cell>
          <cell r="BB36">
            <v>373000</v>
          </cell>
          <cell r="BC36">
            <v>565011</v>
          </cell>
          <cell r="BD36">
            <v>678</v>
          </cell>
          <cell r="BE36">
            <v>5904</v>
          </cell>
          <cell r="BF36">
            <v>77811</v>
          </cell>
          <cell r="BI36">
            <v>15690</v>
          </cell>
          <cell r="BJ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55176</v>
          </cell>
          <cell r="BV36">
            <v>2378</v>
          </cell>
          <cell r="BW36">
            <v>0</v>
          </cell>
          <cell r="BY36">
            <v>5000</v>
          </cell>
          <cell r="BZ36">
            <v>510</v>
          </cell>
          <cell r="CA36">
            <v>3470</v>
          </cell>
          <cell r="CB36">
            <v>22244</v>
          </cell>
          <cell r="CC36">
            <v>17693</v>
          </cell>
          <cell r="CF36">
            <v>1298</v>
          </cell>
          <cell r="CG36">
            <v>0</v>
          </cell>
          <cell r="CH36">
            <v>46690</v>
          </cell>
          <cell r="CI36">
            <v>5214</v>
          </cell>
          <cell r="CJ36">
            <v>16640</v>
          </cell>
          <cell r="CK36">
            <v>12614</v>
          </cell>
          <cell r="CM36">
            <v>0</v>
          </cell>
          <cell r="CN36">
            <v>0</v>
          </cell>
          <cell r="CO36">
            <v>412</v>
          </cell>
          <cell r="CR36">
            <v>9790</v>
          </cell>
          <cell r="CS36">
            <v>0</v>
          </cell>
          <cell r="CT36">
            <v>0</v>
          </cell>
          <cell r="CU36">
            <v>0</v>
          </cell>
          <cell r="CV36">
            <v>17655</v>
          </cell>
          <cell r="CW36">
            <v>7002</v>
          </cell>
          <cell r="CX36">
            <v>0</v>
          </cell>
          <cell r="CY36">
            <v>0</v>
          </cell>
          <cell r="CZ36">
            <v>0</v>
          </cell>
          <cell r="DA36">
            <v>504</v>
          </cell>
          <cell r="DB36">
            <v>740</v>
          </cell>
          <cell r="DC36">
            <v>0</v>
          </cell>
          <cell r="DE36">
            <v>15302</v>
          </cell>
        </row>
        <row r="37">
          <cell r="AX37">
            <v>112367</v>
          </cell>
          <cell r="AY37">
            <v>0</v>
          </cell>
          <cell r="AZ37">
            <v>204</v>
          </cell>
          <cell r="BB37">
            <v>110000</v>
          </cell>
          <cell r="BC37">
            <v>485000</v>
          </cell>
          <cell r="BD37">
            <v>0</v>
          </cell>
          <cell r="BE37">
            <v>0</v>
          </cell>
          <cell r="BF37">
            <v>0</v>
          </cell>
          <cell r="BI37">
            <v>937</v>
          </cell>
          <cell r="BJ37">
            <v>0</v>
          </cell>
          <cell r="BQ37">
            <v>0</v>
          </cell>
          <cell r="BR37">
            <v>0</v>
          </cell>
          <cell r="BS37">
            <v>1087</v>
          </cell>
          <cell r="BT37">
            <v>0</v>
          </cell>
          <cell r="BU37">
            <v>39107</v>
          </cell>
          <cell r="BV37">
            <v>791</v>
          </cell>
          <cell r="BW37">
            <v>0</v>
          </cell>
          <cell r="BY37">
            <v>5000</v>
          </cell>
          <cell r="BZ37">
            <v>0</v>
          </cell>
          <cell r="CA37">
            <v>4258</v>
          </cell>
          <cell r="CB37">
            <v>11058</v>
          </cell>
          <cell r="CC37">
            <v>0</v>
          </cell>
          <cell r="CF37">
            <v>1601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3407</v>
          </cell>
          <cell r="CM37">
            <v>9650</v>
          </cell>
          <cell r="CN37">
            <v>0</v>
          </cell>
          <cell r="CO37">
            <v>108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21447</v>
          </cell>
          <cell r="CW37">
            <v>3700</v>
          </cell>
          <cell r="CX37">
            <v>0</v>
          </cell>
          <cell r="CY37">
            <v>0</v>
          </cell>
          <cell r="CZ37">
            <v>0</v>
          </cell>
          <cell r="DA37">
            <v>300</v>
          </cell>
          <cell r="DB37">
            <v>537</v>
          </cell>
          <cell r="DC37">
            <v>0</v>
          </cell>
          <cell r="DE37">
            <v>4766</v>
          </cell>
        </row>
        <row r="38">
          <cell r="AX38">
            <v>52290</v>
          </cell>
          <cell r="AY38">
            <v>0</v>
          </cell>
          <cell r="AZ38">
            <v>2604</v>
          </cell>
          <cell r="BB38">
            <v>0</v>
          </cell>
          <cell r="BC38">
            <v>645000</v>
          </cell>
          <cell r="BD38">
            <v>0</v>
          </cell>
          <cell r="BE38">
            <v>20826</v>
          </cell>
          <cell r="BF38">
            <v>0</v>
          </cell>
          <cell r="BI38">
            <v>2038</v>
          </cell>
          <cell r="BJ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39515</v>
          </cell>
          <cell r="BV38">
            <v>2105</v>
          </cell>
          <cell r="BW38">
            <v>0</v>
          </cell>
          <cell r="BY38">
            <v>0</v>
          </cell>
          <cell r="BZ38">
            <v>489</v>
          </cell>
          <cell r="CA38">
            <v>2181</v>
          </cell>
          <cell r="CB38">
            <v>13116</v>
          </cell>
          <cell r="CC38">
            <v>3212</v>
          </cell>
          <cell r="CF38">
            <v>0</v>
          </cell>
          <cell r="CG38">
            <v>0</v>
          </cell>
          <cell r="CH38">
            <v>29921</v>
          </cell>
          <cell r="CI38">
            <v>4022</v>
          </cell>
          <cell r="CJ38">
            <v>10400</v>
          </cell>
          <cell r="CK38">
            <v>2233</v>
          </cell>
          <cell r="CM38">
            <v>0</v>
          </cell>
          <cell r="CN38">
            <v>0</v>
          </cell>
          <cell r="CO38">
            <v>0</v>
          </cell>
          <cell r="CR38">
            <v>3887</v>
          </cell>
          <cell r="CS38">
            <v>0</v>
          </cell>
          <cell r="CT38">
            <v>0</v>
          </cell>
          <cell r="CU38">
            <v>3226</v>
          </cell>
          <cell r="CV38">
            <v>14376</v>
          </cell>
          <cell r="CW38">
            <v>2656</v>
          </cell>
          <cell r="CX38">
            <v>0</v>
          </cell>
          <cell r="CY38">
            <v>2572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E38">
            <v>3979</v>
          </cell>
        </row>
        <row r="39">
          <cell r="AX39">
            <v>0</v>
          </cell>
          <cell r="AY39">
            <v>0</v>
          </cell>
          <cell r="AZ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I39">
            <v>0</v>
          </cell>
          <cell r="BJ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M39">
            <v>0</v>
          </cell>
          <cell r="CN39">
            <v>0</v>
          </cell>
          <cell r="CO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E39">
            <v>0</v>
          </cell>
        </row>
        <row r="40">
          <cell r="AX40">
            <v>86201</v>
          </cell>
          <cell r="AY40">
            <v>0</v>
          </cell>
          <cell r="AZ40">
            <v>0</v>
          </cell>
          <cell r="BB40">
            <v>702000</v>
          </cell>
          <cell r="BC40">
            <v>758000</v>
          </cell>
          <cell r="BD40">
            <v>16349</v>
          </cell>
          <cell r="BE40">
            <v>4677</v>
          </cell>
          <cell r="BF40">
            <v>54158</v>
          </cell>
          <cell r="BI40">
            <v>0</v>
          </cell>
          <cell r="BJ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84502</v>
          </cell>
          <cell r="BV40">
            <v>1200</v>
          </cell>
          <cell r="BW40">
            <v>0</v>
          </cell>
          <cell r="BY40">
            <v>0</v>
          </cell>
          <cell r="BZ40">
            <v>0</v>
          </cell>
          <cell r="CA40">
            <v>2077</v>
          </cell>
          <cell r="CB40">
            <v>44209</v>
          </cell>
          <cell r="CC40">
            <v>1352</v>
          </cell>
          <cell r="CF40">
            <v>0</v>
          </cell>
          <cell r="CG40">
            <v>0</v>
          </cell>
          <cell r="CH40">
            <v>47217</v>
          </cell>
          <cell r="CI40">
            <v>2004</v>
          </cell>
          <cell r="CJ40">
            <v>0</v>
          </cell>
          <cell r="CK40">
            <v>0</v>
          </cell>
          <cell r="CM40">
            <v>9751</v>
          </cell>
          <cell r="CN40">
            <v>0</v>
          </cell>
          <cell r="CO40">
            <v>85</v>
          </cell>
          <cell r="CR40">
            <v>3612</v>
          </cell>
          <cell r="CS40">
            <v>0</v>
          </cell>
          <cell r="CT40">
            <v>0</v>
          </cell>
          <cell r="CU40">
            <v>0</v>
          </cell>
          <cell r="CV40">
            <v>24057</v>
          </cell>
          <cell r="CW40">
            <v>3900</v>
          </cell>
          <cell r="CX40">
            <v>6888</v>
          </cell>
          <cell r="CY40">
            <v>0</v>
          </cell>
          <cell r="CZ40">
            <v>0</v>
          </cell>
          <cell r="DA40">
            <v>0</v>
          </cell>
          <cell r="DB40">
            <v>825</v>
          </cell>
          <cell r="DC40">
            <v>0</v>
          </cell>
          <cell r="DE40">
            <v>11573</v>
          </cell>
        </row>
        <row r="41">
          <cell r="AX41">
            <v>15279</v>
          </cell>
          <cell r="AY41">
            <v>0</v>
          </cell>
          <cell r="AZ41">
            <v>0</v>
          </cell>
          <cell r="BB41">
            <v>158000</v>
          </cell>
          <cell r="BC41">
            <v>545000</v>
          </cell>
          <cell r="BD41">
            <v>2000</v>
          </cell>
          <cell r="BE41">
            <v>0</v>
          </cell>
          <cell r="BF41">
            <v>49500</v>
          </cell>
          <cell r="BI41">
            <v>0</v>
          </cell>
          <cell r="BJ41">
            <v>703000</v>
          </cell>
          <cell r="BQ41">
            <v>0</v>
          </cell>
          <cell r="BR41">
            <v>31460</v>
          </cell>
          <cell r="BS41">
            <v>0</v>
          </cell>
          <cell r="BT41">
            <v>0</v>
          </cell>
          <cell r="BU41">
            <v>35447</v>
          </cell>
          <cell r="BV41">
            <v>0</v>
          </cell>
          <cell r="BW41">
            <v>0</v>
          </cell>
          <cell r="BY41">
            <v>0</v>
          </cell>
          <cell r="BZ41">
            <v>0</v>
          </cell>
          <cell r="CA41">
            <v>1251</v>
          </cell>
          <cell r="CB41">
            <v>10800</v>
          </cell>
          <cell r="CC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M41">
            <v>0</v>
          </cell>
          <cell r="CN41">
            <v>0</v>
          </cell>
          <cell r="CO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E41">
            <v>0</v>
          </cell>
        </row>
        <row r="42">
          <cell r="AX42">
            <v>15481</v>
          </cell>
          <cell r="AY42">
            <v>0</v>
          </cell>
          <cell r="AZ42">
            <v>52318</v>
          </cell>
          <cell r="BB42">
            <v>4000</v>
          </cell>
          <cell r="BC42">
            <v>173346</v>
          </cell>
          <cell r="BD42">
            <v>1000</v>
          </cell>
          <cell r="BE42">
            <v>3000</v>
          </cell>
          <cell r="BF42">
            <v>0</v>
          </cell>
          <cell r="BI42">
            <v>0</v>
          </cell>
          <cell r="BJ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5938</v>
          </cell>
          <cell r="BV42">
            <v>0</v>
          </cell>
          <cell r="BW42">
            <v>0</v>
          </cell>
          <cell r="BY42">
            <v>0</v>
          </cell>
          <cell r="BZ42">
            <v>0</v>
          </cell>
          <cell r="CA42">
            <v>2481</v>
          </cell>
          <cell r="CB42">
            <v>5300</v>
          </cell>
          <cell r="CC42">
            <v>9156</v>
          </cell>
          <cell r="CF42">
            <v>0</v>
          </cell>
          <cell r="CG42">
            <v>0</v>
          </cell>
          <cell r="CH42">
            <v>9457</v>
          </cell>
          <cell r="CI42">
            <v>0</v>
          </cell>
          <cell r="CJ42">
            <v>0</v>
          </cell>
          <cell r="CK42">
            <v>1253</v>
          </cell>
          <cell r="CM42">
            <v>0</v>
          </cell>
          <cell r="CN42">
            <v>0</v>
          </cell>
          <cell r="CO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4616</v>
          </cell>
          <cell r="CW42">
            <v>2040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583</v>
          </cell>
          <cell r="DE42">
            <v>8485</v>
          </cell>
        </row>
        <row r="43">
          <cell r="AX43">
            <v>11468</v>
          </cell>
          <cell r="AY43">
            <v>0</v>
          </cell>
          <cell r="AZ43">
            <v>11498</v>
          </cell>
          <cell r="BB43">
            <v>440000</v>
          </cell>
          <cell r="BC43">
            <v>425000</v>
          </cell>
          <cell r="BD43">
            <v>1219</v>
          </cell>
          <cell r="BE43">
            <v>14098</v>
          </cell>
          <cell r="BF43">
            <v>0</v>
          </cell>
          <cell r="BI43">
            <v>455</v>
          </cell>
          <cell r="BJ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32178</v>
          </cell>
          <cell r="BV43">
            <v>3405</v>
          </cell>
          <cell r="BW43">
            <v>442</v>
          </cell>
          <cell r="BY43">
            <v>0</v>
          </cell>
          <cell r="BZ43">
            <v>0</v>
          </cell>
          <cell r="CA43">
            <v>5236</v>
          </cell>
          <cell r="CB43">
            <v>0</v>
          </cell>
          <cell r="CC43">
            <v>2374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9307</v>
          </cell>
          <cell r="CM43">
            <v>0</v>
          </cell>
          <cell r="CN43">
            <v>0</v>
          </cell>
          <cell r="CO43">
            <v>0</v>
          </cell>
          <cell r="CR43">
            <v>2816</v>
          </cell>
          <cell r="CS43">
            <v>0</v>
          </cell>
          <cell r="CT43">
            <v>0</v>
          </cell>
          <cell r="CU43">
            <v>0</v>
          </cell>
          <cell r="CV43">
            <v>13274</v>
          </cell>
          <cell r="CW43">
            <v>4250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3929</v>
          </cell>
          <cell r="DE43">
            <v>4976</v>
          </cell>
        </row>
        <row r="44">
          <cell r="AX44">
            <v>9640</v>
          </cell>
          <cell r="AY44">
            <v>0</v>
          </cell>
          <cell r="AZ44">
            <v>55004</v>
          </cell>
          <cell r="BB44">
            <v>1112500</v>
          </cell>
          <cell r="BC44">
            <v>1432500</v>
          </cell>
          <cell r="BD44">
            <v>2678</v>
          </cell>
          <cell r="BE44">
            <v>3506</v>
          </cell>
          <cell r="BF44">
            <v>729230</v>
          </cell>
          <cell r="BI44">
            <v>8535</v>
          </cell>
          <cell r="BJ44">
            <v>0</v>
          </cell>
          <cell r="BQ44">
            <v>0</v>
          </cell>
          <cell r="BR44">
            <v>9118</v>
          </cell>
          <cell r="BS44">
            <v>0</v>
          </cell>
          <cell r="BT44">
            <v>0</v>
          </cell>
          <cell r="BU44">
            <v>72127</v>
          </cell>
          <cell r="BV44">
            <v>14355</v>
          </cell>
          <cell r="BW44">
            <v>0</v>
          </cell>
          <cell r="BY44">
            <v>0</v>
          </cell>
          <cell r="BZ44">
            <v>1754</v>
          </cell>
          <cell r="CA44">
            <v>31644</v>
          </cell>
          <cell r="CB44">
            <v>35405</v>
          </cell>
          <cell r="CC44">
            <v>7315</v>
          </cell>
          <cell r="CF44">
            <v>0</v>
          </cell>
          <cell r="CG44">
            <v>0</v>
          </cell>
          <cell r="CH44">
            <v>70039</v>
          </cell>
          <cell r="CI44">
            <v>4529</v>
          </cell>
          <cell r="CJ44">
            <v>0</v>
          </cell>
          <cell r="CK44">
            <v>2821</v>
          </cell>
          <cell r="CM44">
            <v>25249</v>
          </cell>
          <cell r="CN44">
            <v>0</v>
          </cell>
          <cell r="CO44">
            <v>0</v>
          </cell>
          <cell r="CR44">
            <v>2512</v>
          </cell>
          <cell r="CS44">
            <v>0</v>
          </cell>
          <cell r="CT44">
            <v>0</v>
          </cell>
          <cell r="CU44">
            <v>0</v>
          </cell>
          <cell r="CV44">
            <v>51396</v>
          </cell>
          <cell r="CW44">
            <v>12000</v>
          </cell>
          <cell r="CX44">
            <v>0</v>
          </cell>
          <cell r="CY44">
            <v>0</v>
          </cell>
          <cell r="CZ44">
            <v>0</v>
          </cell>
          <cell r="DA44">
            <v>1229</v>
          </cell>
          <cell r="DB44">
            <v>0</v>
          </cell>
          <cell r="DC44">
            <v>0</v>
          </cell>
          <cell r="DE44">
            <v>18264</v>
          </cell>
        </row>
        <row r="45">
          <cell r="AX45">
            <v>18350</v>
          </cell>
          <cell r="AY45">
            <v>0</v>
          </cell>
          <cell r="AZ45">
            <v>11487</v>
          </cell>
          <cell r="BB45">
            <v>158000</v>
          </cell>
          <cell r="BC45">
            <v>564407</v>
          </cell>
          <cell r="BD45">
            <v>74</v>
          </cell>
          <cell r="BE45">
            <v>3425</v>
          </cell>
          <cell r="BF45">
            <v>146324</v>
          </cell>
          <cell r="BI45">
            <v>0</v>
          </cell>
          <cell r="BJ45">
            <v>0</v>
          </cell>
          <cell r="BQ45">
            <v>255</v>
          </cell>
          <cell r="BR45">
            <v>0</v>
          </cell>
          <cell r="BS45">
            <v>0</v>
          </cell>
          <cell r="BT45">
            <v>0</v>
          </cell>
          <cell r="BU45">
            <v>30554</v>
          </cell>
          <cell r="BV45">
            <v>804</v>
          </cell>
          <cell r="BW45">
            <v>0</v>
          </cell>
          <cell r="BY45">
            <v>1000</v>
          </cell>
          <cell r="BZ45">
            <v>0</v>
          </cell>
          <cell r="CA45">
            <v>2055</v>
          </cell>
          <cell r="CB45">
            <v>10504</v>
          </cell>
          <cell r="CC45">
            <v>10749</v>
          </cell>
          <cell r="CF45">
            <v>5704</v>
          </cell>
          <cell r="CG45">
            <v>0</v>
          </cell>
          <cell r="CH45">
            <v>26590</v>
          </cell>
          <cell r="CI45">
            <v>4079</v>
          </cell>
          <cell r="CJ45">
            <v>3744</v>
          </cell>
          <cell r="CK45">
            <v>5194</v>
          </cell>
          <cell r="CM45">
            <v>0</v>
          </cell>
          <cell r="CN45">
            <v>0</v>
          </cell>
          <cell r="CO45">
            <v>0</v>
          </cell>
          <cell r="CR45">
            <v>971</v>
          </cell>
          <cell r="CS45">
            <v>0</v>
          </cell>
          <cell r="CT45">
            <v>0</v>
          </cell>
          <cell r="CU45">
            <v>0</v>
          </cell>
          <cell r="CV45">
            <v>19272</v>
          </cell>
          <cell r="CW45">
            <v>4350</v>
          </cell>
          <cell r="CX45">
            <v>0</v>
          </cell>
          <cell r="CY45">
            <v>0</v>
          </cell>
          <cell r="CZ45">
            <v>0</v>
          </cell>
          <cell r="DA45">
            <v>386</v>
          </cell>
          <cell r="DB45">
            <v>530</v>
          </cell>
          <cell r="DC45">
            <v>0</v>
          </cell>
          <cell r="DE45">
            <v>2539</v>
          </cell>
        </row>
        <row r="46">
          <cell r="AX46">
            <v>95442</v>
          </cell>
          <cell r="AY46">
            <v>0</v>
          </cell>
          <cell r="AZ46">
            <v>0</v>
          </cell>
          <cell r="BB46">
            <v>0</v>
          </cell>
          <cell r="BC46">
            <v>356000</v>
          </cell>
          <cell r="BD46">
            <v>0</v>
          </cell>
          <cell r="BE46">
            <v>0</v>
          </cell>
          <cell r="BF46">
            <v>0</v>
          </cell>
          <cell r="BI46">
            <v>0</v>
          </cell>
          <cell r="BJ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34387</v>
          </cell>
          <cell r="BV46">
            <v>2001</v>
          </cell>
          <cell r="BW46">
            <v>1122</v>
          </cell>
          <cell r="BY46">
            <v>0</v>
          </cell>
          <cell r="BZ46">
            <v>0</v>
          </cell>
          <cell r="CA46">
            <v>2570</v>
          </cell>
          <cell r="CB46">
            <v>7821</v>
          </cell>
          <cell r="CC46">
            <v>4350</v>
          </cell>
          <cell r="CF46">
            <v>0</v>
          </cell>
          <cell r="CG46">
            <v>0</v>
          </cell>
          <cell r="CH46">
            <v>28433</v>
          </cell>
          <cell r="CI46">
            <v>1196</v>
          </cell>
          <cell r="CJ46">
            <v>0</v>
          </cell>
          <cell r="CK46">
            <v>1921</v>
          </cell>
          <cell r="CM46">
            <v>0</v>
          </cell>
          <cell r="CN46">
            <v>0</v>
          </cell>
          <cell r="CO46">
            <v>0</v>
          </cell>
          <cell r="CR46">
            <v>0</v>
          </cell>
          <cell r="CS46">
            <v>10</v>
          </cell>
          <cell r="CT46">
            <v>0</v>
          </cell>
          <cell r="CU46">
            <v>0</v>
          </cell>
          <cell r="CV46">
            <v>9390</v>
          </cell>
          <cell r="CW46">
            <v>900</v>
          </cell>
          <cell r="CX46">
            <v>1058</v>
          </cell>
          <cell r="CY46">
            <v>100</v>
          </cell>
          <cell r="CZ46">
            <v>0</v>
          </cell>
          <cell r="DA46">
            <v>250</v>
          </cell>
          <cell r="DB46">
            <v>250</v>
          </cell>
          <cell r="DC46">
            <v>0</v>
          </cell>
          <cell r="DE46">
            <v>4012</v>
          </cell>
        </row>
        <row r="47">
          <cell r="AX47">
            <v>342105</v>
          </cell>
          <cell r="AY47">
            <v>0</v>
          </cell>
          <cell r="AZ47">
            <v>4036</v>
          </cell>
          <cell r="BB47">
            <v>0</v>
          </cell>
          <cell r="BC47">
            <v>1267444</v>
          </cell>
          <cell r="BD47">
            <v>7955</v>
          </cell>
          <cell r="BE47">
            <v>0</v>
          </cell>
          <cell r="BF47">
            <v>0</v>
          </cell>
          <cell r="BI47">
            <v>8997</v>
          </cell>
          <cell r="BJ47">
            <v>0</v>
          </cell>
          <cell r="BQ47">
            <v>0</v>
          </cell>
          <cell r="BR47">
            <v>6378</v>
          </cell>
          <cell r="BS47">
            <v>0</v>
          </cell>
          <cell r="BT47">
            <v>0</v>
          </cell>
          <cell r="BU47">
            <v>190545</v>
          </cell>
          <cell r="BV47">
            <v>0</v>
          </cell>
          <cell r="BW47">
            <v>4947</v>
          </cell>
          <cell r="BY47">
            <v>0</v>
          </cell>
          <cell r="BZ47">
            <v>0</v>
          </cell>
          <cell r="CA47">
            <v>14805</v>
          </cell>
          <cell r="CB47">
            <v>11906</v>
          </cell>
          <cell r="CC47">
            <v>8164</v>
          </cell>
          <cell r="CF47">
            <v>0</v>
          </cell>
          <cell r="CG47">
            <v>0</v>
          </cell>
          <cell r="CH47">
            <v>45661</v>
          </cell>
          <cell r="CI47">
            <v>3173</v>
          </cell>
          <cell r="CJ47">
            <v>8371</v>
          </cell>
          <cell r="CK47">
            <v>4440</v>
          </cell>
          <cell r="CM47">
            <v>43719</v>
          </cell>
          <cell r="CN47">
            <v>0</v>
          </cell>
          <cell r="CO47">
            <v>0</v>
          </cell>
          <cell r="CR47">
            <v>5045</v>
          </cell>
          <cell r="CS47">
            <v>0</v>
          </cell>
          <cell r="CT47">
            <v>4397</v>
          </cell>
          <cell r="CU47">
            <v>0</v>
          </cell>
          <cell r="CV47">
            <v>21857</v>
          </cell>
          <cell r="CW47">
            <v>12100</v>
          </cell>
          <cell r="CX47">
            <v>0</v>
          </cell>
          <cell r="CY47">
            <v>0</v>
          </cell>
          <cell r="CZ47">
            <v>0</v>
          </cell>
          <cell r="DA47">
            <v>1181</v>
          </cell>
          <cell r="DB47">
            <v>0</v>
          </cell>
          <cell r="DC47">
            <v>0</v>
          </cell>
          <cell r="DE47">
            <v>62150</v>
          </cell>
        </row>
        <row r="48">
          <cell r="AX48">
            <v>130117</v>
          </cell>
          <cell r="AY48">
            <v>0</v>
          </cell>
          <cell r="AZ48">
            <v>59598</v>
          </cell>
          <cell r="BB48">
            <v>0</v>
          </cell>
          <cell r="BC48">
            <v>4111000</v>
          </cell>
          <cell r="BD48">
            <v>0</v>
          </cell>
          <cell r="BE48">
            <v>0</v>
          </cell>
          <cell r="BF48">
            <v>38950</v>
          </cell>
          <cell r="BI48">
            <v>0</v>
          </cell>
          <cell r="BJ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22855</v>
          </cell>
          <cell r="BV48">
            <v>2198</v>
          </cell>
          <cell r="BW48">
            <v>0</v>
          </cell>
          <cell r="BY48">
            <v>0</v>
          </cell>
          <cell r="BZ48">
            <v>169</v>
          </cell>
          <cell r="CA48">
            <v>0</v>
          </cell>
          <cell r="CB48">
            <v>15339</v>
          </cell>
          <cell r="CC48">
            <v>2786</v>
          </cell>
          <cell r="CF48">
            <v>9186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M48">
            <v>0</v>
          </cell>
          <cell r="CN48">
            <v>0</v>
          </cell>
          <cell r="CO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12351</v>
          </cell>
          <cell r="CW48">
            <v>2700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473</v>
          </cell>
          <cell r="DC48">
            <v>0</v>
          </cell>
          <cell r="DE48">
            <v>5372</v>
          </cell>
        </row>
        <row r="49">
          <cell r="AX49">
            <v>0</v>
          </cell>
          <cell r="AY49">
            <v>0</v>
          </cell>
          <cell r="AZ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I49">
            <v>0</v>
          </cell>
          <cell r="BJ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M49">
            <v>0</v>
          </cell>
          <cell r="CN49">
            <v>0</v>
          </cell>
          <cell r="CO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E49">
            <v>0</v>
          </cell>
        </row>
        <row r="50">
          <cell r="AX50">
            <v>4889</v>
          </cell>
          <cell r="AY50">
            <v>0</v>
          </cell>
          <cell r="AZ50">
            <v>3312</v>
          </cell>
          <cell r="BB50">
            <v>410000</v>
          </cell>
          <cell r="BC50">
            <v>280000</v>
          </cell>
          <cell r="BD50">
            <v>1493</v>
          </cell>
          <cell r="BE50">
            <v>5235</v>
          </cell>
          <cell r="BF50">
            <v>651195</v>
          </cell>
          <cell r="BI50">
            <v>1631</v>
          </cell>
          <cell r="BJ50">
            <v>0</v>
          </cell>
          <cell r="BQ50">
            <v>0</v>
          </cell>
          <cell r="BR50">
            <v>0</v>
          </cell>
          <cell r="BS50">
            <v>3921</v>
          </cell>
          <cell r="BT50">
            <v>0</v>
          </cell>
          <cell r="BU50">
            <v>9726</v>
          </cell>
          <cell r="BV50">
            <v>0</v>
          </cell>
          <cell r="BW50">
            <v>0</v>
          </cell>
          <cell r="BY50">
            <v>0</v>
          </cell>
          <cell r="BZ50">
            <v>175</v>
          </cell>
          <cell r="CA50">
            <v>24052</v>
          </cell>
          <cell r="CB50">
            <v>0</v>
          </cell>
          <cell r="CC50">
            <v>180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2232</v>
          </cell>
          <cell r="CM50">
            <v>0</v>
          </cell>
          <cell r="CN50">
            <v>0</v>
          </cell>
          <cell r="CO50">
            <v>0</v>
          </cell>
          <cell r="CR50">
            <v>564</v>
          </cell>
          <cell r="CS50">
            <v>0</v>
          </cell>
          <cell r="CT50">
            <v>0</v>
          </cell>
          <cell r="CU50">
            <v>0</v>
          </cell>
          <cell r="CV50">
            <v>29416</v>
          </cell>
          <cell r="CW50">
            <v>4225</v>
          </cell>
          <cell r="CX50">
            <v>3957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E50">
            <v>5462</v>
          </cell>
        </row>
        <row r="51">
          <cell r="AX51">
            <v>29148</v>
          </cell>
          <cell r="AY51">
            <v>0</v>
          </cell>
          <cell r="AZ51">
            <v>19554</v>
          </cell>
          <cell r="BB51">
            <v>240000</v>
          </cell>
          <cell r="BC51">
            <v>355000</v>
          </cell>
          <cell r="BD51">
            <v>9653</v>
          </cell>
          <cell r="BE51">
            <v>0</v>
          </cell>
          <cell r="BF51">
            <v>167462</v>
          </cell>
          <cell r="BI51">
            <v>0</v>
          </cell>
          <cell r="BJ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16728</v>
          </cell>
          <cell r="BV51">
            <v>0</v>
          </cell>
          <cell r="BW51">
            <v>300</v>
          </cell>
          <cell r="BY51">
            <v>0</v>
          </cell>
          <cell r="BZ51">
            <v>0</v>
          </cell>
          <cell r="CA51">
            <v>0</v>
          </cell>
          <cell r="CB51">
            <v>3645</v>
          </cell>
          <cell r="CC51">
            <v>11939</v>
          </cell>
          <cell r="CF51">
            <v>2300</v>
          </cell>
          <cell r="CG51">
            <v>0</v>
          </cell>
          <cell r="CH51">
            <v>5807</v>
          </cell>
          <cell r="CI51">
            <v>0</v>
          </cell>
          <cell r="CJ51">
            <v>0</v>
          </cell>
          <cell r="CK51">
            <v>0</v>
          </cell>
          <cell r="CM51">
            <v>0</v>
          </cell>
          <cell r="CN51">
            <v>0</v>
          </cell>
          <cell r="CO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12464</v>
          </cell>
          <cell r="CW51">
            <v>2500</v>
          </cell>
          <cell r="CX51">
            <v>2650</v>
          </cell>
          <cell r="CY51">
            <v>0</v>
          </cell>
          <cell r="CZ51">
            <v>0</v>
          </cell>
          <cell r="DA51">
            <v>237</v>
          </cell>
          <cell r="DB51">
            <v>200</v>
          </cell>
          <cell r="DC51">
            <v>0</v>
          </cell>
          <cell r="DE51">
            <v>2300</v>
          </cell>
        </row>
        <row r="52">
          <cell r="AX52">
            <v>14906</v>
          </cell>
          <cell r="AY52">
            <v>0</v>
          </cell>
          <cell r="AZ52">
            <v>0</v>
          </cell>
          <cell r="BB52">
            <v>112000</v>
          </cell>
          <cell r="BC52">
            <v>1387000</v>
          </cell>
          <cell r="BD52">
            <v>0</v>
          </cell>
          <cell r="BE52">
            <v>118875</v>
          </cell>
          <cell r="BF52">
            <v>165432</v>
          </cell>
          <cell r="BI52">
            <v>0</v>
          </cell>
          <cell r="BJ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64591</v>
          </cell>
          <cell r="BV52">
            <v>0</v>
          </cell>
          <cell r="BW52">
            <v>0</v>
          </cell>
          <cell r="BY52">
            <v>0</v>
          </cell>
          <cell r="BZ52">
            <v>0</v>
          </cell>
          <cell r="CA52">
            <v>8057</v>
          </cell>
          <cell r="CB52">
            <v>1095</v>
          </cell>
          <cell r="CC52">
            <v>14165</v>
          </cell>
          <cell r="CF52">
            <v>595</v>
          </cell>
          <cell r="CG52">
            <v>0</v>
          </cell>
          <cell r="CH52">
            <v>56488</v>
          </cell>
          <cell r="CI52">
            <v>0</v>
          </cell>
          <cell r="CJ52">
            <v>0</v>
          </cell>
          <cell r="CK52">
            <v>1345</v>
          </cell>
          <cell r="CM52">
            <v>1950</v>
          </cell>
          <cell r="CN52">
            <v>0</v>
          </cell>
          <cell r="CO52">
            <v>2063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9075</v>
          </cell>
          <cell r="CW52">
            <v>3700</v>
          </cell>
          <cell r="CX52">
            <v>0</v>
          </cell>
          <cell r="CY52">
            <v>0</v>
          </cell>
          <cell r="CZ52">
            <v>0</v>
          </cell>
          <cell r="DA52">
            <v>624</v>
          </cell>
          <cell r="DB52">
            <v>1208</v>
          </cell>
          <cell r="DC52">
            <v>0</v>
          </cell>
          <cell r="DE52">
            <v>11067</v>
          </cell>
        </row>
        <row r="53">
          <cell r="AX53">
            <v>21990</v>
          </cell>
          <cell r="AY53">
            <v>0</v>
          </cell>
          <cell r="AZ53">
            <v>816</v>
          </cell>
          <cell r="BB53">
            <v>165000</v>
          </cell>
          <cell r="BC53">
            <v>880000</v>
          </cell>
          <cell r="BD53">
            <v>2820</v>
          </cell>
          <cell r="BE53">
            <v>4357</v>
          </cell>
          <cell r="BF53">
            <v>74039</v>
          </cell>
          <cell r="BI53">
            <v>0</v>
          </cell>
          <cell r="BJ53">
            <v>0</v>
          </cell>
          <cell r="BQ53">
            <v>0</v>
          </cell>
          <cell r="BR53">
            <v>0</v>
          </cell>
          <cell r="BS53">
            <v>3747</v>
          </cell>
          <cell r="BT53">
            <v>0</v>
          </cell>
          <cell r="BU53">
            <v>93954</v>
          </cell>
          <cell r="BV53">
            <v>600</v>
          </cell>
          <cell r="BW53">
            <v>0</v>
          </cell>
          <cell r="BY53">
            <v>0</v>
          </cell>
          <cell r="BZ53">
            <v>0</v>
          </cell>
          <cell r="CA53">
            <v>1579</v>
          </cell>
          <cell r="CB53">
            <v>14560</v>
          </cell>
          <cell r="CC53">
            <v>0</v>
          </cell>
          <cell r="CF53">
            <v>3283</v>
          </cell>
          <cell r="CG53">
            <v>4895</v>
          </cell>
          <cell r="CH53">
            <v>66489</v>
          </cell>
          <cell r="CI53">
            <v>1218</v>
          </cell>
          <cell r="CJ53">
            <v>0</v>
          </cell>
          <cell r="CK53">
            <v>1620</v>
          </cell>
          <cell r="CM53">
            <v>3257</v>
          </cell>
          <cell r="CN53">
            <v>0</v>
          </cell>
          <cell r="CO53">
            <v>0</v>
          </cell>
          <cell r="CR53">
            <v>28836</v>
          </cell>
          <cell r="CS53">
            <v>0</v>
          </cell>
          <cell r="CT53">
            <v>763</v>
          </cell>
          <cell r="CU53">
            <v>1489</v>
          </cell>
          <cell r="CV53">
            <v>20541</v>
          </cell>
          <cell r="CW53">
            <v>7867</v>
          </cell>
          <cell r="CX53">
            <v>0</v>
          </cell>
          <cell r="CY53">
            <v>50</v>
          </cell>
          <cell r="CZ53">
            <v>1170</v>
          </cell>
          <cell r="DA53">
            <v>0</v>
          </cell>
          <cell r="DB53">
            <v>0</v>
          </cell>
          <cell r="DC53">
            <v>0</v>
          </cell>
          <cell r="DE53">
            <v>4170</v>
          </cell>
        </row>
        <row r="54">
          <cell r="AX54">
            <v>13329</v>
          </cell>
          <cell r="AY54">
            <v>0</v>
          </cell>
          <cell r="AZ54">
            <v>7856</v>
          </cell>
          <cell r="BB54">
            <v>380000</v>
          </cell>
          <cell r="BC54">
            <v>490000</v>
          </cell>
          <cell r="BD54">
            <v>0</v>
          </cell>
          <cell r="BE54">
            <v>0</v>
          </cell>
          <cell r="BF54">
            <v>0</v>
          </cell>
          <cell r="BI54">
            <v>0</v>
          </cell>
          <cell r="BJ54">
            <v>9487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10605</v>
          </cell>
          <cell r="BV54">
            <v>550</v>
          </cell>
          <cell r="BW54">
            <v>0</v>
          </cell>
          <cell r="BY54">
            <v>0</v>
          </cell>
          <cell r="BZ54">
            <v>0</v>
          </cell>
          <cell r="CA54">
            <v>496</v>
          </cell>
          <cell r="CB54">
            <v>17177</v>
          </cell>
          <cell r="CC54">
            <v>19046</v>
          </cell>
          <cell r="CF54">
            <v>770</v>
          </cell>
          <cell r="CG54">
            <v>0</v>
          </cell>
          <cell r="CH54">
            <v>16336</v>
          </cell>
          <cell r="CI54">
            <v>240</v>
          </cell>
          <cell r="CJ54">
            <v>6750</v>
          </cell>
          <cell r="CK54">
            <v>0</v>
          </cell>
          <cell r="CM54">
            <v>0</v>
          </cell>
          <cell r="CN54">
            <v>0</v>
          </cell>
          <cell r="CO54">
            <v>0</v>
          </cell>
          <cell r="CR54">
            <v>0</v>
          </cell>
          <cell r="CS54">
            <v>659</v>
          </cell>
          <cell r="CT54">
            <v>0</v>
          </cell>
          <cell r="CU54">
            <v>0</v>
          </cell>
          <cell r="CV54">
            <v>20353</v>
          </cell>
          <cell r="CW54">
            <v>652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E54">
            <v>912</v>
          </cell>
        </row>
        <row r="55">
          <cell r="AX55">
            <v>0</v>
          </cell>
          <cell r="AY55">
            <v>0</v>
          </cell>
          <cell r="AZ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I55">
            <v>0</v>
          </cell>
          <cell r="BJ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M55">
            <v>0</v>
          </cell>
          <cell r="CN55">
            <v>0</v>
          </cell>
          <cell r="CO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E55">
            <v>0</v>
          </cell>
        </row>
        <row r="56">
          <cell r="AX56">
            <v>2350</v>
          </cell>
          <cell r="AY56">
            <v>0</v>
          </cell>
          <cell r="AZ56">
            <v>0</v>
          </cell>
          <cell r="BB56">
            <v>22000</v>
          </cell>
          <cell r="BC56">
            <v>52029</v>
          </cell>
          <cell r="BD56">
            <v>952</v>
          </cell>
          <cell r="BE56">
            <v>7217</v>
          </cell>
          <cell r="BF56">
            <v>98917</v>
          </cell>
          <cell r="BI56">
            <v>0</v>
          </cell>
          <cell r="BJ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M56">
            <v>0</v>
          </cell>
          <cell r="CN56">
            <v>0</v>
          </cell>
          <cell r="CO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E56">
            <v>0</v>
          </cell>
        </row>
        <row r="57">
          <cell r="AX57">
            <v>105989</v>
          </cell>
          <cell r="AY57">
            <v>0</v>
          </cell>
          <cell r="AZ57">
            <v>49709</v>
          </cell>
          <cell r="BB57">
            <v>1098000</v>
          </cell>
          <cell r="BC57">
            <v>1670000</v>
          </cell>
          <cell r="BD57">
            <v>20000</v>
          </cell>
          <cell r="BE57">
            <v>350000</v>
          </cell>
          <cell r="BF57">
            <v>0</v>
          </cell>
          <cell r="BI57">
            <v>18092</v>
          </cell>
          <cell r="BJ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36683</v>
          </cell>
          <cell r="BV57">
            <v>91189</v>
          </cell>
          <cell r="BW57">
            <v>26531</v>
          </cell>
          <cell r="BY57">
            <v>0</v>
          </cell>
          <cell r="BZ57">
            <v>0</v>
          </cell>
          <cell r="CA57">
            <v>9067</v>
          </cell>
          <cell r="CB57">
            <v>41467</v>
          </cell>
          <cell r="CC57">
            <v>50534</v>
          </cell>
          <cell r="CF57">
            <v>0</v>
          </cell>
          <cell r="CG57">
            <v>0</v>
          </cell>
          <cell r="CH57">
            <v>39337</v>
          </cell>
          <cell r="CI57">
            <v>1848</v>
          </cell>
          <cell r="CJ57">
            <v>6000</v>
          </cell>
          <cell r="CK57">
            <v>400</v>
          </cell>
          <cell r="CM57">
            <v>3396</v>
          </cell>
          <cell r="CN57">
            <v>0</v>
          </cell>
          <cell r="CO57">
            <v>0</v>
          </cell>
          <cell r="CR57">
            <v>0</v>
          </cell>
          <cell r="CS57">
            <v>0</v>
          </cell>
          <cell r="CT57">
            <v>7763</v>
          </cell>
          <cell r="CU57">
            <v>0</v>
          </cell>
          <cell r="CV57">
            <v>41199</v>
          </cell>
          <cell r="CW57">
            <v>7200</v>
          </cell>
          <cell r="CX57">
            <v>0</v>
          </cell>
          <cell r="CY57">
            <v>0</v>
          </cell>
          <cell r="CZ57">
            <v>0</v>
          </cell>
          <cell r="DA57">
            <v>548</v>
          </cell>
          <cell r="DB57">
            <v>0</v>
          </cell>
          <cell r="DC57">
            <v>0</v>
          </cell>
          <cell r="DE57">
            <v>103360</v>
          </cell>
        </row>
        <row r="58">
          <cell r="AX58">
            <v>0</v>
          </cell>
          <cell r="AY58">
            <v>0</v>
          </cell>
          <cell r="AZ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I58">
            <v>0</v>
          </cell>
          <cell r="BJ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M58">
            <v>0</v>
          </cell>
          <cell r="CN58">
            <v>0</v>
          </cell>
          <cell r="CO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E58">
            <v>0</v>
          </cell>
        </row>
        <row r="59">
          <cell r="AX59">
            <v>160661</v>
          </cell>
          <cell r="AY59">
            <v>0</v>
          </cell>
          <cell r="AZ59">
            <v>0</v>
          </cell>
          <cell r="BB59">
            <v>400000</v>
          </cell>
          <cell r="BC59">
            <v>266750</v>
          </cell>
          <cell r="BD59">
            <v>120000</v>
          </cell>
          <cell r="BE59">
            <v>30000</v>
          </cell>
          <cell r="BF59">
            <v>633454</v>
          </cell>
          <cell r="BI59">
            <v>1440</v>
          </cell>
          <cell r="BJ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32435</v>
          </cell>
          <cell r="BV59">
            <v>458</v>
          </cell>
          <cell r="BW59">
            <v>0</v>
          </cell>
          <cell r="BY59">
            <v>0</v>
          </cell>
          <cell r="BZ59">
            <v>0</v>
          </cell>
          <cell r="CA59">
            <v>36758</v>
          </cell>
          <cell r="CB59">
            <v>14187</v>
          </cell>
          <cell r="CC59">
            <v>11</v>
          </cell>
          <cell r="CF59">
            <v>0</v>
          </cell>
          <cell r="CG59">
            <v>0</v>
          </cell>
          <cell r="CH59">
            <v>31996</v>
          </cell>
          <cell r="CI59">
            <v>10204</v>
          </cell>
          <cell r="CJ59">
            <v>10920</v>
          </cell>
          <cell r="CK59">
            <v>2036</v>
          </cell>
          <cell r="CM59">
            <v>0</v>
          </cell>
          <cell r="CN59">
            <v>0</v>
          </cell>
          <cell r="CO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15705</v>
          </cell>
          <cell r="CW59">
            <v>3120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264</v>
          </cell>
          <cell r="DC59">
            <v>0</v>
          </cell>
          <cell r="DE59">
            <v>10820</v>
          </cell>
        </row>
        <row r="60">
          <cell r="AX60">
            <v>52503</v>
          </cell>
          <cell r="AY60">
            <v>0</v>
          </cell>
          <cell r="AZ60">
            <v>0</v>
          </cell>
          <cell r="BB60">
            <v>785000</v>
          </cell>
          <cell r="BC60">
            <v>1509500</v>
          </cell>
          <cell r="BD60">
            <v>5000</v>
          </cell>
          <cell r="BE60">
            <v>105690</v>
          </cell>
          <cell r="BF60">
            <v>0</v>
          </cell>
          <cell r="BI60">
            <v>2286</v>
          </cell>
          <cell r="BJ60">
            <v>0</v>
          </cell>
          <cell r="BQ60">
            <v>5000</v>
          </cell>
          <cell r="BR60">
            <v>0</v>
          </cell>
          <cell r="BS60">
            <v>0</v>
          </cell>
          <cell r="BT60">
            <v>0</v>
          </cell>
          <cell r="BU60">
            <v>71320</v>
          </cell>
          <cell r="BV60">
            <v>2865</v>
          </cell>
          <cell r="BW60">
            <v>7371</v>
          </cell>
          <cell r="BY60">
            <v>0</v>
          </cell>
          <cell r="BZ60">
            <v>0</v>
          </cell>
          <cell r="CA60">
            <v>436</v>
          </cell>
          <cell r="CB60">
            <v>5047</v>
          </cell>
          <cell r="CC60">
            <v>217</v>
          </cell>
          <cell r="CF60">
            <v>6465</v>
          </cell>
          <cell r="CG60">
            <v>0</v>
          </cell>
          <cell r="CH60">
            <v>45250</v>
          </cell>
          <cell r="CI60">
            <v>0</v>
          </cell>
          <cell r="CJ60">
            <v>3416</v>
          </cell>
          <cell r="CK60">
            <v>3036</v>
          </cell>
          <cell r="CM60">
            <v>0</v>
          </cell>
          <cell r="CN60">
            <v>0</v>
          </cell>
          <cell r="CO60">
            <v>0</v>
          </cell>
          <cell r="CR60">
            <v>0</v>
          </cell>
          <cell r="CS60">
            <v>0</v>
          </cell>
          <cell r="CT60">
            <v>3899</v>
          </cell>
          <cell r="CU60">
            <v>0</v>
          </cell>
          <cell r="CV60">
            <v>27492</v>
          </cell>
          <cell r="CW60">
            <v>4300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1188</v>
          </cell>
          <cell r="DC60">
            <v>0</v>
          </cell>
          <cell r="DE60">
            <v>647</v>
          </cell>
        </row>
        <row r="61">
          <cell r="AX61">
            <v>15155</v>
          </cell>
          <cell r="AY61">
            <v>0</v>
          </cell>
          <cell r="AZ61">
            <v>30000</v>
          </cell>
          <cell r="BB61">
            <v>1055000</v>
          </cell>
          <cell r="BC61">
            <v>3299500</v>
          </cell>
          <cell r="BD61">
            <v>3986</v>
          </cell>
          <cell r="BE61">
            <v>254000</v>
          </cell>
          <cell r="BF61">
            <v>239279</v>
          </cell>
          <cell r="BI61">
            <v>5622</v>
          </cell>
          <cell r="BJ61">
            <v>0</v>
          </cell>
          <cell r="BQ61">
            <v>0</v>
          </cell>
          <cell r="BR61">
            <v>5000</v>
          </cell>
          <cell r="BS61">
            <v>0</v>
          </cell>
          <cell r="BT61">
            <v>0</v>
          </cell>
          <cell r="BU61">
            <v>95385</v>
          </cell>
          <cell r="BV61">
            <v>0</v>
          </cell>
          <cell r="BW61">
            <v>0</v>
          </cell>
          <cell r="BY61">
            <v>0</v>
          </cell>
          <cell r="BZ61">
            <v>0</v>
          </cell>
          <cell r="CA61">
            <v>14422</v>
          </cell>
          <cell r="CB61">
            <v>56851</v>
          </cell>
          <cell r="CC61">
            <v>4625</v>
          </cell>
          <cell r="CF61">
            <v>0</v>
          </cell>
          <cell r="CG61">
            <v>0</v>
          </cell>
          <cell r="CH61">
            <v>53902</v>
          </cell>
          <cell r="CI61">
            <v>2623</v>
          </cell>
          <cell r="CJ61">
            <v>3883</v>
          </cell>
          <cell r="CK61">
            <v>9401</v>
          </cell>
          <cell r="CM61">
            <v>22386</v>
          </cell>
          <cell r="CN61">
            <v>0</v>
          </cell>
          <cell r="CO61">
            <v>895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43235</v>
          </cell>
          <cell r="CW61">
            <v>30000</v>
          </cell>
          <cell r="CX61">
            <v>0</v>
          </cell>
          <cell r="CY61">
            <v>0</v>
          </cell>
          <cell r="CZ61">
            <v>0</v>
          </cell>
          <cell r="DA61">
            <v>900</v>
          </cell>
          <cell r="DB61">
            <v>2265</v>
          </cell>
          <cell r="DC61">
            <v>0</v>
          </cell>
          <cell r="DE61">
            <v>17464</v>
          </cell>
        </row>
        <row r="62">
          <cell r="AX62">
            <v>25251</v>
          </cell>
          <cell r="AY62">
            <v>0</v>
          </cell>
          <cell r="AZ62">
            <v>982036</v>
          </cell>
          <cell r="BB62">
            <v>1305000</v>
          </cell>
          <cell r="BC62">
            <v>2270836</v>
          </cell>
          <cell r="BD62">
            <v>5362</v>
          </cell>
          <cell r="BE62">
            <v>21634</v>
          </cell>
          <cell r="BF62">
            <v>58476</v>
          </cell>
          <cell r="BI62">
            <v>11974</v>
          </cell>
          <cell r="BJ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66175</v>
          </cell>
          <cell r="BV62">
            <v>324</v>
          </cell>
          <cell r="BW62">
            <v>0</v>
          </cell>
          <cell r="BY62">
            <v>0</v>
          </cell>
          <cell r="BZ62">
            <v>0</v>
          </cell>
          <cell r="CA62">
            <v>47198</v>
          </cell>
          <cell r="CB62">
            <v>42226</v>
          </cell>
          <cell r="CC62">
            <v>12116</v>
          </cell>
          <cell r="CF62">
            <v>324</v>
          </cell>
          <cell r="CG62">
            <v>0</v>
          </cell>
          <cell r="CH62">
            <v>1194</v>
          </cell>
          <cell r="CI62">
            <v>269</v>
          </cell>
          <cell r="CJ62">
            <v>0</v>
          </cell>
          <cell r="CK62">
            <v>10999</v>
          </cell>
          <cell r="CM62">
            <v>33601</v>
          </cell>
          <cell r="CN62">
            <v>0</v>
          </cell>
          <cell r="CO62">
            <v>5022</v>
          </cell>
          <cell r="CR62">
            <v>6055</v>
          </cell>
          <cell r="CS62">
            <v>0</v>
          </cell>
          <cell r="CT62">
            <v>0</v>
          </cell>
          <cell r="CU62">
            <v>0</v>
          </cell>
          <cell r="CV62">
            <v>32684</v>
          </cell>
          <cell r="CW62">
            <v>8600</v>
          </cell>
          <cell r="CX62">
            <v>0</v>
          </cell>
          <cell r="CY62">
            <v>0</v>
          </cell>
          <cell r="CZ62">
            <v>0</v>
          </cell>
          <cell r="DA62">
            <v>1056</v>
          </cell>
          <cell r="DB62">
            <v>1024</v>
          </cell>
          <cell r="DC62">
            <v>0</v>
          </cell>
          <cell r="DE62">
            <v>13920</v>
          </cell>
        </row>
        <row r="63">
          <cell r="AX63">
            <v>226363</v>
          </cell>
          <cell r="AY63">
            <v>0</v>
          </cell>
          <cell r="AZ63">
            <v>3927097</v>
          </cell>
          <cell r="BB63">
            <v>5018000</v>
          </cell>
          <cell r="BC63">
            <v>3557000</v>
          </cell>
          <cell r="BD63">
            <v>126601</v>
          </cell>
          <cell r="BE63">
            <v>0</v>
          </cell>
          <cell r="BF63">
            <v>69772</v>
          </cell>
          <cell r="BI63">
            <v>22602</v>
          </cell>
          <cell r="BJ63">
            <v>500</v>
          </cell>
          <cell r="BQ63">
            <v>2364</v>
          </cell>
          <cell r="BR63">
            <v>12149</v>
          </cell>
          <cell r="BS63">
            <v>5980</v>
          </cell>
          <cell r="BT63">
            <v>0</v>
          </cell>
          <cell r="BU63">
            <v>273947</v>
          </cell>
          <cell r="BV63">
            <v>2012</v>
          </cell>
          <cell r="BW63">
            <v>24843</v>
          </cell>
          <cell r="BY63">
            <v>3250</v>
          </cell>
          <cell r="BZ63">
            <v>0</v>
          </cell>
          <cell r="CA63">
            <v>243707</v>
          </cell>
          <cell r="CB63">
            <v>68489</v>
          </cell>
          <cell r="CC63">
            <v>30611</v>
          </cell>
          <cell r="CF63">
            <v>10470</v>
          </cell>
          <cell r="CG63">
            <v>7866</v>
          </cell>
          <cell r="CH63">
            <v>165498</v>
          </cell>
          <cell r="CI63">
            <v>8940</v>
          </cell>
          <cell r="CJ63">
            <v>0</v>
          </cell>
          <cell r="CK63">
            <v>23573</v>
          </cell>
          <cell r="CM63">
            <v>60151</v>
          </cell>
          <cell r="CN63">
            <v>0</v>
          </cell>
          <cell r="CO63">
            <v>1798</v>
          </cell>
          <cell r="CR63">
            <v>12172</v>
          </cell>
          <cell r="CS63">
            <v>0</v>
          </cell>
          <cell r="CT63">
            <v>10017</v>
          </cell>
          <cell r="CU63">
            <v>0</v>
          </cell>
          <cell r="CV63">
            <v>150686</v>
          </cell>
          <cell r="CW63">
            <v>27250</v>
          </cell>
          <cell r="CX63">
            <v>0</v>
          </cell>
          <cell r="CY63">
            <v>0</v>
          </cell>
          <cell r="CZ63">
            <v>0</v>
          </cell>
          <cell r="DA63">
            <v>4855</v>
          </cell>
          <cell r="DB63">
            <v>1594</v>
          </cell>
          <cell r="DC63">
            <v>750</v>
          </cell>
          <cell r="DE63">
            <v>55143</v>
          </cell>
        </row>
        <row r="64">
          <cell r="AX64">
            <v>9894</v>
          </cell>
          <cell r="AY64">
            <v>0</v>
          </cell>
          <cell r="AZ64">
            <v>1674</v>
          </cell>
          <cell r="BB64">
            <v>375000</v>
          </cell>
          <cell r="BC64">
            <v>875000</v>
          </cell>
          <cell r="BD64">
            <v>1710</v>
          </cell>
          <cell r="BE64">
            <v>14642</v>
          </cell>
          <cell r="BF64">
            <v>804441</v>
          </cell>
          <cell r="BI64">
            <v>1759</v>
          </cell>
          <cell r="BJ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51247</v>
          </cell>
          <cell r="BV64">
            <v>1994</v>
          </cell>
          <cell r="BW64">
            <v>0</v>
          </cell>
          <cell r="BY64">
            <v>0</v>
          </cell>
          <cell r="BZ64">
            <v>0</v>
          </cell>
          <cell r="CA64">
            <v>37708</v>
          </cell>
          <cell r="CB64">
            <v>11099</v>
          </cell>
          <cell r="CC64">
            <v>521</v>
          </cell>
          <cell r="CF64">
            <v>1994</v>
          </cell>
          <cell r="CG64">
            <v>0</v>
          </cell>
          <cell r="CH64">
            <v>60030</v>
          </cell>
          <cell r="CI64">
            <v>455</v>
          </cell>
          <cell r="CJ64">
            <v>0</v>
          </cell>
          <cell r="CK64">
            <v>4326</v>
          </cell>
          <cell r="CM64">
            <v>27633</v>
          </cell>
          <cell r="CN64">
            <v>0</v>
          </cell>
          <cell r="CO64">
            <v>1190</v>
          </cell>
          <cell r="CR64">
            <v>3747</v>
          </cell>
          <cell r="CS64">
            <v>0</v>
          </cell>
          <cell r="CT64">
            <v>0</v>
          </cell>
          <cell r="CU64">
            <v>0</v>
          </cell>
          <cell r="CV64">
            <v>38685</v>
          </cell>
          <cell r="CW64">
            <v>7800</v>
          </cell>
          <cell r="CX64">
            <v>0</v>
          </cell>
          <cell r="CY64">
            <v>0</v>
          </cell>
          <cell r="CZ64">
            <v>0</v>
          </cell>
          <cell r="DA64">
            <v>288</v>
          </cell>
          <cell r="DB64">
            <v>287</v>
          </cell>
          <cell r="DC64">
            <v>0</v>
          </cell>
          <cell r="DE64">
            <v>5317</v>
          </cell>
        </row>
        <row r="65">
          <cell r="AX65">
            <v>9951</v>
          </cell>
          <cell r="AY65">
            <v>0</v>
          </cell>
          <cell r="AZ65">
            <v>146911</v>
          </cell>
          <cell r="BB65">
            <v>1280000</v>
          </cell>
          <cell r="BC65">
            <v>1315000</v>
          </cell>
          <cell r="BD65">
            <v>0</v>
          </cell>
          <cell r="BE65">
            <v>408973</v>
          </cell>
          <cell r="BF65">
            <v>845812</v>
          </cell>
          <cell r="BI65">
            <v>74506</v>
          </cell>
          <cell r="BJ65">
            <v>0</v>
          </cell>
          <cell r="BQ65">
            <v>0</v>
          </cell>
          <cell r="BR65">
            <v>0</v>
          </cell>
          <cell r="BS65">
            <v>19800</v>
          </cell>
          <cell r="BT65">
            <v>0</v>
          </cell>
          <cell r="BU65">
            <v>80014</v>
          </cell>
          <cell r="BV65">
            <v>0</v>
          </cell>
          <cell r="BW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37402</v>
          </cell>
          <cell r="CC65">
            <v>85883</v>
          </cell>
          <cell r="CF65">
            <v>250</v>
          </cell>
          <cell r="CG65">
            <v>0</v>
          </cell>
          <cell r="CH65">
            <v>50608</v>
          </cell>
          <cell r="CI65">
            <v>8566</v>
          </cell>
          <cell r="CJ65">
            <v>0</v>
          </cell>
          <cell r="CK65">
            <v>2202</v>
          </cell>
          <cell r="CM65">
            <v>41230</v>
          </cell>
          <cell r="CN65">
            <v>369</v>
          </cell>
          <cell r="CO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62014</v>
          </cell>
          <cell r="CW65">
            <v>4963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3648</v>
          </cell>
          <cell r="DC65">
            <v>0</v>
          </cell>
          <cell r="DE65">
            <v>43219</v>
          </cell>
        </row>
        <row r="66">
          <cell r="AX66">
            <v>44409</v>
          </cell>
          <cell r="AY66">
            <v>0</v>
          </cell>
          <cell r="AZ66">
            <v>64290</v>
          </cell>
          <cell r="BB66">
            <v>0</v>
          </cell>
          <cell r="BC66">
            <v>1941538</v>
          </cell>
          <cell r="BD66">
            <v>1700</v>
          </cell>
          <cell r="BE66">
            <v>167460</v>
          </cell>
          <cell r="BF66">
            <v>0</v>
          </cell>
          <cell r="BI66">
            <v>8569</v>
          </cell>
          <cell r="BJ66">
            <v>27625</v>
          </cell>
          <cell r="BQ66">
            <v>4012</v>
          </cell>
          <cell r="BR66">
            <v>0</v>
          </cell>
          <cell r="BS66">
            <v>39510</v>
          </cell>
          <cell r="BT66">
            <v>0</v>
          </cell>
          <cell r="BU66">
            <v>128355</v>
          </cell>
          <cell r="BV66">
            <v>4379</v>
          </cell>
          <cell r="BW66">
            <v>0</v>
          </cell>
          <cell r="BY66">
            <v>0</v>
          </cell>
          <cell r="BZ66">
            <v>0</v>
          </cell>
          <cell r="CA66">
            <v>4655</v>
          </cell>
          <cell r="CB66">
            <v>39317</v>
          </cell>
          <cell r="CC66">
            <v>6436</v>
          </cell>
          <cell r="CF66">
            <v>0</v>
          </cell>
          <cell r="CG66">
            <v>0</v>
          </cell>
          <cell r="CH66">
            <v>45661</v>
          </cell>
          <cell r="CI66">
            <v>15774</v>
          </cell>
          <cell r="CJ66">
            <v>19610</v>
          </cell>
          <cell r="CK66">
            <v>1024</v>
          </cell>
          <cell r="CM66">
            <v>37193</v>
          </cell>
          <cell r="CN66">
            <v>1112</v>
          </cell>
          <cell r="CO66">
            <v>1355</v>
          </cell>
          <cell r="CR66">
            <v>12637</v>
          </cell>
          <cell r="CS66">
            <v>2074</v>
          </cell>
          <cell r="CT66">
            <v>6473</v>
          </cell>
          <cell r="CU66">
            <v>11816</v>
          </cell>
          <cell r="CV66">
            <v>40190</v>
          </cell>
          <cell r="CW66">
            <v>11200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4093</v>
          </cell>
          <cell r="DE66">
            <v>17729</v>
          </cell>
        </row>
        <row r="67">
          <cell r="AX67">
            <v>44677</v>
          </cell>
          <cell r="AY67">
            <v>0</v>
          </cell>
          <cell r="AZ67">
            <v>25536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I67">
            <v>2613</v>
          </cell>
          <cell r="BJ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13893</v>
          </cell>
          <cell r="BV67">
            <v>0</v>
          </cell>
          <cell r="BW67">
            <v>0</v>
          </cell>
          <cell r="BY67">
            <v>0</v>
          </cell>
          <cell r="BZ67">
            <v>0</v>
          </cell>
          <cell r="CA67">
            <v>8650</v>
          </cell>
          <cell r="CB67">
            <v>82015</v>
          </cell>
          <cell r="CC67">
            <v>3906</v>
          </cell>
          <cell r="CF67">
            <v>1800</v>
          </cell>
          <cell r="CG67">
            <v>0</v>
          </cell>
          <cell r="CH67">
            <v>22309</v>
          </cell>
          <cell r="CI67">
            <v>943</v>
          </cell>
          <cell r="CJ67">
            <v>0</v>
          </cell>
          <cell r="CK67">
            <v>4494</v>
          </cell>
          <cell r="CM67">
            <v>9484</v>
          </cell>
          <cell r="CN67">
            <v>0</v>
          </cell>
          <cell r="CO67">
            <v>84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28461</v>
          </cell>
          <cell r="CW67">
            <v>7736</v>
          </cell>
          <cell r="CX67">
            <v>55</v>
          </cell>
          <cell r="CY67">
            <v>0</v>
          </cell>
          <cell r="CZ67">
            <v>0</v>
          </cell>
          <cell r="DA67">
            <v>301</v>
          </cell>
          <cell r="DB67">
            <v>0</v>
          </cell>
          <cell r="DC67">
            <v>0</v>
          </cell>
          <cell r="DE67">
            <v>5713</v>
          </cell>
        </row>
        <row r="68">
          <cell r="AX68">
            <v>35876</v>
          </cell>
          <cell r="AY68">
            <v>0</v>
          </cell>
          <cell r="AZ68">
            <v>41996</v>
          </cell>
          <cell r="BB68">
            <v>1620109</v>
          </cell>
          <cell r="BC68">
            <v>0</v>
          </cell>
          <cell r="BD68">
            <v>0</v>
          </cell>
          <cell r="BE68">
            <v>0</v>
          </cell>
          <cell r="BF68">
            <v>372497</v>
          </cell>
          <cell r="BI68">
            <v>0</v>
          </cell>
          <cell r="BJ68">
            <v>0</v>
          </cell>
          <cell r="BQ68">
            <v>0</v>
          </cell>
          <cell r="BR68">
            <v>23000</v>
          </cell>
          <cell r="BS68">
            <v>0</v>
          </cell>
          <cell r="BT68">
            <v>0</v>
          </cell>
          <cell r="BU68">
            <v>60154</v>
          </cell>
          <cell r="BV68">
            <v>75235</v>
          </cell>
          <cell r="BW68">
            <v>1927</v>
          </cell>
          <cell r="BY68">
            <v>800</v>
          </cell>
          <cell r="BZ68">
            <v>0</v>
          </cell>
          <cell r="CA68">
            <v>30881</v>
          </cell>
          <cell r="CB68">
            <v>6120</v>
          </cell>
          <cell r="CC68">
            <v>591</v>
          </cell>
          <cell r="CF68">
            <v>3562</v>
          </cell>
          <cell r="CG68">
            <v>0</v>
          </cell>
          <cell r="CH68">
            <v>19025</v>
          </cell>
          <cell r="CI68">
            <v>3525</v>
          </cell>
          <cell r="CJ68">
            <v>0</v>
          </cell>
          <cell r="CK68">
            <v>2671</v>
          </cell>
          <cell r="CM68">
            <v>0</v>
          </cell>
          <cell r="CN68">
            <v>0</v>
          </cell>
          <cell r="CO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12900</v>
          </cell>
          <cell r="CW68">
            <v>6050</v>
          </cell>
          <cell r="CX68">
            <v>0</v>
          </cell>
          <cell r="CY68">
            <v>0</v>
          </cell>
          <cell r="CZ68">
            <v>0</v>
          </cell>
          <cell r="DA68">
            <v>135</v>
          </cell>
          <cell r="DB68">
            <v>320</v>
          </cell>
          <cell r="DC68">
            <v>0</v>
          </cell>
          <cell r="DE68">
            <v>7447</v>
          </cell>
        </row>
        <row r="69">
          <cell r="AX69">
            <v>3302</v>
          </cell>
          <cell r="AY69">
            <v>0</v>
          </cell>
          <cell r="AZ69">
            <v>14276</v>
          </cell>
          <cell r="BB69">
            <v>247000</v>
          </cell>
          <cell r="BC69">
            <v>755244</v>
          </cell>
          <cell r="BD69">
            <v>7529</v>
          </cell>
          <cell r="BE69">
            <v>72900</v>
          </cell>
          <cell r="BF69">
            <v>85793</v>
          </cell>
          <cell r="BI69">
            <v>1716</v>
          </cell>
          <cell r="BJ69">
            <v>0</v>
          </cell>
          <cell r="BQ69">
            <v>0</v>
          </cell>
          <cell r="BR69">
            <v>1250</v>
          </cell>
          <cell r="BS69">
            <v>5894</v>
          </cell>
          <cell r="BT69">
            <v>0</v>
          </cell>
          <cell r="BU69">
            <v>21108</v>
          </cell>
          <cell r="BV69">
            <v>72</v>
          </cell>
          <cell r="BW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13000</v>
          </cell>
          <cell r="CC69">
            <v>16648</v>
          </cell>
          <cell r="CF69">
            <v>1572</v>
          </cell>
          <cell r="CG69">
            <v>0</v>
          </cell>
          <cell r="CH69">
            <v>12465</v>
          </cell>
          <cell r="CI69">
            <v>2506</v>
          </cell>
          <cell r="CJ69">
            <v>0</v>
          </cell>
          <cell r="CK69">
            <v>1920</v>
          </cell>
          <cell r="CM69">
            <v>0</v>
          </cell>
          <cell r="CN69">
            <v>0</v>
          </cell>
          <cell r="CO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21737</v>
          </cell>
          <cell r="CW69">
            <v>4750</v>
          </cell>
          <cell r="CX69">
            <v>0</v>
          </cell>
          <cell r="CY69">
            <v>0</v>
          </cell>
          <cell r="CZ69">
            <v>0</v>
          </cell>
          <cell r="DA69">
            <v>320</v>
          </cell>
          <cell r="DB69">
            <v>135</v>
          </cell>
          <cell r="DC69">
            <v>0</v>
          </cell>
          <cell r="DE69">
            <v>14600</v>
          </cell>
        </row>
        <row r="70">
          <cell r="AX70">
            <v>1028</v>
          </cell>
          <cell r="AY70">
            <v>0</v>
          </cell>
          <cell r="AZ70">
            <v>92482</v>
          </cell>
          <cell r="BB70">
            <v>83000</v>
          </cell>
          <cell r="BC70">
            <v>500000</v>
          </cell>
          <cell r="BD70">
            <v>0</v>
          </cell>
          <cell r="BE70">
            <v>45000</v>
          </cell>
          <cell r="BF70">
            <v>229836</v>
          </cell>
          <cell r="BI70">
            <v>45</v>
          </cell>
          <cell r="BJ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5260</v>
          </cell>
          <cell r="BV70">
            <v>300</v>
          </cell>
          <cell r="BW70">
            <v>0</v>
          </cell>
          <cell r="BY70">
            <v>0</v>
          </cell>
          <cell r="BZ70">
            <v>0</v>
          </cell>
          <cell r="CA70">
            <v>20955</v>
          </cell>
          <cell r="CB70">
            <v>1088</v>
          </cell>
          <cell r="CC70">
            <v>1247</v>
          </cell>
          <cell r="CF70">
            <v>6500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3948</v>
          </cell>
          <cell r="CM70">
            <v>0</v>
          </cell>
          <cell r="CN70">
            <v>0</v>
          </cell>
          <cell r="CO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9056</v>
          </cell>
          <cell r="CW70">
            <v>4144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155</v>
          </cell>
          <cell r="DC70">
            <v>0</v>
          </cell>
          <cell r="DE70">
            <v>3788</v>
          </cell>
        </row>
        <row r="71">
          <cell r="AX71">
            <v>19343</v>
          </cell>
          <cell r="AY71">
            <v>0</v>
          </cell>
          <cell r="AZ71">
            <v>0</v>
          </cell>
          <cell r="BB71">
            <v>0</v>
          </cell>
          <cell r="BC71">
            <v>978069</v>
          </cell>
          <cell r="BD71">
            <v>0</v>
          </cell>
          <cell r="BE71">
            <v>2082</v>
          </cell>
          <cell r="BF71">
            <v>10799</v>
          </cell>
          <cell r="BI71">
            <v>0</v>
          </cell>
          <cell r="BJ71">
            <v>0</v>
          </cell>
          <cell r="BQ71">
            <v>0</v>
          </cell>
          <cell r="BR71">
            <v>0</v>
          </cell>
          <cell r="BS71">
            <v>34036</v>
          </cell>
          <cell r="BT71">
            <v>0</v>
          </cell>
          <cell r="BU71">
            <v>25648</v>
          </cell>
          <cell r="BV71">
            <v>0</v>
          </cell>
          <cell r="BW71">
            <v>0</v>
          </cell>
          <cell r="BY71">
            <v>1000</v>
          </cell>
          <cell r="BZ71">
            <v>0</v>
          </cell>
          <cell r="CA71">
            <v>0</v>
          </cell>
          <cell r="CB71">
            <v>13954</v>
          </cell>
          <cell r="CC71">
            <v>25518</v>
          </cell>
          <cell r="CF71">
            <v>0</v>
          </cell>
          <cell r="CG71">
            <v>0</v>
          </cell>
          <cell r="CH71">
            <v>26964</v>
          </cell>
          <cell r="CI71">
            <v>1649</v>
          </cell>
          <cell r="CJ71">
            <v>0</v>
          </cell>
          <cell r="CK71">
            <v>4730</v>
          </cell>
          <cell r="CM71">
            <v>8319</v>
          </cell>
          <cell r="CN71">
            <v>0</v>
          </cell>
          <cell r="CO71">
            <v>4233</v>
          </cell>
          <cell r="CR71">
            <v>611</v>
          </cell>
          <cell r="CS71">
            <v>0</v>
          </cell>
          <cell r="CT71">
            <v>0</v>
          </cell>
          <cell r="CU71">
            <v>0</v>
          </cell>
          <cell r="CV71">
            <v>41209</v>
          </cell>
          <cell r="CW71">
            <v>6792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1851</v>
          </cell>
          <cell r="DE71">
            <v>6301</v>
          </cell>
        </row>
        <row r="72">
          <cell r="AX72">
            <v>0</v>
          </cell>
          <cell r="AY72">
            <v>0</v>
          </cell>
          <cell r="AZ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I72">
            <v>0</v>
          </cell>
          <cell r="BJ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M72">
            <v>0</v>
          </cell>
          <cell r="CN72">
            <v>0</v>
          </cell>
          <cell r="CO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E72">
            <v>0</v>
          </cell>
        </row>
        <row r="73">
          <cell r="AX73">
            <v>30763</v>
          </cell>
          <cell r="AY73">
            <v>0</v>
          </cell>
          <cell r="AZ73">
            <v>0</v>
          </cell>
          <cell r="BB73">
            <v>55000</v>
          </cell>
          <cell r="BC73">
            <v>275000</v>
          </cell>
          <cell r="BD73">
            <v>0</v>
          </cell>
          <cell r="BE73">
            <v>0</v>
          </cell>
          <cell r="BF73">
            <v>0</v>
          </cell>
          <cell r="BI73">
            <v>0</v>
          </cell>
          <cell r="BJ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9213</v>
          </cell>
          <cell r="BV73">
            <v>320</v>
          </cell>
          <cell r="BW73">
            <v>0</v>
          </cell>
          <cell r="BY73">
            <v>850</v>
          </cell>
          <cell r="BZ73">
            <v>0</v>
          </cell>
          <cell r="CA73">
            <v>3</v>
          </cell>
          <cell r="CB73">
            <v>100</v>
          </cell>
          <cell r="CC73">
            <v>500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1406</v>
          </cell>
          <cell r="CM73">
            <v>0</v>
          </cell>
          <cell r="CN73">
            <v>0</v>
          </cell>
          <cell r="CO73">
            <v>0</v>
          </cell>
          <cell r="CR73">
            <v>0</v>
          </cell>
          <cell r="CS73">
            <v>0</v>
          </cell>
          <cell r="CT73">
            <v>400</v>
          </cell>
          <cell r="CU73">
            <v>0</v>
          </cell>
          <cell r="CV73">
            <v>6749</v>
          </cell>
          <cell r="CW73">
            <v>1200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E73">
            <v>359</v>
          </cell>
        </row>
        <row r="74">
          <cell r="AX74">
            <v>16774</v>
          </cell>
          <cell r="AY74">
            <v>0</v>
          </cell>
          <cell r="AZ74">
            <v>101737</v>
          </cell>
          <cell r="BB74">
            <v>560000</v>
          </cell>
          <cell r="BC74">
            <v>620000</v>
          </cell>
          <cell r="BD74">
            <v>500</v>
          </cell>
          <cell r="BE74">
            <v>0</v>
          </cell>
          <cell r="BF74">
            <v>0</v>
          </cell>
          <cell r="BI74">
            <v>0</v>
          </cell>
          <cell r="BJ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1259</v>
          </cell>
          <cell r="BU74">
            <v>21897</v>
          </cell>
          <cell r="BV74">
            <v>141</v>
          </cell>
          <cell r="BW74">
            <v>1230</v>
          </cell>
          <cell r="BY74">
            <v>867</v>
          </cell>
          <cell r="BZ74">
            <v>0</v>
          </cell>
          <cell r="CA74">
            <v>5000</v>
          </cell>
          <cell r="CB74">
            <v>41830</v>
          </cell>
          <cell r="CC74">
            <v>1845</v>
          </cell>
          <cell r="CF74">
            <v>141</v>
          </cell>
          <cell r="CG74">
            <v>0</v>
          </cell>
          <cell r="CH74">
            <v>28502</v>
          </cell>
          <cell r="CI74">
            <v>2792</v>
          </cell>
          <cell r="CJ74">
            <v>0</v>
          </cell>
          <cell r="CK74">
            <v>4490</v>
          </cell>
          <cell r="CM74">
            <v>0</v>
          </cell>
          <cell r="CN74">
            <v>0</v>
          </cell>
          <cell r="CO74">
            <v>0</v>
          </cell>
          <cell r="CR74">
            <v>0</v>
          </cell>
          <cell r="CS74">
            <v>0</v>
          </cell>
          <cell r="CT74">
            <v>4140</v>
          </cell>
          <cell r="CU74">
            <v>1017</v>
          </cell>
          <cell r="CV74">
            <v>22885</v>
          </cell>
          <cell r="CW74">
            <v>2550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E74">
            <v>3665</v>
          </cell>
        </row>
        <row r="75">
          <cell r="AX75">
            <v>57706</v>
          </cell>
          <cell r="AY75">
            <v>0</v>
          </cell>
          <cell r="AZ75">
            <v>3552</v>
          </cell>
          <cell r="BB75">
            <v>710000</v>
          </cell>
          <cell r="BC75">
            <v>345194</v>
          </cell>
          <cell r="BD75">
            <v>50496</v>
          </cell>
          <cell r="BE75">
            <v>0</v>
          </cell>
          <cell r="BF75">
            <v>1277830</v>
          </cell>
          <cell r="BI75">
            <v>3950</v>
          </cell>
          <cell r="BJ75">
            <v>0</v>
          </cell>
          <cell r="BQ75">
            <v>0</v>
          </cell>
          <cell r="BR75">
            <v>0</v>
          </cell>
          <cell r="BS75">
            <v>19170</v>
          </cell>
          <cell r="BT75">
            <v>0</v>
          </cell>
          <cell r="BU75">
            <v>13231</v>
          </cell>
          <cell r="BV75">
            <v>195</v>
          </cell>
          <cell r="BW75">
            <v>3323</v>
          </cell>
          <cell r="BY75">
            <v>0</v>
          </cell>
          <cell r="BZ75">
            <v>0</v>
          </cell>
          <cell r="CA75">
            <v>55441</v>
          </cell>
          <cell r="CB75">
            <v>23972</v>
          </cell>
          <cell r="CC75">
            <v>6343</v>
          </cell>
          <cell r="CF75">
            <v>0</v>
          </cell>
          <cell r="CG75">
            <v>0</v>
          </cell>
          <cell r="CH75">
            <v>29559</v>
          </cell>
          <cell r="CI75">
            <v>3392</v>
          </cell>
          <cell r="CJ75">
            <v>0</v>
          </cell>
          <cell r="CK75">
            <v>440</v>
          </cell>
          <cell r="CM75">
            <v>7488</v>
          </cell>
          <cell r="CN75">
            <v>0</v>
          </cell>
          <cell r="CO75">
            <v>0</v>
          </cell>
          <cell r="CR75">
            <v>2029</v>
          </cell>
          <cell r="CS75">
            <v>0</v>
          </cell>
          <cell r="CT75">
            <v>347</v>
          </cell>
          <cell r="CU75">
            <v>0</v>
          </cell>
          <cell r="CV75">
            <v>19206</v>
          </cell>
          <cell r="CW75">
            <v>950</v>
          </cell>
          <cell r="CX75">
            <v>0</v>
          </cell>
          <cell r="CY75">
            <v>0</v>
          </cell>
          <cell r="CZ75">
            <v>0</v>
          </cell>
          <cell r="DA75">
            <v>237</v>
          </cell>
          <cell r="DB75">
            <v>331</v>
          </cell>
          <cell r="DC75">
            <v>0</v>
          </cell>
          <cell r="DE75">
            <v>99319</v>
          </cell>
        </row>
        <row r="76">
          <cell r="AX76">
            <v>40257</v>
          </cell>
          <cell r="AY76">
            <v>0</v>
          </cell>
          <cell r="AZ76">
            <v>51272</v>
          </cell>
          <cell r="BB76">
            <v>312000</v>
          </cell>
          <cell r="BC76">
            <v>625000</v>
          </cell>
          <cell r="BD76">
            <v>0</v>
          </cell>
          <cell r="BE76">
            <v>0</v>
          </cell>
          <cell r="BF76">
            <v>0</v>
          </cell>
          <cell r="BI76">
            <v>0</v>
          </cell>
          <cell r="BJ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37537</v>
          </cell>
          <cell r="BV76">
            <v>0</v>
          </cell>
          <cell r="BW76">
            <v>0</v>
          </cell>
          <cell r="BY76">
            <v>0</v>
          </cell>
          <cell r="BZ76">
            <v>0</v>
          </cell>
          <cell r="CA76">
            <v>9740</v>
          </cell>
          <cell r="CB76">
            <v>5566</v>
          </cell>
          <cell r="CC76">
            <v>7244</v>
          </cell>
          <cell r="CF76">
            <v>0</v>
          </cell>
          <cell r="CG76">
            <v>0</v>
          </cell>
          <cell r="CH76">
            <v>29899</v>
          </cell>
          <cell r="CI76">
            <v>1970</v>
          </cell>
          <cell r="CJ76">
            <v>0</v>
          </cell>
          <cell r="CK76">
            <v>2754</v>
          </cell>
          <cell r="CM76">
            <v>0</v>
          </cell>
          <cell r="CN76">
            <v>0</v>
          </cell>
          <cell r="CO76">
            <v>8994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11178</v>
          </cell>
          <cell r="CW76">
            <v>1550</v>
          </cell>
          <cell r="CX76">
            <v>0</v>
          </cell>
          <cell r="CY76">
            <v>0</v>
          </cell>
          <cell r="CZ76">
            <v>0</v>
          </cell>
          <cell r="DA76">
            <v>600</v>
          </cell>
          <cell r="DB76">
            <v>478</v>
          </cell>
          <cell r="DC76">
            <v>0</v>
          </cell>
          <cell r="DE76">
            <v>201</v>
          </cell>
        </row>
        <row r="77">
          <cell r="AX77">
            <v>108556</v>
          </cell>
          <cell r="AY77">
            <v>0</v>
          </cell>
          <cell r="AZ77">
            <v>84472</v>
          </cell>
          <cell r="BB77">
            <v>230000</v>
          </cell>
          <cell r="BC77">
            <v>2730000</v>
          </cell>
          <cell r="BD77">
            <v>13919</v>
          </cell>
          <cell r="BE77">
            <v>13040</v>
          </cell>
          <cell r="BF77">
            <v>0</v>
          </cell>
          <cell r="BI77">
            <v>0</v>
          </cell>
          <cell r="BJ77">
            <v>53142</v>
          </cell>
          <cell r="BQ77">
            <v>0</v>
          </cell>
          <cell r="BR77">
            <v>19434</v>
          </cell>
          <cell r="BS77">
            <v>115</v>
          </cell>
          <cell r="BT77">
            <v>0</v>
          </cell>
          <cell r="BU77">
            <v>73767</v>
          </cell>
          <cell r="BV77">
            <v>2592</v>
          </cell>
          <cell r="BW77">
            <v>19800</v>
          </cell>
          <cell r="BY77">
            <v>0</v>
          </cell>
          <cell r="BZ77">
            <v>0</v>
          </cell>
          <cell r="CA77">
            <v>4295</v>
          </cell>
          <cell r="CB77">
            <v>27884</v>
          </cell>
          <cell r="CC77">
            <v>24349</v>
          </cell>
          <cell r="CF77">
            <v>2202</v>
          </cell>
          <cell r="CG77">
            <v>0</v>
          </cell>
          <cell r="CH77">
            <v>42713</v>
          </cell>
          <cell r="CI77">
            <v>1282</v>
          </cell>
          <cell r="CJ77">
            <v>0</v>
          </cell>
          <cell r="CK77">
            <v>9546</v>
          </cell>
          <cell r="CM77">
            <v>4559</v>
          </cell>
          <cell r="CN77">
            <v>482</v>
          </cell>
          <cell r="CO77">
            <v>133</v>
          </cell>
          <cell r="CR77">
            <v>0</v>
          </cell>
          <cell r="CS77">
            <v>7436</v>
          </cell>
          <cell r="CT77">
            <v>0</v>
          </cell>
          <cell r="CU77">
            <v>0</v>
          </cell>
          <cell r="CV77">
            <v>27513</v>
          </cell>
          <cell r="CW77">
            <v>3850</v>
          </cell>
          <cell r="CX77">
            <v>0</v>
          </cell>
          <cell r="CY77">
            <v>0</v>
          </cell>
          <cell r="CZ77">
            <v>0</v>
          </cell>
          <cell r="DA77">
            <v>689</v>
          </cell>
          <cell r="DB77">
            <v>251</v>
          </cell>
          <cell r="DC77">
            <v>0</v>
          </cell>
          <cell r="DE77">
            <v>36347</v>
          </cell>
        </row>
        <row r="78">
          <cell r="AX78">
            <v>41607</v>
          </cell>
          <cell r="AY78">
            <v>0</v>
          </cell>
          <cell r="AZ78">
            <v>1434116</v>
          </cell>
          <cell r="BB78">
            <v>2070000</v>
          </cell>
          <cell r="BC78">
            <v>980300</v>
          </cell>
          <cell r="BD78">
            <v>2195</v>
          </cell>
          <cell r="BE78">
            <v>140900</v>
          </cell>
          <cell r="BF78">
            <v>0</v>
          </cell>
          <cell r="BI78">
            <v>8702</v>
          </cell>
          <cell r="BJ78">
            <v>132135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34855</v>
          </cell>
          <cell r="BV78">
            <v>0</v>
          </cell>
          <cell r="BW78">
            <v>2402</v>
          </cell>
          <cell r="BY78">
            <v>53044</v>
          </cell>
          <cell r="BZ78">
            <v>0</v>
          </cell>
          <cell r="CA78">
            <v>73690</v>
          </cell>
          <cell r="CB78">
            <v>40434</v>
          </cell>
          <cell r="CC78">
            <v>1621</v>
          </cell>
          <cell r="CF78">
            <v>104295</v>
          </cell>
          <cell r="CG78">
            <v>0</v>
          </cell>
          <cell r="CH78">
            <v>45220</v>
          </cell>
          <cell r="CI78">
            <v>3280</v>
          </cell>
          <cell r="CJ78">
            <v>0</v>
          </cell>
          <cell r="CK78">
            <v>3247</v>
          </cell>
          <cell r="CM78">
            <v>4420</v>
          </cell>
          <cell r="CN78">
            <v>0</v>
          </cell>
          <cell r="CO78">
            <v>197</v>
          </cell>
          <cell r="CR78">
            <v>2144</v>
          </cell>
          <cell r="CS78">
            <v>7928</v>
          </cell>
          <cell r="CT78">
            <v>6680</v>
          </cell>
          <cell r="CU78">
            <v>0</v>
          </cell>
          <cell r="CV78">
            <v>48463</v>
          </cell>
          <cell r="CW78">
            <v>4000</v>
          </cell>
          <cell r="CX78">
            <v>0</v>
          </cell>
          <cell r="CY78">
            <v>0</v>
          </cell>
          <cell r="CZ78">
            <v>0</v>
          </cell>
          <cell r="DA78">
            <v>1199</v>
          </cell>
          <cell r="DB78">
            <v>661</v>
          </cell>
          <cell r="DC78">
            <v>0</v>
          </cell>
          <cell r="DE78">
            <v>0</v>
          </cell>
        </row>
        <row r="79">
          <cell r="AX79">
            <v>146012</v>
          </cell>
          <cell r="AY79">
            <v>0</v>
          </cell>
          <cell r="AZ79">
            <v>0</v>
          </cell>
          <cell r="BB79">
            <v>730000</v>
          </cell>
          <cell r="BC79">
            <v>500000</v>
          </cell>
          <cell r="BD79">
            <v>2000</v>
          </cell>
          <cell r="BE79">
            <v>34000</v>
          </cell>
          <cell r="BF79">
            <v>2736292</v>
          </cell>
          <cell r="BI79">
            <v>1564</v>
          </cell>
          <cell r="BJ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37140</v>
          </cell>
          <cell r="BV79">
            <v>1992</v>
          </cell>
          <cell r="BW79">
            <v>0</v>
          </cell>
          <cell r="BY79">
            <v>10000</v>
          </cell>
          <cell r="BZ79">
            <v>0</v>
          </cell>
          <cell r="CA79">
            <v>100254</v>
          </cell>
          <cell r="CB79">
            <v>28729</v>
          </cell>
          <cell r="CC79">
            <v>239726</v>
          </cell>
          <cell r="CF79">
            <v>0</v>
          </cell>
          <cell r="CG79">
            <v>0</v>
          </cell>
          <cell r="CH79">
            <v>63048</v>
          </cell>
          <cell r="CI79">
            <v>1388</v>
          </cell>
          <cell r="CJ79">
            <v>19500</v>
          </cell>
          <cell r="CK79">
            <v>1930</v>
          </cell>
          <cell r="CM79">
            <v>22135</v>
          </cell>
          <cell r="CN79">
            <v>0</v>
          </cell>
          <cell r="CO79">
            <v>1227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43860</v>
          </cell>
          <cell r="CW79">
            <v>15300</v>
          </cell>
          <cell r="CX79">
            <v>0</v>
          </cell>
          <cell r="CY79">
            <v>0</v>
          </cell>
          <cell r="CZ79">
            <v>0</v>
          </cell>
          <cell r="DA79">
            <v>697</v>
          </cell>
          <cell r="DB79">
            <v>1210</v>
          </cell>
          <cell r="DC79">
            <v>0</v>
          </cell>
          <cell r="DE79">
            <v>243408</v>
          </cell>
        </row>
        <row r="80">
          <cell r="AX80">
            <v>0</v>
          </cell>
          <cell r="AY80">
            <v>0</v>
          </cell>
          <cell r="AZ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I80">
            <v>0</v>
          </cell>
          <cell r="BJ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M80">
            <v>0</v>
          </cell>
          <cell r="CN80">
            <v>0</v>
          </cell>
          <cell r="CO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E80">
            <v>0</v>
          </cell>
        </row>
        <row r="81">
          <cell r="AX81">
            <v>0</v>
          </cell>
          <cell r="AY81">
            <v>0</v>
          </cell>
          <cell r="AZ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I81">
            <v>0</v>
          </cell>
          <cell r="BJ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M81">
            <v>0</v>
          </cell>
          <cell r="CN81">
            <v>0</v>
          </cell>
          <cell r="CO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E81">
            <v>0</v>
          </cell>
        </row>
        <row r="82">
          <cell r="AX82">
            <v>49818</v>
          </cell>
          <cell r="AY82">
            <v>0</v>
          </cell>
          <cell r="AZ82">
            <v>124458</v>
          </cell>
          <cell r="BB82">
            <v>0</v>
          </cell>
          <cell r="BC82">
            <v>748252</v>
          </cell>
          <cell r="BD82">
            <v>0</v>
          </cell>
          <cell r="BE82">
            <v>0</v>
          </cell>
          <cell r="BF82">
            <v>0</v>
          </cell>
          <cell r="BI82">
            <v>4232</v>
          </cell>
          <cell r="BJ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133199</v>
          </cell>
          <cell r="BV82">
            <v>262</v>
          </cell>
          <cell r="BW82">
            <v>0</v>
          </cell>
          <cell r="BY82">
            <v>500</v>
          </cell>
          <cell r="BZ82">
            <v>0</v>
          </cell>
          <cell r="CA82">
            <v>6844</v>
          </cell>
          <cell r="CB82">
            <v>3939</v>
          </cell>
          <cell r="CC82">
            <v>35239</v>
          </cell>
          <cell r="CF82">
            <v>262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3425</v>
          </cell>
          <cell r="CM82">
            <v>61159</v>
          </cell>
          <cell r="CN82">
            <v>0</v>
          </cell>
          <cell r="CO82">
            <v>2689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24709</v>
          </cell>
          <cell r="CW82">
            <v>10700</v>
          </cell>
          <cell r="CX82">
            <v>0</v>
          </cell>
          <cell r="CY82">
            <v>0</v>
          </cell>
          <cell r="CZ82">
            <v>0</v>
          </cell>
          <cell r="DA82">
            <v>2538</v>
          </cell>
          <cell r="DB82">
            <v>866</v>
          </cell>
          <cell r="DC82">
            <v>0</v>
          </cell>
          <cell r="DE82">
            <v>19868</v>
          </cell>
        </row>
        <row r="83">
          <cell r="AX83">
            <v>0</v>
          </cell>
          <cell r="AY83">
            <v>0</v>
          </cell>
          <cell r="AZ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I83">
            <v>0</v>
          </cell>
          <cell r="BJ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M83">
            <v>0</v>
          </cell>
          <cell r="CN83">
            <v>0</v>
          </cell>
          <cell r="CO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E83">
            <v>0</v>
          </cell>
        </row>
        <row r="84">
          <cell r="AX84">
            <v>8218</v>
          </cell>
          <cell r="AY84">
            <v>0</v>
          </cell>
          <cell r="AZ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93196</v>
          </cell>
          <cell r="BI84">
            <v>0</v>
          </cell>
          <cell r="BJ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19734</v>
          </cell>
          <cell r="BV84">
            <v>165</v>
          </cell>
          <cell r="BW84">
            <v>0</v>
          </cell>
          <cell r="BY84">
            <v>0</v>
          </cell>
          <cell r="BZ84">
            <v>0</v>
          </cell>
          <cell r="CA84">
            <v>19377</v>
          </cell>
          <cell r="CB84">
            <v>0</v>
          </cell>
          <cell r="CC84">
            <v>1324</v>
          </cell>
          <cell r="CF84">
            <v>0</v>
          </cell>
          <cell r="CG84">
            <v>0</v>
          </cell>
          <cell r="CH84">
            <v>24417</v>
          </cell>
          <cell r="CI84">
            <v>621</v>
          </cell>
          <cell r="CJ84">
            <v>1002</v>
          </cell>
          <cell r="CK84">
            <v>103</v>
          </cell>
          <cell r="CM84">
            <v>0</v>
          </cell>
          <cell r="CN84">
            <v>0</v>
          </cell>
          <cell r="CO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2200</v>
          </cell>
          <cell r="CX84">
            <v>0</v>
          </cell>
          <cell r="CY84">
            <v>0</v>
          </cell>
          <cell r="CZ84">
            <v>0</v>
          </cell>
          <cell r="DA84">
            <v>725</v>
          </cell>
          <cell r="DB84">
            <v>335</v>
          </cell>
          <cell r="DC84">
            <v>0</v>
          </cell>
          <cell r="DE84">
            <v>11177</v>
          </cell>
        </row>
        <row r="85">
          <cell r="AX85">
            <v>89721</v>
          </cell>
          <cell r="AY85">
            <v>0</v>
          </cell>
          <cell r="AZ85">
            <v>4576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836647</v>
          </cell>
          <cell r="BI85">
            <v>11345</v>
          </cell>
          <cell r="BJ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61172</v>
          </cell>
          <cell r="BV85">
            <v>2684</v>
          </cell>
          <cell r="BW85">
            <v>0</v>
          </cell>
          <cell r="BY85">
            <v>0</v>
          </cell>
          <cell r="BZ85">
            <v>135</v>
          </cell>
          <cell r="CA85">
            <v>40851</v>
          </cell>
          <cell r="CB85">
            <v>335</v>
          </cell>
          <cell r="CC85">
            <v>14516</v>
          </cell>
          <cell r="CF85">
            <v>299</v>
          </cell>
          <cell r="CG85">
            <v>616</v>
          </cell>
          <cell r="CH85">
            <v>47041</v>
          </cell>
          <cell r="CI85">
            <v>8335</v>
          </cell>
          <cell r="CJ85">
            <v>15572</v>
          </cell>
          <cell r="CK85">
            <v>4234</v>
          </cell>
          <cell r="CM85">
            <v>8869</v>
          </cell>
          <cell r="CN85">
            <v>0</v>
          </cell>
          <cell r="CO85">
            <v>577</v>
          </cell>
          <cell r="CR85">
            <v>0</v>
          </cell>
          <cell r="CS85">
            <v>0</v>
          </cell>
          <cell r="CT85">
            <v>3973</v>
          </cell>
          <cell r="CU85">
            <v>0</v>
          </cell>
          <cell r="CV85">
            <v>21450</v>
          </cell>
          <cell r="CW85">
            <v>2550</v>
          </cell>
          <cell r="CX85">
            <v>6005</v>
          </cell>
          <cell r="CY85">
            <v>0</v>
          </cell>
          <cell r="CZ85">
            <v>0</v>
          </cell>
          <cell r="DA85">
            <v>0</v>
          </cell>
          <cell r="DB85">
            <v>430</v>
          </cell>
          <cell r="DC85">
            <v>0</v>
          </cell>
          <cell r="DE85">
            <v>9994</v>
          </cell>
        </row>
        <row r="86">
          <cell r="AX86">
            <v>31020</v>
          </cell>
          <cell r="AY86">
            <v>0</v>
          </cell>
          <cell r="AZ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6548</v>
          </cell>
          <cell r="BF86">
            <v>130012</v>
          </cell>
          <cell r="BI86">
            <v>0</v>
          </cell>
          <cell r="BJ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55873</v>
          </cell>
          <cell r="BV86">
            <v>0</v>
          </cell>
          <cell r="BW86">
            <v>0</v>
          </cell>
          <cell r="BY86">
            <v>0</v>
          </cell>
          <cell r="BZ86">
            <v>0</v>
          </cell>
          <cell r="CA86">
            <v>6001</v>
          </cell>
          <cell r="CB86">
            <v>0</v>
          </cell>
          <cell r="CC86">
            <v>14930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8329</v>
          </cell>
          <cell r="CM86">
            <v>0</v>
          </cell>
          <cell r="CN86">
            <v>4149</v>
          </cell>
          <cell r="CO86">
            <v>0</v>
          </cell>
          <cell r="CR86">
            <v>3311</v>
          </cell>
          <cell r="CS86">
            <v>0</v>
          </cell>
          <cell r="CT86">
            <v>0</v>
          </cell>
          <cell r="CU86">
            <v>2142</v>
          </cell>
          <cell r="CV86">
            <v>6379</v>
          </cell>
          <cell r="CW86">
            <v>3750</v>
          </cell>
          <cell r="CX86">
            <v>5661</v>
          </cell>
          <cell r="CY86">
            <v>0</v>
          </cell>
          <cell r="CZ86">
            <v>0</v>
          </cell>
          <cell r="DA86">
            <v>0</v>
          </cell>
          <cell r="DB86">
            <v>254</v>
          </cell>
          <cell r="DC86">
            <v>0</v>
          </cell>
          <cell r="DE86">
            <v>28001</v>
          </cell>
        </row>
        <row r="87">
          <cell r="AX87">
            <v>0</v>
          </cell>
          <cell r="AY87">
            <v>0</v>
          </cell>
          <cell r="AZ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I87">
            <v>0</v>
          </cell>
          <cell r="BJ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M87">
            <v>0</v>
          </cell>
          <cell r="CN87">
            <v>0</v>
          </cell>
          <cell r="CO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E87">
            <v>0</v>
          </cell>
        </row>
        <row r="88">
          <cell r="AX88">
            <v>24227</v>
          </cell>
          <cell r="AY88">
            <v>0</v>
          </cell>
          <cell r="AZ88">
            <v>0</v>
          </cell>
          <cell r="BB88">
            <v>189000</v>
          </cell>
          <cell r="BC88">
            <v>441000</v>
          </cell>
          <cell r="BD88">
            <v>6319</v>
          </cell>
          <cell r="BE88">
            <v>0</v>
          </cell>
          <cell r="BF88">
            <v>0</v>
          </cell>
          <cell r="BI88">
            <v>0</v>
          </cell>
          <cell r="BJ88">
            <v>0</v>
          </cell>
          <cell r="BQ88">
            <v>0</v>
          </cell>
          <cell r="BR88">
            <v>51936</v>
          </cell>
          <cell r="BS88">
            <v>7677</v>
          </cell>
          <cell r="BT88">
            <v>0</v>
          </cell>
          <cell r="BU88">
            <v>20641</v>
          </cell>
          <cell r="BV88">
            <v>680</v>
          </cell>
          <cell r="BW88">
            <v>0</v>
          </cell>
          <cell r="BY88">
            <v>0</v>
          </cell>
          <cell r="BZ88">
            <v>0</v>
          </cell>
          <cell r="CA88">
            <v>4013</v>
          </cell>
          <cell r="CB88">
            <v>0</v>
          </cell>
          <cell r="CC88">
            <v>2420</v>
          </cell>
          <cell r="CF88">
            <v>4442</v>
          </cell>
          <cell r="CG88">
            <v>0</v>
          </cell>
          <cell r="CH88">
            <v>49496</v>
          </cell>
          <cell r="CI88">
            <v>0</v>
          </cell>
          <cell r="CJ88">
            <v>0</v>
          </cell>
          <cell r="CK88">
            <v>0</v>
          </cell>
          <cell r="CM88">
            <v>5199</v>
          </cell>
          <cell r="CN88">
            <v>0</v>
          </cell>
          <cell r="CO88">
            <v>14573</v>
          </cell>
          <cell r="CR88">
            <v>0</v>
          </cell>
          <cell r="CS88">
            <v>0</v>
          </cell>
          <cell r="CT88">
            <v>6892</v>
          </cell>
          <cell r="CU88">
            <v>0</v>
          </cell>
          <cell r="CV88">
            <v>10039</v>
          </cell>
          <cell r="CW88">
            <v>797</v>
          </cell>
          <cell r="CX88">
            <v>0</v>
          </cell>
          <cell r="CY88">
            <v>0</v>
          </cell>
          <cell r="CZ88">
            <v>0</v>
          </cell>
          <cell r="DA88">
            <v>326</v>
          </cell>
          <cell r="DB88">
            <v>490</v>
          </cell>
          <cell r="DC88">
            <v>0</v>
          </cell>
          <cell r="DE88">
            <v>4583</v>
          </cell>
        </row>
        <row r="89">
          <cell r="AX89">
            <v>23593</v>
          </cell>
          <cell r="AY89">
            <v>0</v>
          </cell>
          <cell r="AZ89">
            <v>26257</v>
          </cell>
          <cell r="BB89">
            <v>1913000</v>
          </cell>
          <cell r="BC89">
            <v>925000</v>
          </cell>
          <cell r="BD89">
            <v>0</v>
          </cell>
          <cell r="BE89">
            <v>0</v>
          </cell>
          <cell r="BF89">
            <v>127144</v>
          </cell>
          <cell r="BI89">
            <v>620</v>
          </cell>
          <cell r="BJ89">
            <v>0</v>
          </cell>
          <cell r="BQ89">
            <v>0</v>
          </cell>
          <cell r="BR89">
            <v>600</v>
          </cell>
          <cell r="BS89">
            <v>0</v>
          </cell>
          <cell r="BT89">
            <v>0</v>
          </cell>
          <cell r="BU89">
            <v>78065</v>
          </cell>
          <cell r="BV89">
            <v>1041</v>
          </cell>
          <cell r="BW89">
            <v>147</v>
          </cell>
          <cell r="BY89">
            <v>0</v>
          </cell>
          <cell r="BZ89">
            <v>0</v>
          </cell>
          <cell r="CA89">
            <v>5535</v>
          </cell>
          <cell r="CB89">
            <v>4703</v>
          </cell>
          <cell r="CC89">
            <v>17661</v>
          </cell>
          <cell r="CF89">
            <v>1579</v>
          </cell>
          <cell r="CG89">
            <v>1723</v>
          </cell>
          <cell r="CH89">
            <v>43867</v>
          </cell>
          <cell r="CI89">
            <v>6323</v>
          </cell>
          <cell r="CJ89">
            <v>3910</v>
          </cell>
          <cell r="CK89">
            <v>4697</v>
          </cell>
          <cell r="CM89">
            <v>0</v>
          </cell>
          <cell r="CN89">
            <v>0</v>
          </cell>
          <cell r="CO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17925</v>
          </cell>
          <cell r="CW89">
            <v>8500</v>
          </cell>
          <cell r="CX89">
            <v>0</v>
          </cell>
          <cell r="CY89">
            <v>0</v>
          </cell>
          <cell r="CZ89">
            <v>0</v>
          </cell>
          <cell r="DA89">
            <v>551</v>
          </cell>
          <cell r="DB89">
            <v>975</v>
          </cell>
          <cell r="DC89">
            <v>0</v>
          </cell>
          <cell r="DE89">
            <v>12837</v>
          </cell>
        </row>
        <row r="90">
          <cell r="AX90">
            <v>29422</v>
          </cell>
          <cell r="AY90">
            <v>0</v>
          </cell>
          <cell r="AZ90">
            <v>293804</v>
          </cell>
          <cell r="BB90">
            <v>0</v>
          </cell>
          <cell r="BC90">
            <v>9135</v>
          </cell>
          <cell r="BD90">
            <v>0</v>
          </cell>
          <cell r="BE90">
            <v>6052</v>
          </cell>
          <cell r="BF90">
            <v>0</v>
          </cell>
          <cell r="BI90">
            <v>0</v>
          </cell>
          <cell r="BJ90">
            <v>0</v>
          </cell>
          <cell r="BQ90">
            <v>0</v>
          </cell>
          <cell r="BR90">
            <v>0</v>
          </cell>
          <cell r="BS90">
            <v>174</v>
          </cell>
          <cell r="BT90">
            <v>0</v>
          </cell>
          <cell r="BU90">
            <v>24446</v>
          </cell>
          <cell r="BV90">
            <v>0</v>
          </cell>
          <cell r="BW90">
            <v>350</v>
          </cell>
          <cell r="BY90">
            <v>0</v>
          </cell>
          <cell r="BZ90">
            <v>0</v>
          </cell>
          <cell r="CA90">
            <v>0</v>
          </cell>
          <cell r="CB90">
            <v>630</v>
          </cell>
          <cell r="CC90">
            <v>4107</v>
          </cell>
          <cell r="CF90">
            <v>0</v>
          </cell>
          <cell r="CG90">
            <v>0</v>
          </cell>
          <cell r="CH90">
            <v>13315</v>
          </cell>
          <cell r="CI90">
            <v>2522</v>
          </cell>
          <cell r="CJ90">
            <v>0</v>
          </cell>
          <cell r="CK90">
            <v>0</v>
          </cell>
          <cell r="CM90">
            <v>0</v>
          </cell>
          <cell r="CN90">
            <v>0</v>
          </cell>
          <cell r="CO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3810</v>
          </cell>
          <cell r="CX90">
            <v>0</v>
          </cell>
          <cell r="CY90">
            <v>0</v>
          </cell>
          <cell r="CZ90">
            <v>0</v>
          </cell>
          <cell r="DA90">
            <v>270</v>
          </cell>
          <cell r="DB90">
            <v>0</v>
          </cell>
          <cell r="DC90">
            <v>0</v>
          </cell>
          <cell r="DE90">
            <v>9048</v>
          </cell>
        </row>
        <row r="91">
          <cell r="AX91">
            <v>23528</v>
          </cell>
          <cell r="AY91">
            <v>0</v>
          </cell>
          <cell r="AZ91">
            <v>0</v>
          </cell>
          <cell r="BB91">
            <v>47000</v>
          </cell>
          <cell r="BC91">
            <v>148000</v>
          </cell>
          <cell r="BD91">
            <v>0</v>
          </cell>
          <cell r="BE91">
            <v>0</v>
          </cell>
          <cell r="BF91">
            <v>205361</v>
          </cell>
          <cell r="BI91">
            <v>0</v>
          </cell>
          <cell r="BJ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140</v>
          </cell>
          <cell r="BU91">
            <v>31639</v>
          </cell>
          <cell r="BV91">
            <v>300</v>
          </cell>
          <cell r="BW91">
            <v>1936</v>
          </cell>
          <cell r="BY91">
            <v>0</v>
          </cell>
          <cell r="BZ91">
            <v>0</v>
          </cell>
          <cell r="CA91">
            <v>15253</v>
          </cell>
          <cell r="CB91">
            <v>4632</v>
          </cell>
          <cell r="CC91">
            <v>2001</v>
          </cell>
          <cell r="CF91">
            <v>763</v>
          </cell>
          <cell r="CG91">
            <v>2170</v>
          </cell>
          <cell r="CH91">
            <v>0</v>
          </cell>
          <cell r="CI91">
            <v>2410</v>
          </cell>
          <cell r="CJ91">
            <v>0</v>
          </cell>
          <cell r="CK91">
            <v>5535</v>
          </cell>
          <cell r="CM91">
            <v>0</v>
          </cell>
          <cell r="CN91">
            <v>914</v>
          </cell>
          <cell r="CO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6582</v>
          </cell>
          <cell r="CW91">
            <v>4500</v>
          </cell>
          <cell r="CX91">
            <v>0</v>
          </cell>
          <cell r="CY91">
            <v>0</v>
          </cell>
          <cell r="CZ91">
            <v>0</v>
          </cell>
          <cell r="DA91">
            <v>5134</v>
          </cell>
          <cell r="DB91">
            <v>360</v>
          </cell>
          <cell r="DC91">
            <v>0</v>
          </cell>
          <cell r="DE91">
            <v>8990</v>
          </cell>
        </row>
        <row r="92">
          <cell r="AX92">
            <v>0</v>
          </cell>
          <cell r="AY92">
            <v>0</v>
          </cell>
          <cell r="AZ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I92">
            <v>0</v>
          </cell>
          <cell r="BJ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M92">
            <v>0</v>
          </cell>
          <cell r="CN92">
            <v>0</v>
          </cell>
          <cell r="CO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E92">
            <v>0</v>
          </cell>
        </row>
        <row r="93">
          <cell r="AX93">
            <v>28629</v>
          </cell>
          <cell r="AY93">
            <v>0</v>
          </cell>
          <cell r="AZ93">
            <v>0</v>
          </cell>
          <cell r="BB93">
            <v>25000</v>
          </cell>
          <cell r="BC93">
            <v>870500</v>
          </cell>
          <cell r="BD93">
            <v>500</v>
          </cell>
          <cell r="BE93">
            <v>0</v>
          </cell>
          <cell r="BF93">
            <v>0</v>
          </cell>
          <cell r="BI93">
            <v>0</v>
          </cell>
          <cell r="BJ93">
            <v>0</v>
          </cell>
          <cell r="BQ93">
            <v>0</v>
          </cell>
          <cell r="BR93">
            <v>1150</v>
          </cell>
          <cell r="BS93">
            <v>0</v>
          </cell>
          <cell r="BT93">
            <v>0</v>
          </cell>
          <cell r="BU93">
            <v>12727</v>
          </cell>
          <cell r="BV93">
            <v>0</v>
          </cell>
          <cell r="BW93">
            <v>0</v>
          </cell>
          <cell r="BY93">
            <v>0</v>
          </cell>
          <cell r="BZ93">
            <v>0</v>
          </cell>
          <cell r="CA93">
            <v>804</v>
          </cell>
          <cell r="CB93">
            <v>2430</v>
          </cell>
          <cell r="CC93">
            <v>134</v>
          </cell>
          <cell r="CF93">
            <v>0</v>
          </cell>
          <cell r="CG93">
            <v>0</v>
          </cell>
          <cell r="CH93">
            <v>0</v>
          </cell>
          <cell r="CI93">
            <v>250</v>
          </cell>
          <cell r="CJ93">
            <v>0</v>
          </cell>
          <cell r="CK93">
            <v>160</v>
          </cell>
          <cell r="CM93">
            <v>238</v>
          </cell>
          <cell r="CN93">
            <v>0</v>
          </cell>
          <cell r="CO93">
            <v>0</v>
          </cell>
          <cell r="CR93">
            <v>0</v>
          </cell>
          <cell r="CS93">
            <v>0</v>
          </cell>
          <cell r="CT93">
            <v>3002</v>
          </cell>
          <cell r="CU93">
            <v>0</v>
          </cell>
          <cell r="CV93">
            <v>10618</v>
          </cell>
          <cell r="CW93">
            <v>1200</v>
          </cell>
          <cell r="CX93">
            <v>1200</v>
          </cell>
          <cell r="CY93">
            <v>0</v>
          </cell>
          <cell r="CZ93">
            <v>0</v>
          </cell>
          <cell r="DA93">
            <v>107</v>
          </cell>
          <cell r="DB93">
            <v>0</v>
          </cell>
          <cell r="DC93">
            <v>0</v>
          </cell>
          <cell r="DE93">
            <v>1042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14" ht="59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9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59.25">
      <c r="A3" s="1"/>
      <c r="B3" s="176" t="s">
        <v>3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"/>
    </row>
    <row r="4" spans="1:14" ht="59.25">
      <c r="A4" s="1"/>
      <c r="B4" s="176" t="s">
        <v>236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"/>
    </row>
    <row r="5" spans="1:14" ht="59.25">
      <c r="A5" s="1"/>
      <c r="B5" s="176" t="s">
        <v>416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"/>
    </row>
    <row r="6" spans="1:14" ht="59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59.25">
      <c r="A7" s="1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"/>
    </row>
    <row r="8" spans="1:14" ht="59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59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59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59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59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59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59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59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59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59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59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59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59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59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59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59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59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59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59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59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59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59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59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59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59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sheetProtection/>
  <mergeCells count="4">
    <mergeCell ref="B3:M3"/>
    <mergeCell ref="B4:M4"/>
    <mergeCell ref="B5:M5"/>
    <mergeCell ref="B7:M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312"/>
  <sheetViews>
    <sheetView zoomScalePageLayoutView="0" workbookViewId="0" topLeftCell="A5">
      <selection activeCell="A5" sqref="A5:G19"/>
    </sheetView>
  </sheetViews>
  <sheetFormatPr defaultColWidth="9.140625" defaultRowHeight="12.75"/>
  <cols>
    <col min="2" max="2" width="0" style="0" hidden="1" customWidth="1"/>
    <col min="4" max="4" width="40.00390625" style="51" customWidth="1"/>
    <col min="5" max="6" width="11.421875" style="51" hidden="1" customWidth="1"/>
    <col min="7" max="7" width="5.28125" style="40" customWidth="1"/>
    <col min="8" max="8" width="16.140625" style="0" bestFit="1" customWidth="1"/>
    <col min="9" max="9" width="13.140625" style="0" bestFit="1" customWidth="1"/>
    <col min="10" max="10" width="14.8515625" style="0" bestFit="1" customWidth="1"/>
    <col min="11" max="11" width="15.421875" style="0" bestFit="1" customWidth="1"/>
    <col min="12" max="12" width="14.8515625" style="0" bestFit="1" customWidth="1"/>
    <col min="13" max="13" width="14.421875" style="0" bestFit="1" customWidth="1"/>
    <col min="14" max="15" width="15.421875" style="0" bestFit="1" customWidth="1"/>
    <col min="16" max="16" width="15.421875" style="0" customWidth="1"/>
    <col min="17" max="17" width="13.421875" style="0" bestFit="1" customWidth="1"/>
    <col min="18" max="18" width="15.8515625" style="0" customWidth="1"/>
    <col min="19" max="19" width="4.140625" style="52" customWidth="1"/>
    <col min="20" max="20" width="16.57421875" style="0" customWidth="1"/>
    <col min="21" max="21" width="14.8515625" style="0" customWidth="1"/>
    <col min="22" max="28" width="14.8515625" style="47" customWidth="1"/>
    <col min="29" max="29" width="17.140625" style="0" customWidth="1"/>
    <col min="30" max="30" width="15.421875" style="0" customWidth="1"/>
    <col min="31" max="31" width="3.28125" style="0" customWidth="1"/>
    <col min="32" max="32" width="17.7109375" style="0" bestFit="1" customWidth="1"/>
    <col min="33" max="35" width="16.140625" style="0" customWidth="1"/>
    <col min="36" max="36" width="17.140625" style="0" customWidth="1"/>
    <col min="37" max="37" width="16.140625" style="0" customWidth="1"/>
    <col min="38" max="38" width="17.8515625" style="0" customWidth="1"/>
    <col min="39" max="39" width="15.57421875" style="0" customWidth="1"/>
  </cols>
  <sheetData>
    <row r="1" spans="4:19" s="47" customFormat="1" ht="12.75">
      <c r="D1" s="64"/>
      <c r="E1" s="64"/>
      <c r="F1" s="64"/>
      <c r="G1" s="73"/>
      <c r="S1" s="52"/>
    </row>
    <row r="2" spans="1:29" s="33" customFormat="1" ht="19.5" customHeight="1">
      <c r="A2" s="201"/>
      <c r="B2" s="201"/>
      <c r="C2" s="201"/>
      <c r="D2" s="201"/>
      <c r="E2" s="78"/>
      <c r="F2" s="78"/>
      <c r="G2" s="55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144" s="5" customFormat="1" ht="20.25" customHeight="1">
      <c r="A3" s="185" t="s">
        <v>426</v>
      </c>
      <c r="B3" s="186"/>
      <c r="C3" s="186"/>
      <c r="D3" s="186"/>
      <c r="E3" s="79"/>
      <c r="F3" s="79"/>
      <c r="G3" s="214"/>
      <c r="H3" s="190" t="s">
        <v>244</v>
      </c>
      <c r="I3" s="210"/>
      <c r="J3" s="210"/>
      <c r="K3" s="210"/>
      <c r="L3" s="210"/>
      <c r="M3" s="210"/>
      <c r="N3" s="210"/>
      <c r="O3" s="210"/>
      <c r="P3" s="210"/>
      <c r="Q3" s="210"/>
      <c r="R3" s="211"/>
      <c r="S3" s="24"/>
      <c r="T3" s="190" t="s">
        <v>249</v>
      </c>
      <c r="U3" s="212"/>
      <c r="V3" s="212"/>
      <c r="W3" s="212"/>
      <c r="X3" s="212"/>
      <c r="Y3" s="212"/>
      <c r="Z3" s="212"/>
      <c r="AA3" s="212"/>
      <c r="AB3" s="212"/>
      <c r="AC3" s="213"/>
      <c r="AD3" s="15"/>
      <c r="AE3" s="3"/>
      <c r="AF3" s="208" t="s">
        <v>260</v>
      </c>
      <c r="AG3" s="209"/>
      <c r="AH3" s="209"/>
      <c r="AI3" s="209"/>
      <c r="AJ3" s="199"/>
      <c r="AK3" s="209"/>
      <c r="AL3" s="200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s="5" customFormat="1" ht="91.5" customHeight="1">
      <c r="A4" s="187"/>
      <c r="B4" s="188"/>
      <c r="C4" s="188"/>
      <c r="D4" s="188"/>
      <c r="E4" s="80"/>
      <c r="F4" s="80"/>
      <c r="G4" s="215"/>
      <c r="H4" s="18" t="s">
        <v>237</v>
      </c>
      <c r="I4" s="16" t="s">
        <v>238</v>
      </c>
      <c r="J4" s="16" t="s">
        <v>239</v>
      </c>
      <c r="K4" s="16" t="s">
        <v>240</v>
      </c>
      <c r="L4" s="44" t="s">
        <v>252</v>
      </c>
      <c r="M4" s="16" t="s">
        <v>241</v>
      </c>
      <c r="N4" s="16" t="s">
        <v>0</v>
      </c>
      <c r="O4" s="16" t="s">
        <v>242</v>
      </c>
      <c r="P4" s="16" t="s">
        <v>243</v>
      </c>
      <c r="Q4" s="23" t="s">
        <v>275</v>
      </c>
      <c r="R4" s="58" t="s">
        <v>1</v>
      </c>
      <c r="S4" s="25"/>
      <c r="T4" s="16" t="s">
        <v>245</v>
      </c>
      <c r="U4" s="34" t="s">
        <v>246</v>
      </c>
      <c r="V4" s="57" t="s">
        <v>295</v>
      </c>
      <c r="W4" s="57" t="s">
        <v>296</v>
      </c>
      <c r="X4" s="17" t="s">
        <v>2</v>
      </c>
      <c r="Y4" s="17" t="s">
        <v>247</v>
      </c>
      <c r="Z4" s="17" t="s">
        <v>297</v>
      </c>
      <c r="AA4" s="57" t="s">
        <v>298</v>
      </c>
      <c r="AB4" s="17" t="s">
        <v>248</v>
      </c>
      <c r="AC4" s="26" t="s">
        <v>251</v>
      </c>
      <c r="AD4" s="22" t="s">
        <v>250</v>
      </c>
      <c r="AE4" s="3"/>
      <c r="AF4" s="16" t="s">
        <v>253</v>
      </c>
      <c r="AG4" s="16" t="s">
        <v>254</v>
      </c>
      <c r="AH4" s="16" t="s">
        <v>255</v>
      </c>
      <c r="AI4" s="16" t="s">
        <v>256</v>
      </c>
      <c r="AJ4" s="60" t="s">
        <v>259</v>
      </c>
      <c r="AK4" s="34" t="s">
        <v>257</v>
      </c>
      <c r="AL4" s="60" t="s">
        <v>258</v>
      </c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</row>
    <row r="5" spans="1:39" ht="19.5" customHeight="1">
      <c r="A5" s="4">
        <v>1</v>
      </c>
      <c r="B5" s="43" t="s">
        <v>309</v>
      </c>
      <c r="C5" s="43">
        <v>9490</v>
      </c>
      <c r="D5" s="65" t="s">
        <v>101</v>
      </c>
      <c r="E5" s="65"/>
      <c r="F5" s="65">
        <v>1</v>
      </c>
      <c r="G5" s="69" t="s">
        <v>316</v>
      </c>
      <c r="H5" s="74">
        <v>0</v>
      </c>
      <c r="I5" s="66">
        <v>0</v>
      </c>
      <c r="J5" s="66">
        <v>0</v>
      </c>
      <c r="K5" s="66">
        <v>0</v>
      </c>
      <c r="L5" s="66">
        <v>0</v>
      </c>
      <c r="M5" s="66">
        <v>0</v>
      </c>
      <c r="N5" s="66">
        <v>0</v>
      </c>
      <c r="O5" s="66">
        <v>0</v>
      </c>
      <c r="P5" s="66">
        <v>0</v>
      </c>
      <c r="Q5" s="66">
        <v>0</v>
      </c>
      <c r="R5" s="67">
        <f aca="true" t="shared" si="0" ref="R5:R21">SUM(H5:Q5)</f>
        <v>0</v>
      </c>
      <c r="S5" s="28"/>
      <c r="T5" s="66">
        <v>0</v>
      </c>
      <c r="U5" s="66">
        <v>0</v>
      </c>
      <c r="V5" s="66">
        <v>0</v>
      </c>
      <c r="W5" s="66">
        <v>0</v>
      </c>
      <c r="X5" s="66">
        <v>0</v>
      </c>
      <c r="Y5" s="66">
        <v>0</v>
      </c>
      <c r="Z5" s="66">
        <v>0</v>
      </c>
      <c r="AA5" s="66">
        <v>0</v>
      </c>
      <c r="AB5" s="66">
        <v>0</v>
      </c>
      <c r="AC5" s="48">
        <f aca="true" t="shared" si="1" ref="AC5:AC21">SUM(T5:AB5)</f>
        <v>0</v>
      </c>
      <c r="AD5" s="46">
        <f aca="true" t="shared" si="2" ref="AD5:AD21">+R5-AC5</f>
        <v>0</v>
      </c>
      <c r="AE5" s="41"/>
      <c r="AF5" s="66">
        <v>0</v>
      </c>
      <c r="AG5" s="66">
        <v>0</v>
      </c>
      <c r="AH5" s="66">
        <v>0</v>
      </c>
      <c r="AI5" s="66">
        <v>0</v>
      </c>
      <c r="AJ5" s="62">
        <f aca="true" t="shared" si="3" ref="AJ5:AJ21">SUM(AF5:AI5)</f>
        <v>0</v>
      </c>
      <c r="AK5" s="66">
        <v>0</v>
      </c>
      <c r="AL5" s="62">
        <f aca="true" t="shared" si="4" ref="AL5:AL21">+AJ5-AK5</f>
        <v>0</v>
      </c>
      <c r="AM5" s="41"/>
    </row>
    <row r="6" spans="1:39" ht="19.5" customHeight="1">
      <c r="A6" s="4">
        <f>+A5+1</f>
        <v>2</v>
      </c>
      <c r="B6" s="43" t="s">
        <v>309</v>
      </c>
      <c r="C6" s="43">
        <v>9483</v>
      </c>
      <c r="D6" s="65" t="s">
        <v>90</v>
      </c>
      <c r="E6" s="65"/>
      <c r="F6" s="65">
        <v>1</v>
      </c>
      <c r="G6" s="69" t="s">
        <v>316</v>
      </c>
      <c r="H6" s="74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7">
        <f t="shared" si="0"/>
        <v>0</v>
      </c>
      <c r="S6" s="10"/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0</v>
      </c>
      <c r="Z6" s="66">
        <v>0</v>
      </c>
      <c r="AA6" s="66">
        <v>0</v>
      </c>
      <c r="AB6" s="66">
        <v>0</v>
      </c>
      <c r="AC6" s="48">
        <f t="shared" si="1"/>
        <v>0</v>
      </c>
      <c r="AD6" s="46">
        <f t="shared" si="2"/>
        <v>0</v>
      </c>
      <c r="AE6" s="41"/>
      <c r="AF6" s="66">
        <v>0</v>
      </c>
      <c r="AG6" s="66">
        <v>0</v>
      </c>
      <c r="AH6" s="66">
        <v>0</v>
      </c>
      <c r="AI6" s="66">
        <v>0</v>
      </c>
      <c r="AJ6" s="62">
        <f t="shared" si="3"/>
        <v>0</v>
      </c>
      <c r="AK6" s="66">
        <v>0</v>
      </c>
      <c r="AL6" s="62">
        <f t="shared" si="4"/>
        <v>0</v>
      </c>
      <c r="AM6" s="41"/>
    </row>
    <row r="7" spans="1:50" s="20" customFormat="1" ht="19.5" customHeight="1">
      <c r="A7" s="4">
        <f aca="true" t="shared" si="5" ref="A7:A19">+A6+1</f>
        <v>3</v>
      </c>
      <c r="B7" s="43" t="s">
        <v>309</v>
      </c>
      <c r="C7" s="43">
        <v>9863</v>
      </c>
      <c r="D7" s="65" t="s">
        <v>310</v>
      </c>
      <c r="E7" s="65">
        <v>1</v>
      </c>
      <c r="F7" s="65"/>
      <c r="G7" s="69" t="s">
        <v>316</v>
      </c>
      <c r="H7" s="74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7">
        <f t="shared" si="0"/>
        <v>0</v>
      </c>
      <c r="S7" s="10"/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48">
        <f t="shared" si="1"/>
        <v>0</v>
      </c>
      <c r="AD7" s="46">
        <f t="shared" si="2"/>
        <v>0</v>
      </c>
      <c r="AE7" s="41"/>
      <c r="AF7" s="66">
        <v>0</v>
      </c>
      <c r="AG7" s="66">
        <v>0</v>
      </c>
      <c r="AH7" s="66">
        <v>0</v>
      </c>
      <c r="AI7" s="66">
        <v>0</v>
      </c>
      <c r="AJ7" s="62">
        <f t="shared" si="3"/>
        <v>0</v>
      </c>
      <c r="AK7" s="66">
        <v>0</v>
      </c>
      <c r="AL7" s="62">
        <f t="shared" si="4"/>
        <v>0</v>
      </c>
      <c r="AM7" s="41"/>
      <c r="AX7"/>
    </row>
    <row r="8" spans="1:50" s="86" customFormat="1" ht="19.5" customHeight="1">
      <c r="A8" s="4">
        <f t="shared" si="5"/>
        <v>4</v>
      </c>
      <c r="B8" s="43" t="s">
        <v>309</v>
      </c>
      <c r="C8" s="43">
        <v>9494</v>
      </c>
      <c r="D8" s="65" t="s">
        <v>91</v>
      </c>
      <c r="E8" s="65">
        <v>1</v>
      </c>
      <c r="F8" s="65"/>
      <c r="G8" s="69" t="s">
        <v>316</v>
      </c>
      <c r="H8" s="74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7">
        <f t="shared" si="0"/>
        <v>0</v>
      </c>
      <c r="S8" s="10"/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48">
        <f t="shared" si="1"/>
        <v>0</v>
      </c>
      <c r="AD8" s="46">
        <f t="shared" si="2"/>
        <v>0</v>
      </c>
      <c r="AE8" s="41"/>
      <c r="AF8" s="66">
        <v>0</v>
      </c>
      <c r="AG8" s="66">
        <v>0</v>
      </c>
      <c r="AH8" s="66">
        <v>0</v>
      </c>
      <c r="AI8" s="66">
        <v>0</v>
      </c>
      <c r="AJ8" s="62">
        <f t="shared" si="3"/>
        <v>0</v>
      </c>
      <c r="AK8" s="66">
        <v>0</v>
      </c>
      <c r="AL8" s="62">
        <f t="shared" si="4"/>
        <v>0</v>
      </c>
      <c r="AM8" s="41"/>
      <c r="AX8" s="47"/>
    </row>
    <row r="9" spans="1:50" s="20" customFormat="1" ht="19.5" customHeight="1">
      <c r="A9" s="4">
        <f t="shared" si="5"/>
        <v>5</v>
      </c>
      <c r="B9" s="43" t="s">
        <v>309</v>
      </c>
      <c r="C9" s="43">
        <v>9485</v>
      </c>
      <c r="D9" s="65" t="s">
        <v>92</v>
      </c>
      <c r="E9" s="65"/>
      <c r="F9" s="65">
        <v>1</v>
      </c>
      <c r="G9" s="69" t="s">
        <v>316</v>
      </c>
      <c r="H9" s="74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7">
        <f t="shared" si="0"/>
        <v>0</v>
      </c>
      <c r="S9" s="10"/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48">
        <f t="shared" si="1"/>
        <v>0</v>
      </c>
      <c r="AD9" s="46">
        <f t="shared" si="2"/>
        <v>0</v>
      </c>
      <c r="AE9" s="41"/>
      <c r="AF9" s="66">
        <v>0</v>
      </c>
      <c r="AG9" s="66">
        <v>0</v>
      </c>
      <c r="AH9" s="66">
        <v>0</v>
      </c>
      <c r="AI9" s="66">
        <v>0</v>
      </c>
      <c r="AJ9" s="62">
        <f t="shared" si="3"/>
        <v>0</v>
      </c>
      <c r="AK9" s="66">
        <v>0</v>
      </c>
      <c r="AL9" s="62">
        <f t="shared" si="4"/>
        <v>0</v>
      </c>
      <c r="AM9" s="41"/>
      <c r="AX9"/>
    </row>
    <row r="10" spans="1:50" s="20" customFormat="1" ht="19.5" customHeight="1">
      <c r="A10" s="4">
        <f t="shared" si="5"/>
        <v>6</v>
      </c>
      <c r="B10" s="43" t="s">
        <v>309</v>
      </c>
      <c r="C10" s="43">
        <v>9486</v>
      </c>
      <c r="D10" s="65" t="s">
        <v>93</v>
      </c>
      <c r="E10" s="65"/>
      <c r="F10" s="65">
        <v>1</v>
      </c>
      <c r="G10" s="69" t="s">
        <v>316</v>
      </c>
      <c r="H10" s="74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7">
        <f t="shared" si="0"/>
        <v>0</v>
      </c>
      <c r="S10" s="10"/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48">
        <f t="shared" si="1"/>
        <v>0</v>
      </c>
      <c r="AD10" s="46">
        <f t="shared" si="2"/>
        <v>0</v>
      </c>
      <c r="AE10" s="41"/>
      <c r="AF10" s="66">
        <v>0</v>
      </c>
      <c r="AG10" s="66">
        <v>0</v>
      </c>
      <c r="AH10" s="66">
        <v>0</v>
      </c>
      <c r="AI10" s="66">
        <v>0</v>
      </c>
      <c r="AJ10" s="62">
        <f t="shared" si="3"/>
        <v>0</v>
      </c>
      <c r="AK10" s="66">
        <v>0</v>
      </c>
      <c r="AL10" s="62">
        <f t="shared" si="4"/>
        <v>0</v>
      </c>
      <c r="AM10" s="41"/>
      <c r="AX10"/>
    </row>
    <row r="11" spans="1:50" s="20" customFormat="1" ht="19.5" customHeight="1">
      <c r="A11" s="4">
        <f t="shared" si="5"/>
        <v>7</v>
      </c>
      <c r="B11" s="43" t="s">
        <v>309</v>
      </c>
      <c r="C11" s="43">
        <v>9487</v>
      </c>
      <c r="D11" s="65" t="s">
        <v>94</v>
      </c>
      <c r="E11" s="65"/>
      <c r="F11" s="65">
        <v>1</v>
      </c>
      <c r="G11" s="69" t="s">
        <v>316</v>
      </c>
      <c r="H11" s="74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7">
        <f t="shared" si="0"/>
        <v>0</v>
      </c>
      <c r="S11" s="10"/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48">
        <f t="shared" si="1"/>
        <v>0</v>
      </c>
      <c r="AD11" s="46">
        <f t="shared" si="2"/>
        <v>0</v>
      </c>
      <c r="AE11" s="41"/>
      <c r="AF11" s="66">
        <v>0</v>
      </c>
      <c r="AG11" s="66">
        <v>0</v>
      </c>
      <c r="AH11" s="66">
        <v>0</v>
      </c>
      <c r="AI11" s="66">
        <v>0</v>
      </c>
      <c r="AJ11" s="62">
        <f t="shared" si="3"/>
        <v>0</v>
      </c>
      <c r="AK11" s="66">
        <v>0</v>
      </c>
      <c r="AL11" s="62">
        <f t="shared" si="4"/>
        <v>0</v>
      </c>
      <c r="AM11" s="41"/>
      <c r="AX11"/>
    </row>
    <row r="12" spans="1:50" s="20" customFormat="1" ht="19.5" customHeight="1">
      <c r="A12" s="4">
        <f t="shared" si="5"/>
        <v>8</v>
      </c>
      <c r="B12" s="43" t="s">
        <v>309</v>
      </c>
      <c r="C12" s="43">
        <v>9488</v>
      </c>
      <c r="D12" s="65" t="s">
        <v>95</v>
      </c>
      <c r="E12" s="65"/>
      <c r="F12" s="65">
        <v>1</v>
      </c>
      <c r="G12" s="69" t="s">
        <v>316</v>
      </c>
      <c r="H12" s="74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7">
        <f t="shared" si="0"/>
        <v>0</v>
      </c>
      <c r="S12" s="10"/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48">
        <f t="shared" si="1"/>
        <v>0</v>
      </c>
      <c r="AD12" s="46">
        <f t="shared" si="2"/>
        <v>0</v>
      </c>
      <c r="AE12" s="41"/>
      <c r="AF12" s="66">
        <v>0</v>
      </c>
      <c r="AG12" s="66">
        <v>0</v>
      </c>
      <c r="AH12" s="66">
        <v>0</v>
      </c>
      <c r="AI12" s="66">
        <v>0</v>
      </c>
      <c r="AJ12" s="62">
        <f t="shared" si="3"/>
        <v>0</v>
      </c>
      <c r="AK12" s="66">
        <v>0</v>
      </c>
      <c r="AL12" s="62">
        <f t="shared" si="4"/>
        <v>0</v>
      </c>
      <c r="AM12" s="41"/>
      <c r="AX12"/>
    </row>
    <row r="13" spans="1:50" s="20" customFormat="1" ht="19.5" customHeight="1">
      <c r="A13" s="4">
        <f t="shared" si="5"/>
        <v>9</v>
      </c>
      <c r="B13" s="43" t="s">
        <v>309</v>
      </c>
      <c r="C13" s="43">
        <v>9876</v>
      </c>
      <c r="D13" s="65" t="s">
        <v>96</v>
      </c>
      <c r="E13" s="65">
        <v>1</v>
      </c>
      <c r="F13" s="65"/>
      <c r="G13" s="69" t="s">
        <v>316</v>
      </c>
      <c r="H13" s="74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7">
        <f t="shared" si="0"/>
        <v>0</v>
      </c>
      <c r="S13" s="10"/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48">
        <f t="shared" si="1"/>
        <v>0</v>
      </c>
      <c r="AD13" s="46">
        <f t="shared" si="2"/>
        <v>0</v>
      </c>
      <c r="AE13" s="41"/>
      <c r="AF13" s="66">
        <v>0</v>
      </c>
      <c r="AG13" s="66">
        <v>0</v>
      </c>
      <c r="AH13" s="66">
        <v>0</v>
      </c>
      <c r="AI13" s="66">
        <v>0</v>
      </c>
      <c r="AJ13" s="62">
        <f t="shared" si="3"/>
        <v>0</v>
      </c>
      <c r="AK13" s="66">
        <v>0</v>
      </c>
      <c r="AL13" s="62">
        <f t="shared" si="4"/>
        <v>0</v>
      </c>
      <c r="AM13" s="41"/>
      <c r="AX13"/>
    </row>
    <row r="14" spans="1:50" s="20" customFormat="1" ht="19.5" customHeight="1">
      <c r="A14" s="4">
        <f t="shared" si="5"/>
        <v>10</v>
      </c>
      <c r="B14" s="43" t="s">
        <v>309</v>
      </c>
      <c r="C14" s="43">
        <v>18603</v>
      </c>
      <c r="D14" s="65" t="s">
        <v>311</v>
      </c>
      <c r="E14" s="65">
        <v>1</v>
      </c>
      <c r="F14" s="65"/>
      <c r="G14" s="69" t="s">
        <v>316</v>
      </c>
      <c r="H14" s="74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7">
        <f t="shared" si="0"/>
        <v>0</v>
      </c>
      <c r="S14" s="10"/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48">
        <f t="shared" si="1"/>
        <v>0</v>
      </c>
      <c r="AD14" s="46">
        <f t="shared" si="2"/>
        <v>0</v>
      </c>
      <c r="AE14" s="41"/>
      <c r="AF14" s="66">
        <v>0</v>
      </c>
      <c r="AG14" s="66">
        <v>0</v>
      </c>
      <c r="AH14" s="66">
        <v>0</v>
      </c>
      <c r="AI14" s="66">
        <v>0</v>
      </c>
      <c r="AJ14" s="62">
        <f t="shared" si="3"/>
        <v>0</v>
      </c>
      <c r="AK14" s="66">
        <v>0</v>
      </c>
      <c r="AL14" s="62">
        <f t="shared" si="4"/>
        <v>0</v>
      </c>
      <c r="AM14" s="41"/>
      <c r="AX14"/>
    </row>
    <row r="15" spans="1:50" s="20" customFormat="1" ht="19.5" customHeight="1">
      <c r="A15" s="4">
        <f t="shared" si="5"/>
        <v>11</v>
      </c>
      <c r="B15" s="43" t="s">
        <v>309</v>
      </c>
      <c r="C15" s="43">
        <v>18082</v>
      </c>
      <c r="D15" s="65" t="s">
        <v>312</v>
      </c>
      <c r="E15" s="65">
        <v>1</v>
      </c>
      <c r="F15" s="65"/>
      <c r="G15" s="69" t="s">
        <v>316</v>
      </c>
      <c r="H15" s="74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7">
        <f t="shared" si="0"/>
        <v>0</v>
      </c>
      <c r="S15" s="10"/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48">
        <f t="shared" si="1"/>
        <v>0</v>
      </c>
      <c r="AD15" s="46">
        <f t="shared" si="2"/>
        <v>0</v>
      </c>
      <c r="AE15" s="41"/>
      <c r="AF15" s="66">
        <v>0</v>
      </c>
      <c r="AG15" s="66">
        <v>0</v>
      </c>
      <c r="AH15" s="66">
        <v>0</v>
      </c>
      <c r="AI15" s="66">
        <v>0</v>
      </c>
      <c r="AJ15" s="62">
        <f t="shared" si="3"/>
        <v>0</v>
      </c>
      <c r="AK15" s="66">
        <v>0</v>
      </c>
      <c r="AL15" s="62">
        <f t="shared" si="4"/>
        <v>0</v>
      </c>
      <c r="AM15" s="41"/>
      <c r="AX15"/>
    </row>
    <row r="16" spans="1:50" s="20" customFormat="1" ht="19.5" customHeight="1">
      <c r="A16" s="4">
        <f t="shared" si="5"/>
        <v>12</v>
      </c>
      <c r="B16" s="43" t="s">
        <v>309</v>
      </c>
      <c r="C16" s="43">
        <v>9489</v>
      </c>
      <c r="D16" s="65" t="s">
        <v>97</v>
      </c>
      <c r="E16" s="65"/>
      <c r="F16" s="65">
        <v>1</v>
      </c>
      <c r="G16" s="69" t="s">
        <v>316</v>
      </c>
      <c r="H16" s="74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7">
        <f t="shared" si="0"/>
        <v>0</v>
      </c>
      <c r="S16" s="10"/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48">
        <f t="shared" si="1"/>
        <v>0</v>
      </c>
      <c r="AD16" s="46">
        <f t="shared" si="2"/>
        <v>0</v>
      </c>
      <c r="AE16" s="41"/>
      <c r="AF16" s="66">
        <v>0</v>
      </c>
      <c r="AG16" s="66">
        <v>0</v>
      </c>
      <c r="AH16" s="66">
        <v>0</v>
      </c>
      <c r="AI16" s="66">
        <v>0</v>
      </c>
      <c r="AJ16" s="62">
        <f t="shared" si="3"/>
        <v>0</v>
      </c>
      <c r="AK16" s="66">
        <v>0</v>
      </c>
      <c r="AL16" s="62">
        <f t="shared" si="4"/>
        <v>0</v>
      </c>
      <c r="AM16" s="41"/>
      <c r="AX16"/>
    </row>
    <row r="17" spans="1:50" s="20" customFormat="1" ht="19.5" customHeight="1">
      <c r="A17" s="4">
        <f t="shared" si="5"/>
        <v>13</v>
      </c>
      <c r="B17" s="43" t="s">
        <v>309</v>
      </c>
      <c r="C17" s="43">
        <v>9859</v>
      </c>
      <c r="D17" s="65" t="s">
        <v>98</v>
      </c>
      <c r="E17" s="65"/>
      <c r="F17" s="65">
        <v>1</v>
      </c>
      <c r="G17" s="69" t="s">
        <v>316</v>
      </c>
      <c r="H17" s="74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7">
        <f t="shared" si="0"/>
        <v>0</v>
      </c>
      <c r="S17" s="10"/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48">
        <f t="shared" si="1"/>
        <v>0</v>
      </c>
      <c r="AD17" s="46">
        <f t="shared" si="2"/>
        <v>0</v>
      </c>
      <c r="AE17" s="41"/>
      <c r="AF17" s="66">
        <v>0</v>
      </c>
      <c r="AG17" s="66">
        <v>0</v>
      </c>
      <c r="AH17" s="66">
        <v>0</v>
      </c>
      <c r="AI17" s="66">
        <v>0</v>
      </c>
      <c r="AJ17" s="62">
        <f t="shared" si="3"/>
        <v>0</v>
      </c>
      <c r="AK17" s="66">
        <v>0</v>
      </c>
      <c r="AL17" s="62">
        <f t="shared" si="4"/>
        <v>0</v>
      </c>
      <c r="AM17" s="41"/>
      <c r="AX17"/>
    </row>
    <row r="18" spans="1:50" s="20" customFormat="1" ht="19.5" customHeight="1">
      <c r="A18" s="4">
        <f t="shared" si="5"/>
        <v>14</v>
      </c>
      <c r="B18" s="43" t="s">
        <v>309</v>
      </c>
      <c r="C18" s="43">
        <v>9492</v>
      </c>
      <c r="D18" s="65" t="s">
        <v>99</v>
      </c>
      <c r="E18" s="65"/>
      <c r="F18" s="65">
        <v>1</v>
      </c>
      <c r="G18" s="69" t="s">
        <v>316</v>
      </c>
      <c r="H18" s="74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7">
        <f t="shared" si="0"/>
        <v>0</v>
      </c>
      <c r="S18" s="10"/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48">
        <f t="shared" si="1"/>
        <v>0</v>
      </c>
      <c r="AD18" s="46">
        <f t="shared" si="2"/>
        <v>0</v>
      </c>
      <c r="AE18" s="41"/>
      <c r="AF18" s="66">
        <v>0</v>
      </c>
      <c r="AG18" s="66">
        <v>0</v>
      </c>
      <c r="AH18" s="66">
        <v>0</v>
      </c>
      <c r="AI18" s="66">
        <v>0</v>
      </c>
      <c r="AJ18" s="62">
        <f t="shared" si="3"/>
        <v>0</v>
      </c>
      <c r="AK18" s="66">
        <v>0</v>
      </c>
      <c r="AL18" s="62">
        <f t="shared" si="4"/>
        <v>0</v>
      </c>
      <c r="AM18" s="41"/>
      <c r="AX18"/>
    </row>
    <row r="19" spans="1:50" s="20" customFormat="1" ht="19.5" customHeight="1">
      <c r="A19" s="4">
        <f t="shared" si="5"/>
        <v>15</v>
      </c>
      <c r="B19" s="43" t="s">
        <v>309</v>
      </c>
      <c r="C19" s="43">
        <v>9493</v>
      </c>
      <c r="D19" s="65" t="s">
        <v>100</v>
      </c>
      <c r="E19" s="65"/>
      <c r="F19" s="65">
        <v>1</v>
      </c>
      <c r="G19" s="70" t="s">
        <v>316</v>
      </c>
      <c r="H19" s="74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7">
        <f t="shared" si="0"/>
        <v>0</v>
      </c>
      <c r="S19" s="10"/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48">
        <f t="shared" si="1"/>
        <v>0</v>
      </c>
      <c r="AD19" s="46">
        <f t="shared" si="2"/>
        <v>0</v>
      </c>
      <c r="AE19" s="41"/>
      <c r="AF19" s="66">
        <v>0</v>
      </c>
      <c r="AG19" s="66">
        <v>0</v>
      </c>
      <c r="AH19" s="66">
        <v>0</v>
      </c>
      <c r="AI19" s="66">
        <v>0</v>
      </c>
      <c r="AJ19" s="62">
        <f t="shared" si="3"/>
        <v>0</v>
      </c>
      <c r="AK19" s="66">
        <v>0</v>
      </c>
      <c r="AL19" s="62">
        <f t="shared" si="4"/>
        <v>0</v>
      </c>
      <c r="AM19" s="41"/>
      <c r="AX19"/>
    </row>
    <row r="20" spans="1:39" s="8" customFormat="1" ht="12.75">
      <c r="A20" s="197" t="s">
        <v>418</v>
      </c>
      <c r="B20" s="198"/>
      <c r="C20" s="198"/>
      <c r="D20" s="198"/>
      <c r="E20" s="71"/>
      <c r="F20" s="71"/>
      <c r="G20" s="75">
        <v>0</v>
      </c>
      <c r="H20" s="81">
        <f aca="true" t="shared" si="6" ref="H20:Q20">SUM(H5:H19)</f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53">
        <f t="shared" si="0"/>
        <v>0</v>
      </c>
      <c r="S20" s="32"/>
      <c r="T20" s="31">
        <f aca="true" t="shared" si="7" ref="T20:AB20">SUM(T5:T19)</f>
        <v>0</v>
      </c>
      <c r="U20" s="31">
        <f t="shared" si="7"/>
        <v>0</v>
      </c>
      <c r="V20" s="31">
        <f t="shared" si="7"/>
        <v>0</v>
      </c>
      <c r="W20" s="31">
        <f t="shared" si="7"/>
        <v>0</v>
      </c>
      <c r="X20" s="31">
        <f t="shared" si="7"/>
        <v>0</v>
      </c>
      <c r="Y20" s="31">
        <f t="shared" si="7"/>
        <v>0</v>
      </c>
      <c r="Z20" s="31">
        <f t="shared" si="7"/>
        <v>0</v>
      </c>
      <c r="AA20" s="31">
        <f t="shared" si="7"/>
        <v>0</v>
      </c>
      <c r="AB20" s="31">
        <f t="shared" si="7"/>
        <v>0</v>
      </c>
      <c r="AC20" s="48">
        <f t="shared" si="1"/>
        <v>0</v>
      </c>
      <c r="AD20" s="46">
        <f t="shared" si="2"/>
        <v>0</v>
      </c>
      <c r="AE20" s="36"/>
      <c r="AF20" s="31">
        <f>SUM(AF5:AF19)</f>
        <v>0</v>
      </c>
      <c r="AG20" s="31">
        <f>SUM(AG5:AG19)</f>
        <v>0</v>
      </c>
      <c r="AH20" s="31">
        <f>SUM(AH5:AH19)</f>
        <v>0</v>
      </c>
      <c r="AI20" s="31">
        <f>SUM(AI5:AI19)</f>
        <v>0</v>
      </c>
      <c r="AJ20" s="62">
        <f t="shared" si="3"/>
        <v>0</v>
      </c>
      <c r="AK20" s="31">
        <f>SUM(AK5:AK19)</f>
        <v>0</v>
      </c>
      <c r="AL20" s="62">
        <f t="shared" si="4"/>
        <v>0</v>
      </c>
      <c r="AM20" s="82"/>
    </row>
    <row r="21" spans="1:40" s="8" customFormat="1" ht="12.75">
      <c r="A21" s="197" t="s">
        <v>319</v>
      </c>
      <c r="B21" s="198"/>
      <c r="C21" s="198"/>
      <c r="D21" s="198"/>
      <c r="E21" s="71"/>
      <c r="F21" s="71"/>
      <c r="G21" s="75"/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53">
        <f t="shared" si="0"/>
        <v>0</v>
      </c>
      <c r="S21" s="32"/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31">
        <f>+'Pres Summary'!AC13</f>
        <v>5343696.579999998</v>
      </c>
      <c r="AB21" s="31">
        <v>0</v>
      </c>
      <c r="AC21" s="48">
        <f t="shared" si="1"/>
        <v>5343696.579999998</v>
      </c>
      <c r="AD21" s="46">
        <f t="shared" si="2"/>
        <v>-5343696.579999998</v>
      </c>
      <c r="AE21" s="36"/>
      <c r="AF21" s="31">
        <v>0</v>
      </c>
      <c r="AG21" s="81">
        <v>0</v>
      </c>
      <c r="AH21" s="81">
        <v>0</v>
      </c>
      <c r="AI21" s="81">
        <v>0</v>
      </c>
      <c r="AJ21" s="62">
        <f t="shared" si="3"/>
        <v>0</v>
      </c>
      <c r="AK21" s="31">
        <v>0</v>
      </c>
      <c r="AL21" s="62">
        <f t="shared" si="4"/>
        <v>0</v>
      </c>
      <c r="AM21" s="36"/>
      <c r="AN21" s="36"/>
    </row>
    <row r="22" spans="1:39" s="8" customFormat="1" ht="12.75">
      <c r="A22" s="178" t="s">
        <v>427</v>
      </c>
      <c r="B22" s="179"/>
      <c r="C22" s="179"/>
      <c r="D22" s="179"/>
      <c r="E22" s="72"/>
      <c r="F22" s="72"/>
      <c r="G22" s="77"/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54" t="e">
        <f>+R20/R21</f>
        <v>#DIV/0!</v>
      </c>
      <c r="S22" s="84"/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42">
        <v>0</v>
      </c>
      <c r="AB22" s="42">
        <v>0</v>
      </c>
      <c r="AC22" s="85">
        <v>0</v>
      </c>
      <c r="AD22" s="85">
        <v>0</v>
      </c>
      <c r="AE22" s="39"/>
      <c r="AF22" s="42">
        <v>0</v>
      </c>
      <c r="AG22" s="68">
        <v>0</v>
      </c>
      <c r="AH22" s="68">
        <v>0</v>
      </c>
      <c r="AI22" s="68">
        <v>0</v>
      </c>
      <c r="AJ22" s="54">
        <v>0</v>
      </c>
      <c r="AK22" s="42">
        <v>0</v>
      </c>
      <c r="AL22" s="54">
        <v>0</v>
      </c>
      <c r="AM22" s="82"/>
    </row>
    <row r="23" spans="2:31" ht="12.75">
      <c r="B23" s="43"/>
      <c r="C23" s="43"/>
      <c r="D23" s="65"/>
      <c r="E23" s="65"/>
      <c r="F23" s="65"/>
      <c r="G23" s="43"/>
      <c r="H23" s="63"/>
      <c r="V23"/>
      <c r="W23"/>
      <c r="X23"/>
      <c r="Y23"/>
      <c r="Z23"/>
      <c r="AA23"/>
      <c r="AB23"/>
      <c r="AE23" s="49"/>
    </row>
    <row r="24" spans="2:28" ht="12.75">
      <c r="B24" s="43"/>
      <c r="C24" s="43"/>
      <c r="D24" s="65"/>
      <c r="E24" s="65"/>
      <c r="F24" s="65"/>
      <c r="G24" s="43"/>
      <c r="H24" s="63"/>
      <c r="V24"/>
      <c r="W24"/>
      <c r="X24"/>
      <c r="Y24"/>
      <c r="Z24"/>
      <c r="AA24"/>
      <c r="AB24"/>
    </row>
    <row r="25" spans="2:28" ht="12.75">
      <c r="B25" s="43"/>
      <c r="C25" s="43"/>
      <c r="D25" s="65"/>
      <c r="E25" s="65"/>
      <c r="F25" s="65"/>
      <c r="G25" s="43"/>
      <c r="H25" s="63"/>
      <c r="V25"/>
      <c r="W25"/>
      <c r="X25"/>
      <c r="Y25"/>
      <c r="Z25"/>
      <c r="AA25"/>
      <c r="AB25"/>
    </row>
    <row r="26" spans="2:28" ht="12.75">
      <c r="B26" s="43"/>
      <c r="C26" s="43"/>
      <c r="D26" s="65"/>
      <c r="E26" s="65"/>
      <c r="F26" s="65"/>
      <c r="G26" s="43"/>
      <c r="H26" s="63"/>
      <c r="V26"/>
      <c r="W26"/>
      <c r="X26"/>
      <c r="Y26"/>
      <c r="Z26"/>
      <c r="AA26"/>
      <c r="AB26"/>
    </row>
    <row r="27" spans="2:28" ht="12.75">
      <c r="B27" s="43"/>
      <c r="C27" s="43"/>
      <c r="D27" s="65"/>
      <c r="E27" s="65"/>
      <c r="F27" s="65"/>
      <c r="G27" s="43"/>
      <c r="H27" s="63"/>
      <c r="V27"/>
      <c r="W27"/>
      <c r="X27"/>
      <c r="Y27"/>
      <c r="Z27"/>
      <c r="AA27"/>
      <c r="AB27"/>
    </row>
    <row r="28" spans="2:28" ht="12.75">
      <c r="B28" s="43"/>
      <c r="C28" s="43"/>
      <c r="D28" s="65"/>
      <c r="E28" s="65"/>
      <c r="F28" s="65"/>
      <c r="G28" s="43"/>
      <c r="H28" s="63"/>
      <c r="V28"/>
      <c r="W28"/>
      <c r="X28"/>
      <c r="Y28"/>
      <c r="Z28"/>
      <c r="AA28"/>
      <c r="AB28"/>
    </row>
    <row r="29" spans="2:28" ht="12.75">
      <c r="B29" s="43"/>
      <c r="C29" s="43"/>
      <c r="D29" s="65"/>
      <c r="E29" s="65"/>
      <c r="F29" s="65"/>
      <c r="G29" s="43"/>
      <c r="H29" s="63"/>
      <c r="V29"/>
      <c r="W29"/>
      <c r="X29"/>
      <c r="Y29"/>
      <c r="Z29"/>
      <c r="AA29"/>
      <c r="AB29"/>
    </row>
    <row r="30" spans="2:28" ht="12.75">
      <c r="B30" s="43"/>
      <c r="C30" s="43"/>
      <c r="D30" s="65"/>
      <c r="E30" s="65"/>
      <c r="F30" s="65"/>
      <c r="G30" s="43"/>
      <c r="H30" s="63"/>
      <c r="V30"/>
      <c r="W30"/>
      <c r="X30"/>
      <c r="Y30"/>
      <c r="Z30"/>
      <c r="AA30"/>
      <c r="AB30"/>
    </row>
    <row r="31" spans="2:28" ht="12.75">
      <c r="B31" s="43"/>
      <c r="C31" s="43"/>
      <c r="D31" s="65"/>
      <c r="E31" s="65"/>
      <c r="F31" s="65"/>
      <c r="G31" s="43"/>
      <c r="H31" s="63"/>
      <c r="V31"/>
      <c r="W31"/>
      <c r="X31"/>
      <c r="Y31"/>
      <c r="Z31"/>
      <c r="AA31"/>
      <c r="AB31"/>
    </row>
    <row r="32" spans="2:28" ht="12.75">
      <c r="B32" s="43"/>
      <c r="C32" s="43"/>
      <c r="D32" s="65"/>
      <c r="E32" s="65"/>
      <c r="F32" s="65"/>
      <c r="G32" s="43"/>
      <c r="H32" s="63"/>
      <c r="V32"/>
      <c r="W32"/>
      <c r="X32"/>
      <c r="Y32"/>
      <c r="Z32"/>
      <c r="AA32"/>
      <c r="AB32"/>
    </row>
    <row r="33" spans="2:28" ht="12.75">
      <c r="B33" s="43"/>
      <c r="C33" s="43"/>
      <c r="D33" s="65"/>
      <c r="E33" s="65"/>
      <c r="F33" s="65"/>
      <c r="G33" s="43"/>
      <c r="H33" s="63"/>
      <c r="V33"/>
      <c r="W33"/>
      <c r="X33"/>
      <c r="Y33"/>
      <c r="Z33"/>
      <c r="AA33"/>
      <c r="AB33"/>
    </row>
    <row r="34" spans="2:28" ht="12.75">
      <c r="B34" s="43"/>
      <c r="C34" s="43"/>
      <c r="D34" s="65"/>
      <c r="E34" s="65"/>
      <c r="F34" s="65"/>
      <c r="G34" s="43"/>
      <c r="H34" s="63"/>
      <c r="V34"/>
      <c r="W34"/>
      <c r="X34"/>
      <c r="Y34"/>
      <c r="Z34"/>
      <c r="AA34"/>
      <c r="AB34"/>
    </row>
    <row r="35" spans="2:28" ht="12.75">
      <c r="B35" s="43"/>
      <c r="C35" s="43"/>
      <c r="D35" s="65"/>
      <c r="E35" s="65"/>
      <c r="F35" s="65"/>
      <c r="G35" s="43"/>
      <c r="H35" s="63"/>
      <c r="V35"/>
      <c r="W35"/>
      <c r="X35"/>
      <c r="Y35"/>
      <c r="Z35"/>
      <c r="AA35"/>
      <c r="AB35"/>
    </row>
    <row r="36" spans="2:28" ht="12.75">
      <c r="B36" s="43"/>
      <c r="C36" s="43"/>
      <c r="D36" s="65"/>
      <c r="E36" s="65"/>
      <c r="F36" s="65"/>
      <c r="G36" s="43"/>
      <c r="H36" s="63"/>
      <c r="V36"/>
      <c r="W36"/>
      <c r="X36"/>
      <c r="Y36"/>
      <c r="Z36"/>
      <c r="AA36"/>
      <c r="AB36"/>
    </row>
    <row r="37" spans="2:28" ht="12.75">
      <c r="B37" s="43"/>
      <c r="C37" s="43"/>
      <c r="D37" s="65"/>
      <c r="E37" s="65"/>
      <c r="F37" s="65"/>
      <c r="G37" s="43"/>
      <c r="H37" s="63"/>
      <c r="V37"/>
      <c r="W37"/>
      <c r="X37"/>
      <c r="Y37"/>
      <c r="Z37"/>
      <c r="AA37"/>
      <c r="AB37"/>
    </row>
    <row r="38" spans="2:28" ht="12.75">
      <c r="B38" s="43"/>
      <c r="C38" s="43"/>
      <c r="D38" s="65"/>
      <c r="E38" s="65"/>
      <c r="F38" s="65"/>
      <c r="G38" s="43"/>
      <c r="H38" s="63"/>
      <c r="V38"/>
      <c r="W38"/>
      <c r="X38"/>
      <c r="Y38"/>
      <c r="Z38"/>
      <c r="AA38"/>
      <c r="AB38"/>
    </row>
    <row r="39" spans="2:28" ht="12.75">
      <c r="B39" s="43"/>
      <c r="C39" s="43"/>
      <c r="D39" s="65"/>
      <c r="E39" s="65"/>
      <c r="F39" s="65"/>
      <c r="G39" s="43"/>
      <c r="H39" s="63"/>
      <c r="V39"/>
      <c r="W39"/>
      <c r="X39"/>
      <c r="Y39"/>
      <c r="Z39"/>
      <c r="AA39"/>
      <c r="AB39"/>
    </row>
    <row r="40" spans="2:28" ht="12.75">
      <c r="B40" s="43"/>
      <c r="C40" s="43"/>
      <c r="D40" s="65"/>
      <c r="E40" s="65"/>
      <c r="F40" s="65"/>
      <c r="G40" s="43"/>
      <c r="H40" s="63"/>
      <c r="V40"/>
      <c r="W40"/>
      <c r="X40"/>
      <c r="Y40"/>
      <c r="Z40"/>
      <c r="AA40"/>
      <c r="AB40"/>
    </row>
    <row r="41" spans="2:28" ht="12.75">
      <c r="B41" s="43"/>
      <c r="C41" s="43"/>
      <c r="D41" s="65"/>
      <c r="E41" s="65"/>
      <c r="F41" s="65"/>
      <c r="G41" s="43"/>
      <c r="H41" s="63"/>
      <c r="V41"/>
      <c r="W41"/>
      <c r="X41"/>
      <c r="Y41"/>
      <c r="Z41"/>
      <c r="AA41"/>
      <c r="AB41"/>
    </row>
    <row r="42" spans="2:28" ht="12.75">
      <c r="B42" s="43"/>
      <c r="C42" s="43"/>
      <c r="D42" s="65"/>
      <c r="E42" s="65"/>
      <c r="F42" s="65"/>
      <c r="G42" s="43"/>
      <c r="H42" s="63"/>
      <c r="V42"/>
      <c r="W42"/>
      <c r="X42"/>
      <c r="Y42"/>
      <c r="Z42"/>
      <c r="AA42"/>
      <c r="AB42"/>
    </row>
    <row r="43" spans="2:28" ht="12.75">
      <c r="B43" s="43"/>
      <c r="C43" s="43"/>
      <c r="D43" s="65"/>
      <c r="E43" s="65"/>
      <c r="F43" s="65"/>
      <c r="G43" s="43"/>
      <c r="H43" s="63"/>
      <c r="V43"/>
      <c r="W43"/>
      <c r="X43"/>
      <c r="Y43"/>
      <c r="Z43"/>
      <c r="AA43"/>
      <c r="AB43"/>
    </row>
    <row r="44" spans="2:28" ht="12.75">
      <c r="B44" s="43"/>
      <c r="C44" s="43"/>
      <c r="D44" s="65"/>
      <c r="E44" s="65"/>
      <c r="F44" s="65"/>
      <c r="G44" s="43"/>
      <c r="H44" s="63"/>
      <c r="V44"/>
      <c r="W44"/>
      <c r="X44"/>
      <c r="Y44"/>
      <c r="Z44"/>
      <c r="AA44"/>
      <c r="AB44"/>
    </row>
    <row r="45" spans="2:28" ht="12.75">
      <c r="B45" s="43"/>
      <c r="C45" s="43"/>
      <c r="D45" s="65"/>
      <c r="E45" s="65"/>
      <c r="F45" s="65"/>
      <c r="G45" s="43"/>
      <c r="H45" s="63"/>
      <c r="V45"/>
      <c r="W45"/>
      <c r="X45"/>
      <c r="Y45"/>
      <c r="Z45"/>
      <c r="AA45"/>
      <c r="AB45"/>
    </row>
    <row r="46" spans="2:28" ht="12.75">
      <c r="B46" s="43"/>
      <c r="C46" s="43"/>
      <c r="D46" s="65"/>
      <c r="E46" s="65"/>
      <c r="F46" s="65"/>
      <c r="G46" s="43"/>
      <c r="H46" s="63"/>
      <c r="V46"/>
      <c r="W46"/>
      <c r="X46"/>
      <c r="Y46"/>
      <c r="Z46"/>
      <c r="AA46"/>
      <c r="AB46"/>
    </row>
    <row r="47" spans="2:28" ht="12.75">
      <c r="B47" s="43"/>
      <c r="C47" s="43"/>
      <c r="D47" s="65"/>
      <c r="E47" s="65"/>
      <c r="F47" s="65"/>
      <c r="G47" s="43"/>
      <c r="H47" s="63"/>
      <c r="V47"/>
      <c r="W47"/>
      <c r="X47"/>
      <c r="Y47"/>
      <c r="Z47"/>
      <c r="AA47"/>
      <c r="AB47"/>
    </row>
    <row r="48" spans="2:28" ht="12.75">
      <c r="B48" s="43"/>
      <c r="C48" s="43"/>
      <c r="D48" s="65"/>
      <c r="E48" s="65"/>
      <c r="F48" s="65"/>
      <c r="G48" s="43"/>
      <c r="H48" s="63"/>
      <c r="V48"/>
      <c r="W48"/>
      <c r="X48"/>
      <c r="Y48"/>
      <c r="Z48"/>
      <c r="AA48"/>
      <c r="AB48"/>
    </row>
    <row r="49" spans="2:28" ht="12.75">
      <c r="B49" s="43"/>
      <c r="C49" s="43"/>
      <c r="D49" s="65"/>
      <c r="E49" s="65"/>
      <c r="F49" s="65"/>
      <c r="G49" s="43"/>
      <c r="H49" s="63"/>
      <c r="V49"/>
      <c r="W49"/>
      <c r="X49"/>
      <c r="Y49"/>
      <c r="Z49"/>
      <c r="AA49"/>
      <c r="AB49"/>
    </row>
    <row r="50" spans="2:28" ht="12.75">
      <c r="B50" s="43"/>
      <c r="C50" s="43"/>
      <c r="D50" s="65"/>
      <c r="E50" s="65"/>
      <c r="F50" s="65"/>
      <c r="G50" s="43"/>
      <c r="H50" s="63"/>
      <c r="V50"/>
      <c r="W50"/>
      <c r="X50"/>
      <c r="Y50"/>
      <c r="Z50"/>
      <c r="AA50"/>
      <c r="AB50"/>
    </row>
    <row r="51" spans="2:28" ht="12.75">
      <c r="B51" s="43"/>
      <c r="C51" s="43"/>
      <c r="D51" s="65"/>
      <c r="E51" s="65"/>
      <c r="F51" s="65"/>
      <c r="G51" s="43"/>
      <c r="H51" s="63"/>
      <c r="V51"/>
      <c r="W51"/>
      <c r="X51"/>
      <c r="Y51"/>
      <c r="Z51"/>
      <c r="AA51"/>
      <c r="AB51"/>
    </row>
    <row r="52" spans="2:28" ht="12.75">
      <c r="B52" s="43"/>
      <c r="C52" s="43"/>
      <c r="D52" s="65"/>
      <c r="E52" s="65"/>
      <c r="F52" s="65"/>
      <c r="G52" s="43"/>
      <c r="H52" s="63"/>
      <c r="V52"/>
      <c r="W52"/>
      <c r="X52"/>
      <c r="Y52"/>
      <c r="Z52"/>
      <c r="AA52"/>
      <c r="AB52"/>
    </row>
    <row r="53" spans="2:28" ht="12.75">
      <c r="B53" s="43"/>
      <c r="C53" s="43"/>
      <c r="D53" s="65"/>
      <c r="E53" s="65"/>
      <c r="F53" s="65"/>
      <c r="G53" s="43"/>
      <c r="H53" s="63"/>
      <c r="V53"/>
      <c r="W53"/>
      <c r="X53"/>
      <c r="Y53"/>
      <c r="Z53"/>
      <c r="AA53"/>
      <c r="AB53"/>
    </row>
    <row r="54" spans="2:28" ht="12.75">
      <c r="B54" s="43"/>
      <c r="C54" s="43"/>
      <c r="D54" s="65"/>
      <c r="E54" s="65"/>
      <c r="F54" s="65"/>
      <c r="G54" s="43"/>
      <c r="H54" s="63"/>
      <c r="V54"/>
      <c r="W54"/>
      <c r="X54"/>
      <c r="Y54"/>
      <c r="Z54"/>
      <c r="AA54"/>
      <c r="AB54"/>
    </row>
    <row r="55" spans="2:28" ht="12.75">
      <c r="B55" s="43"/>
      <c r="C55" s="43"/>
      <c r="D55" s="65"/>
      <c r="E55" s="65"/>
      <c r="F55" s="65"/>
      <c r="G55" s="43"/>
      <c r="H55" s="63"/>
      <c r="V55"/>
      <c r="W55"/>
      <c r="X55"/>
      <c r="Y55"/>
      <c r="Z55"/>
      <c r="AA55"/>
      <c r="AB55"/>
    </row>
    <row r="56" spans="2:28" ht="12.75">
      <c r="B56" s="43"/>
      <c r="C56" s="43"/>
      <c r="D56" s="65"/>
      <c r="E56" s="65"/>
      <c r="F56" s="65"/>
      <c r="G56" s="43"/>
      <c r="H56" s="63"/>
      <c r="V56"/>
      <c r="W56"/>
      <c r="X56"/>
      <c r="Y56"/>
      <c r="Z56"/>
      <c r="AA56"/>
      <c r="AB56"/>
    </row>
    <row r="57" spans="2:28" ht="12.75">
      <c r="B57" s="43"/>
      <c r="C57" s="43"/>
      <c r="D57" s="65"/>
      <c r="E57" s="65"/>
      <c r="F57" s="65"/>
      <c r="G57" s="43"/>
      <c r="H57" s="63"/>
      <c r="V57"/>
      <c r="W57"/>
      <c r="X57"/>
      <c r="Y57"/>
      <c r="Z57"/>
      <c r="AA57"/>
      <c r="AB57"/>
    </row>
    <row r="58" spans="2:28" ht="12.75">
      <c r="B58" s="43"/>
      <c r="C58" s="43"/>
      <c r="D58" s="65"/>
      <c r="E58" s="65"/>
      <c r="F58" s="65"/>
      <c r="G58" s="43"/>
      <c r="H58" s="63"/>
      <c r="V58"/>
      <c r="W58"/>
      <c r="X58"/>
      <c r="Y58"/>
      <c r="Z58"/>
      <c r="AA58"/>
      <c r="AB58"/>
    </row>
    <row r="59" spans="2:28" ht="12.75">
      <c r="B59" s="43"/>
      <c r="C59" s="43"/>
      <c r="D59" s="65"/>
      <c r="E59" s="65"/>
      <c r="F59" s="65"/>
      <c r="G59" s="43"/>
      <c r="H59" s="63"/>
      <c r="V59"/>
      <c r="W59"/>
      <c r="X59"/>
      <c r="Y59"/>
      <c r="Z59"/>
      <c r="AA59"/>
      <c r="AB59"/>
    </row>
    <row r="60" spans="2:28" ht="12.75">
      <c r="B60" s="43"/>
      <c r="C60" s="43"/>
      <c r="D60" s="65"/>
      <c r="E60" s="65"/>
      <c r="F60" s="65"/>
      <c r="G60" s="43"/>
      <c r="H60" s="63"/>
      <c r="V60"/>
      <c r="W60"/>
      <c r="X60"/>
      <c r="Y60"/>
      <c r="Z60"/>
      <c r="AA60"/>
      <c r="AB60"/>
    </row>
    <row r="61" spans="2:28" ht="12.75">
      <c r="B61" s="43"/>
      <c r="C61" s="43"/>
      <c r="D61" s="65"/>
      <c r="E61" s="65"/>
      <c r="F61" s="65"/>
      <c r="G61" s="43"/>
      <c r="H61" s="63"/>
      <c r="V61"/>
      <c r="W61"/>
      <c r="X61"/>
      <c r="Y61"/>
      <c r="Z61"/>
      <c r="AA61"/>
      <c r="AB61"/>
    </row>
    <row r="62" spans="2:28" ht="12.75">
      <c r="B62" s="43"/>
      <c r="C62" s="43"/>
      <c r="D62" s="65"/>
      <c r="E62" s="65"/>
      <c r="F62" s="65"/>
      <c r="G62" s="43"/>
      <c r="H62" s="63"/>
      <c r="V62"/>
      <c r="W62"/>
      <c r="X62"/>
      <c r="Y62"/>
      <c r="Z62"/>
      <c r="AA62"/>
      <c r="AB62"/>
    </row>
    <row r="63" spans="2:28" ht="12.75">
      <c r="B63" s="43"/>
      <c r="C63" s="43"/>
      <c r="D63" s="65"/>
      <c r="E63" s="65"/>
      <c r="F63" s="65"/>
      <c r="G63" s="43"/>
      <c r="H63" s="63"/>
      <c r="V63"/>
      <c r="W63"/>
      <c r="X63"/>
      <c r="Y63"/>
      <c r="Z63"/>
      <c r="AA63"/>
      <c r="AB63"/>
    </row>
    <row r="64" spans="2:28" ht="12.75">
      <c r="B64" s="43"/>
      <c r="C64" s="43"/>
      <c r="D64" s="65"/>
      <c r="E64" s="65"/>
      <c r="F64" s="65"/>
      <c r="G64" s="43"/>
      <c r="H64" s="63"/>
      <c r="V64"/>
      <c r="W64"/>
      <c r="X64"/>
      <c r="Y64"/>
      <c r="Z64"/>
      <c r="AA64"/>
      <c r="AB64"/>
    </row>
    <row r="65" spans="2:28" ht="12.75">
      <c r="B65" s="43"/>
      <c r="C65" s="43"/>
      <c r="D65" s="65"/>
      <c r="E65" s="65"/>
      <c r="F65" s="65"/>
      <c r="G65" s="43"/>
      <c r="H65" s="63"/>
      <c r="V65"/>
      <c r="W65"/>
      <c r="X65"/>
      <c r="Y65"/>
      <c r="Z65"/>
      <c r="AA65"/>
      <c r="AB65"/>
    </row>
    <row r="66" spans="2:28" ht="12.75">
      <c r="B66" s="43"/>
      <c r="C66" s="43"/>
      <c r="D66" s="65"/>
      <c r="E66" s="65"/>
      <c r="F66" s="65"/>
      <c r="G66" s="43"/>
      <c r="H66" s="63"/>
      <c r="V66"/>
      <c r="W66"/>
      <c r="X66"/>
      <c r="Y66"/>
      <c r="Z66"/>
      <c r="AA66"/>
      <c r="AB66"/>
    </row>
    <row r="67" spans="2:28" ht="12.75">
      <c r="B67" s="43"/>
      <c r="C67" s="43"/>
      <c r="D67" s="65"/>
      <c r="E67" s="65"/>
      <c r="F67" s="65"/>
      <c r="G67" s="43"/>
      <c r="H67" s="63"/>
      <c r="V67"/>
      <c r="W67"/>
      <c r="X67"/>
      <c r="Y67"/>
      <c r="Z67"/>
      <c r="AA67"/>
      <c r="AB67"/>
    </row>
    <row r="68" spans="2:28" ht="12.75">
      <c r="B68" s="43"/>
      <c r="C68" s="43"/>
      <c r="D68" s="65"/>
      <c r="E68" s="65"/>
      <c r="F68" s="65"/>
      <c r="G68" s="43"/>
      <c r="H68" s="63"/>
      <c r="V68"/>
      <c r="W68"/>
      <c r="X68"/>
      <c r="Y68"/>
      <c r="Z68"/>
      <c r="AA68"/>
      <c r="AB68"/>
    </row>
    <row r="69" spans="2:28" ht="12.75">
      <c r="B69" s="43"/>
      <c r="C69" s="43"/>
      <c r="D69" s="65"/>
      <c r="E69" s="65"/>
      <c r="F69" s="65"/>
      <c r="G69" s="43"/>
      <c r="H69" s="63"/>
      <c r="V69"/>
      <c r="W69"/>
      <c r="X69"/>
      <c r="Y69"/>
      <c r="Z69"/>
      <c r="AA69"/>
      <c r="AB69"/>
    </row>
    <row r="70" spans="2:28" ht="12.75">
      <c r="B70" s="43"/>
      <c r="C70" s="43"/>
      <c r="D70" s="65"/>
      <c r="E70" s="65"/>
      <c r="F70" s="65"/>
      <c r="G70" s="43"/>
      <c r="H70" s="63"/>
      <c r="V70"/>
      <c r="W70"/>
      <c r="X70"/>
      <c r="Y70"/>
      <c r="Z70"/>
      <c r="AA70"/>
      <c r="AB70"/>
    </row>
    <row r="71" spans="2:28" ht="12.75">
      <c r="B71" s="43"/>
      <c r="C71" s="43"/>
      <c r="D71" s="65"/>
      <c r="E71" s="65"/>
      <c r="F71" s="65"/>
      <c r="G71" s="43"/>
      <c r="H71" s="63"/>
      <c r="V71"/>
      <c r="W71"/>
      <c r="X71"/>
      <c r="Y71"/>
      <c r="Z71"/>
      <c r="AA71"/>
      <c r="AB71"/>
    </row>
    <row r="72" spans="2:28" ht="12.75">
      <c r="B72" s="43"/>
      <c r="C72" s="43"/>
      <c r="D72" s="65"/>
      <c r="E72" s="65"/>
      <c r="F72" s="65"/>
      <c r="G72" s="43"/>
      <c r="H72" s="63"/>
      <c r="V72"/>
      <c r="W72"/>
      <c r="X72"/>
      <c r="Y72"/>
      <c r="Z72"/>
      <c r="AA72"/>
      <c r="AB72"/>
    </row>
    <row r="73" spans="2:28" ht="12.75">
      <c r="B73" s="43"/>
      <c r="C73" s="43"/>
      <c r="D73" s="65"/>
      <c r="E73" s="65"/>
      <c r="F73" s="65"/>
      <c r="G73" s="43"/>
      <c r="H73" s="63"/>
      <c r="V73"/>
      <c r="W73"/>
      <c r="X73"/>
      <c r="Y73"/>
      <c r="Z73"/>
      <c r="AA73"/>
      <c r="AB73"/>
    </row>
    <row r="74" spans="2:28" ht="12.75">
      <c r="B74" s="43"/>
      <c r="C74" s="43"/>
      <c r="D74" s="65"/>
      <c r="E74" s="65"/>
      <c r="F74" s="65"/>
      <c r="G74" s="43"/>
      <c r="H74" s="63"/>
      <c r="V74"/>
      <c r="W74"/>
      <c r="X74"/>
      <c r="Y74"/>
      <c r="Z74"/>
      <c r="AA74"/>
      <c r="AB74"/>
    </row>
    <row r="75" spans="2:28" ht="12.75">
      <c r="B75" s="43"/>
      <c r="C75" s="43"/>
      <c r="D75" s="65"/>
      <c r="E75" s="65"/>
      <c r="F75" s="65"/>
      <c r="G75" s="43"/>
      <c r="H75" s="63"/>
      <c r="V75"/>
      <c r="W75"/>
      <c r="X75"/>
      <c r="Y75"/>
      <c r="Z75"/>
      <c r="AA75"/>
      <c r="AB75"/>
    </row>
    <row r="76" spans="2:28" ht="12.75">
      <c r="B76" s="43"/>
      <c r="C76" s="43"/>
      <c r="D76" s="65"/>
      <c r="E76" s="65"/>
      <c r="F76" s="65"/>
      <c r="G76" s="43"/>
      <c r="H76" s="63"/>
      <c r="V76"/>
      <c r="W76"/>
      <c r="X76"/>
      <c r="Y76"/>
      <c r="Z76"/>
      <c r="AA76"/>
      <c r="AB76"/>
    </row>
    <row r="77" spans="2:28" ht="12.75">
      <c r="B77" s="43"/>
      <c r="C77" s="43"/>
      <c r="D77" s="65"/>
      <c r="E77" s="65"/>
      <c r="F77" s="65"/>
      <c r="G77" s="43"/>
      <c r="H77" s="63"/>
      <c r="V77"/>
      <c r="W77"/>
      <c r="X77"/>
      <c r="Y77"/>
      <c r="Z77"/>
      <c r="AA77"/>
      <c r="AB77"/>
    </row>
    <row r="78" spans="2:28" ht="12.75">
      <c r="B78" s="43"/>
      <c r="C78" s="43"/>
      <c r="D78" s="65"/>
      <c r="E78" s="65"/>
      <c r="F78" s="65"/>
      <c r="G78" s="43"/>
      <c r="H78" s="63"/>
      <c r="V78"/>
      <c r="W78"/>
      <c r="X78"/>
      <c r="Y78"/>
      <c r="Z78"/>
      <c r="AA78"/>
      <c r="AB78"/>
    </row>
    <row r="79" spans="2:28" ht="12.75">
      <c r="B79" s="43"/>
      <c r="C79" s="43"/>
      <c r="D79" s="65"/>
      <c r="E79" s="65"/>
      <c r="F79" s="65"/>
      <c r="G79" s="43"/>
      <c r="H79" s="63"/>
      <c r="V79"/>
      <c r="W79"/>
      <c r="X79"/>
      <c r="Y79"/>
      <c r="Z79"/>
      <c r="AA79"/>
      <c r="AB79"/>
    </row>
    <row r="80" spans="2:28" ht="12.75">
      <c r="B80" s="43"/>
      <c r="C80" s="43"/>
      <c r="D80" s="65"/>
      <c r="E80" s="65"/>
      <c r="F80" s="65"/>
      <c r="G80" s="43"/>
      <c r="H80" s="63"/>
      <c r="V80"/>
      <c r="W80"/>
      <c r="X80"/>
      <c r="Y80"/>
      <c r="Z80"/>
      <c r="AA80"/>
      <c r="AB80"/>
    </row>
    <row r="81" spans="2:28" ht="12.75">
      <c r="B81" s="43"/>
      <c r="C81" s="43"/>
      <c r="D81" s="65"/>
      <c r="E81" s="65"/>
      <c r="F81" s="65"/>
      <c r="G81" s="43"/>
      <c r="H81" s="63"/>
      <c r="V81"/>
      <c r="W81"/>
      <c r="X81"/>
      <c r="Y81"/>
      <c r="Z81"/>
      <c r="AA81"/>
      <c r="AB81"/>
    </row>
    <row r="82" spans="2:28" ht="12.75">
      <c r="B82" s="43"/>
      <c r="C82" s="43"/>
      <c r="D82" s="65"/>
      <c r="E82" s="65"/>
      <c r="F82" s="65"/>
      <c r="G82" s="43"/>
      <c r="H82" s="63"/>
      <c r="V82"/>
      <c r="W82"/>
      <c r="X82"/>
      <c r="Y82"/>
      <c r="Z82"/>
      <c r="AA82"/>
      <c r="AB82"/>
    </row>
    <row r="83" spans="2:28" ht="12.75">
      <c r="B83" s="43"/>
      <c r="C83" s="43"/>
      <c r="D83" s="65"/>
      <c r="E83" s="65"/>
      <c r="F83" s="65"/>
      <c r="G83" s="43"/>
      <c r="H83" s="63"/>
      <c r="V83"/>
      <c r="W83"/>
      <c r="X83"/>
      <c r="Y83"/>
      <c r="Z83"/>
      <c r="AA83"/>
      <c r="AB83"/>
    </row>
    <row r="84" spans="2:28" ht="12.75">
      <c r="B84" s="43"/>
      <c r="C84" s="43"/>
      <c r="D84" s="65"/>
      <c r="E84" s="65"/>
      <c r="F84" s="65"/>
      <c r="G84" s="43"/>
      <c r="H84" s="63"/>
      <c r="V84"/>
      <c r="W84"/>
      <c r="X84"/>
      <c r="Y84"/>
      <c r="Z84"/>
      <c r="AA84"/>
      <c r="AB84"/>
    </row>
    <row r="85" spans="2:28" ht="12.75">
      <c r="B85" s="43"/>
      <c r="C85" s="43"/>
      <c r="D85" s="65"/>
      <c r="E85" s="65"/>
      <c r="F85" s="65"/>
      <c r="G85" s="43"/>
      <c r="H85" s="63"/>
      <c r="V85"/>
      <c r="W85"/>
      <c r="X85"/>
      <c r="Y85"/>
      <c r="Z85"/>
      <c r="AA85"/>
      <c r="AB85"/>
    </row>
    <row r="86" spans="2:28" ht="12.75">
      <c r="B86" s="43"/>
      <c r="C86" s="43"/>
      <c r="D86" s="65"/>
      <c r="E86" s="65"/>
      <c r="F86" s="65"/>
      <c r="G86" s="43"/>
      <c r="H86" s="63"/>
      <c r="V86"/>
      <c r="W86"/>
      <c r="X86"/>
      <c r="Y86"/>
      <c r="Z86"/>
      <c r="AA86"/>
      <c r="AB86"/>
    </row>
    <row r="87" spans="2:28" ht="12.75">
      <c r="B87" s="43"/>
      <c r="C87" s="43"/>
      <c r="D87" s="65"/>
      <c r="E87" s="65"/>
      <c r="F87" s="65"/>
      <c r="G87" s="43"/>
      <c r="H87" s="63"/>
      <c r="V87"/>
      <c r="W87"/>
      <c r="X87"/>
      <c r="Y87"/>
      <c r="Z87"/>
      <c r="AA87"/>
      <c r="AB87"/>
    </row>
    <row r="88" spans="2:28" ht="12.75">
      <c r="B88" s="43"/>
      <c r="C88" s="43"/>
      <c r="D88" s="65"/>
      <c r="E88" s="65"/>
      <c r="F88" s="65"/>
      <c r="G88" s="43"/>
      <c r="H88" s="63"/>
      <c r="V88"/>
      <c r="W88"/>
      <c r="X88"/>
      <c r="Y88"/>
      <c r="Z88"/>
      <c r="AA88"/>
      <c r="AB88"/>
    </row>
    <row r="89" spans="2:28" ht="12.75">
      <c r="B89" s="43"/>
      <c r="C89" s="43"/>
      <c r="D89" s="65"/>
      <c r="E89" s="65"/>
      <c r="F89" s="65"/>
      <c r="G89" s="43"/>
      <c r="H89" s="63"/>
      <c r="V89"/>
      <c r="W89"/>
      <c r="X89"/>
      <c r="Y89"/>
      <c r="Z89"/>
      <c r="AA89"/>
      <c r="AB89"/>
    </row>
    <row r="90" spans="2:28" ht="12.75">
      <c r="B90" s="43"/>
      <c r="C90" s="43"/>
      <c r="D90" s="65"/>
      <c r="E90" s="65"/>
      <c r="F90" s="65"/>
      <c r="G90" s="43"/>
      <c r="H90" s="63"/>
      <c r="V90"/>
      <c r="W90"/>
      <c r="X90"/>
      <c r="Y90"/>
      <c r="Z90"/>
      <c r="AA90"/>
      <c r="AB90"/>
    </row>
    <row r="91" spans="2:28" ht="12.75">
      <c r="B91" s="43"/>
      <c r="C91" s="43"/>
      <c r="D91" s="65"/>
      <c r="E91" s="65"/>
      <c r="F91" s="65"/>
      <c r="G91" s="43"/>
      <c r="H91" s="63"/>
      <c r="V91"/>
      <c r="W91"/>
      <c r="X91"/>
      <c r="Y91"/>
      <c r="Z91"/>
      <c r="AA91"/>
      <c r="AB91"/>
    </row>
    <row r="92" spans="2:28" ht="12.75">
      <c r="B92" s="43"/>
      <c r="C92" s="43"/>
      <c r="D92" s="65"/>
      <c r="E92" s="65"/>
      <c r="F92" s="65"/>
      <c r="G92" s="43"/>
      <c r="H92" s="63"/>
      <c r="V92"/>
      <c r="W92"/>
      <c r="X92"/>
      <c r="Y92"/>
      <c r="Z92"/>
      <c r="AA92"/>
      <c r="AB92"/>
    </row>
    <row r="93" spans="2:28" ht="12.75">
      <c r="B93" s="43"/>
      <c r="C93" s="43"/>
      <c r="D93" s="65"/>
      <c r="E93" s="65"/>
      <c r="F93" s="65"/>
      <c r="G93" s="43"/>
      <c r="H93" s="63"/>
      <c r="V93"/>
      <c r="W93"/>
      <c r="X93"/>
      <c r="Y93"/>
      <c r="Z93"/>
      <c r="AA93"/>
      <c r="AB93"/>
    </row>
    <row r="94" spans="2:28" ht="12.75">
      <c r="B94" s="43"/>
      <c r="C94" s="43"/>
      <c r="D94" s="65"/>
      <c r="E94" s="65"/>
      <c r="F94" s="65"/>
      <c r="G94" s="43"/>
      <c r="H94" s="63"/>
      <c r="V94"/>
      <c r="W94"/>
      <c r="X94"/>
      <c r="Y94"/>
      <c r="Z94"/>
      <c r="AA94"/>
      <c r="AB94"/>
    </row>
    <row r="95" spans="2:28" ht="12.75">
      <c r="B95" s="43"/>
      <c r="C95" s="43"/>
      <c r="D95" s="65"/>
      <c r="E95" s="65"/>
      <c r="F95" s="65"/>
      <c r="G95" s="43"/>
      <c r="H95" s="63"/>
      <c r="V95"/>
      <c r="W95"/>
      <c r="X95"/>
      <c r="Y95"/>
      <c r="Z95"/>
      <c r="AA95"/>
      <c r="AB95"/>
    </row>
    <row r="96" spans="2:28" ht="12.75">
      <c r="B96" s="43"/>
      <c r="C96" s="43"/>
      <c r="D96" s="65"/>
      <c r="E96" s="65"/>
      <c r="F96" s="65"/>
      <c r="G96" s="43"/>
      <c r="H96" s="63"/>
      <c r="V96"/>
      <c r="W96"/>
      <c r="X96"/>
      <c r="Y96"/>
      <c r="Z96"/>
      <c r="AA96"/>
      <c r="AB96"/>
    </row>
    <row r="97" spans="2:28" ht="12.75">
      <c r="B97" s="43"/>
      <c r="C97" s="43"/>
      <c r="D97" s="65"/>
      <c r="E97" s="65"/>
      <c r="F97" s="65"/>
      <c r="G97" s="43"/>
      <c r="H97" s="63"/>
      <c r="V97"/>
      <c r="W97"/>
      <c r="X97"/>
      <c r="Y97"/>
      <c r="Z97"/>
      <c r="AA97"/>
      <c r="AB97"/>
    </row>
    <row r="98" spans="2:28" ht="12.75">
      <c r="B98" s="43"/>
      <c r="C98" s="43"/>
      <c r="D98" s="65"/>
      <c r="E98" s="65"/>
      <c r="F98" s="65"/>
      <c r="G98" s="43"/>
      <c r="H98" s="63"/>
      <c r="V98"/>
      <c r="W98"/>
      <c r="X98"/>
      <c r="Y98"/>
      <c r="Z98"/>
      <c r="AA98"/>
      <c r="AB98"/>
    </row>
    <row r="99" spans="2:28" ht="12.75">
      <c r="B99" s="43"/>
      <c r="C99" s="43"/>
      <c r="D99" s="65"/>
      <c r="E99" s="65"/>
      <c r="F99" s="65"/>
      <c r="G99" s="43"/>
      <c r="H99" s="63"/>
      <c r="V99"/>
      <c r="W99"/>
      <c r="X99"/>
      <c r="Y99"/>
      <c r="Z99"/>
      <c r="AA99"/>
      <c r="AB99"/>
    </row>
    <row r="100" spans="2:28" ht="12.75">
      <c r="B100" s="43"/>
      <c r="C100" s="43"/>
      <c r="D100" s="65"/>
      <c r="E100" s="65"/>
      <c r="F100" s="65"/>
      <c r="G100" s="43"/>
      <c r="H100" s="63"/>
      <c r="V100"/>
      <c r="W100"/>
      <c r="X100"/>
      <c r="Y100"/>
      <c r="Z100"/>
      <c r="AA100"/>
      <c r="AB100"/>
    </row>
    <row r="101" spans="2:28" ht="12.75">
      <c r="B101" s="43"/>
      <c r="C101" s="43"/>
      <c r="D101" s="65"/>
      <c r="E101" s="65"/>
      <c r="F101" s="65"/>
      <c r="G101" s="43"/>
      <c r="H101" s="63"/>
      <c r="V101"/>
      <c r="W101"/>
      <c r="X101"/>
      <c r="Y101"/>
      <c r="Z101"/>
      <c r="AA101"/>
      <c r="AB101"/>
    </row>
    <row r="102" spans="2:28" ht="12.75">
      <c r="B102" s="43"/>
      <c r="C102" s="43"/>
      <c r="D102" s="65"/>
      <c r="E102" s="65"/>
      <c r="F102" s="65"/>
      <c r="G102" s="43"/>
      <c r="H102" s="63"/>
      <c r="V102"/>
      <c r="W102"/>
      <c r="X102"/>
      <c r="Y102"/>
      <c r="Z102"/>
      <c r="AA102"/>
      <c r="AB102"/>
    </row>
    <row r="103" spans="2:28" ht="12.75">
      <c r="B103" s="43"/>
      <c r="C103" s="43"/>
      <c r="D103" s="65"/>
      <c r="E103" s="65"/>
      <c r="F103" s="65"/>
      <c r="G103" s="43"/>
      <c r="H103" s="63"/>
      <c r="V103"/>
      <c r="W103"/>
      <c r="X103"/>
      <c r="Y103"/>
      <c r="Z103"/>
      <c r="AA103"/>
      <c r="AB103"/>
    </row>
    <row r="104" spans="2:28" ht="12.75">
      <c r="B104" s="43"/>
      <c r="C104" s="43"/>
      <c r="D104" s="65"/>
      <c r="E104" s="65"/>
      <c r="F104" s="65"/>
      <c r="G104" s="43"/>
      <c r="H104" s="63"/>
      <c r="V104"/>
      <c r="W104"/>
      <c r="X104"/>
      <c r="Y104"/>
      <c r="Z104"/>
      <c r="AA104"/>
      <c r="AB104"/>
    </row>
    <row r="105" spans="2:28" ht="12.75">
      <c r="B105" s="43"/>
      <c r="C105" s="43"/>
      <c r="D105" s="65"/>
      <c r="E105" s="65"/>
      <c r="F105" s="65"/>
      <c r="G105" s="43"/>
      <c r="H105" s="63"/>
      <c r="V105"/>
      <c r="W105"/>
      <c r="X105"/>
      <c r="Y105"/>
      <c r="Z105"/>
      <c r="AA105"/>
      <c r="AB105"/>
    </row>
    <row r="106" spans="2:28" ht="12.75">
      <c r="B106" s="43"/>
      <c r="C106" s="43"/>
      <c r="D106" s="65"/>
      <c r="E106" s="65"/>
      <c r="F106" s="65"/>
      <c r="G106" s="43"/>
      <c r="H106" s="63"/>
      <c r="V106"/>
      <c r="W106"/>
      <c r="X106"/>
      <c r="Y106"/>
      <c r="Z106"/>
      <c r="AA106"/>
      <c r="AB106"/>
    </row>
    <row r="107" spans="2:28" ht="12.75">
      <c r="B107" s="43"/>
      <c r="C107" s="43"/>
      <c r="D107" s="65"/>
      <c r="E107" s="65"/>
      <c r="F107" s="65"/>
      <c r="G107" s="43"/>
      <c r="H107" s="63"/>
      <c r="V107"/>
      <c r="W107"/>
      <c r="X107"/>
      <c r="Y107"/>
      <c r="Z107"/>
      <c r="AA107"/>
      <c r="AB107"/>
    </row>
    <row r="108" spans="2:28" ht="12.75">
      <c r="B108" s="43"/>
      <c r="C108" s="43"/>
      <c r="D108" s="65"/>
      <c r="E108" s="65"/>
      <c r="F108" s="65"/>
      <c r="G108" s="43"/>
      <c r="H108" s="63"/>
      <c r="V108"/>
      <c r="W108"/>
      <c r="X108"/>
      <c r="Y108"/>
      <c r="Z108"/>
      <c r="AA108"/>
      <c r="AB108"/>
    </row>
    <row r="109" spans="2:28" ht="12.75">
      <c r="B109" s="43"/>
      <c r="C109" s="43"/>
      <c r="D109" s="65"/>
      <c r="E109" s="65"/>
      <c r="F109" s="65"/>
      <c r="G109" s="43"/>
      <c r="H109" s="63"/>
      <c r="V109"/>
      <c r="W109"/>
      <c r="X109"/>
      <c r="Y109"/>
      <c r="Z109"/>
      <c r="AA109"/>
      <c r="AB109"/>
    </row>
    <row r="110" spans="2:28" ht="12.75">
      <c r="B110" s="43"/>
      <c r="C110" s="43"/>
      <c r="D110" s="65"/>
      <c r="E110" s="65"/>
      <c r="F110" s="65"/>
      <c r="G110" s="43"/>
      <c r="H110" s="63"/>
      <c r="V110"/>
      <c r="W110"/>
      <c r="X110"/>
      <c r="Y110"/>
      <c r="Z110"/>
      <c r="AA110"/>
      <c r="AB110"/>
    </row>
    <row r="111" spans="2:28" ht="12.75">
      <c r="B111" s="43"/>
      <c r="C111" s="43"/>
      <c r="D111" s="65"/>
      <c r="E111" s="65"/>
      <c r="F111" s="65"/>
      <c r="G111" s="43"/>
      <c r="H111" s="63"/>
      <c r="V111"/>
      <c r="W111"/>
      <c r="X111"/>
      <c r="Y111"/>
      <c r="Z111"/>
      <c r="AA111"/>
      <c r="AB111"/>
    </row>
    <row r="112" spans="2:28" ht="12.75">
      <c r="B112" s="43"/>
      <c r="C112" s="43"/>
      <c r="D112" s="65"/>
      <c r="E112" s="65"/>
      <c r="F112" s="65"/>
      <c r="G112" s="43"/>
      <c r="H112" s="63"/>
      <c r="V112"/>
      <c r="W112"/>
      <c r="X112"/>
      <c r="Y112"/>
      <c r="Z112"/>
      <c r="AA112"/>
      <c r="AB112"/>
    </row>
    <row r="113" spans="2:28" ht="12.75">
      <c r="B113" s="43"/>
      <c r="C113" s="43"/>
      <c r="D113" s="65"/>
      <c r="E113" s="65"/>
      <c r="F113" s="65"/>
      <c r="G113" s="43"/>
      <c r="H113" s="63"/>
      <c r="V113"/>
      <c r="W113"/>
      <c r="X113"/>
      <c r="Y113"/>
      <c r="Z113"/>
      <c r="AA113"/>
      <c r="AB113"/>
    </row>
    <row r="114" spans="2:28" ht="12.75">
      <c r="B114" s="43"/>
      <c r="C114" s="43"/>
      <c r="D114" s="65"/>
      <c r="E114" s="65"/>
      <c r="F114" s="65"/>
      <c r="G114" s="43"/>
      <c r="H114" s="63"/>
      <c r="V114"/>
      <c r="W114"/>
      <c r="X114"/>
      <c r="Y114"/>
      <c r="Z114"/>
      <c r="AA114"/>
      <c r="AB114"/>
    </row>
    <row r="115" spans="2:28" ht="12.75">
      <c r="B115" s="43"/>
      <c r="C115" s="43"/>
      <c r="D115" s="65"/>
      <c r="E115" s="65"/>
      <c r="F115" s="65"/>
      <c r="G115" s="43"/>
      <c r="H115" s="63"/>
      <c r="V115"/>
      <c r="W115"/>
      <c r="X115"/>
      <c r="Y115"/>
      <c r="Z115"/>
      <c r="AA115"/>
      <c r="AB115"/>
    </row>
    <row r="116" spans="2:28" ht="12.75">
      <c r="B116" s="43"/>
      <c r="C116" s="43"/>
      <c r="D116" s="65"/>
      <c r="E116" s="65"/>
      <c r="F116" s="65"/>
      <c r="G116" s="43"/>
      <c r="H116" s="63"/>
      <c r="V116"/>
      <c r="W116"/>
      <c r="X116"/>
      <c r="Y116"/>
      <c r="Z116"/>
      <c r="AA116"/>
      <c r="AB116"/>
    </row>
    <row r="117" spans="2:28" ht="12.75">
      <c r="B117" s="43"/>
      <c r="C117" s="43"/>
      <c r="D117" s="65"/>
      <c r="E117" s="65"/>
      <c r="F117" s="65"/>
      <c r="G117" s="43"/>
      <c r="H117" s="63"/>
      <c r="V117"/>
      <c r="W117"/>
      <c r="X117"/>
      <c r="Y117"/>
      <c r="Z117"/>
      <c r="AA117"/>
      <c r="AB117"/>
    </row>
    <row r="118" spans="2:28" ht="12.75">
      <c r="B118" s="43"/>
      <c r="C118" s="43"/>
      <c r="D118" s="65"/>
      <c r="E118" s="65"/>
      <c r="F118" s="65"/>
      <c r="G118" s="43"/>
      <c r="H118" s="63"/>
      <c r="V118"/>
      <c r="W118"/>
      <c r="X118"/>
      <c r="Y118"/>
      <c r="Z118"/>
      <c r="AA118"/>
      <c r="AB118"/>
    </row>
    <row r="119" spans="2:28" ht="12.75">
      <c r="B119" s="43"/>
      <c r="C119" s="43"/>
      <c r="D119" s="65"/>
      <c r="E119" s="65"/>
      <c r="F119" s="65"/>
      <c r="G119" s="43"/>
      <c r="H119" s="63"/>
      <c r="V119"/>
      <c r="W119"/>
      <c r="X119"/>
      <c r="Y119"/>
      <c r="Z119"/>
      <c r="AA119"/>
      <c r="AB119"/>
    </row>
    <row r="120" spans="2:28" ht="12.75">
      <c r="B120" s="43"/>
      <c r="C120" s="43"/>
      <c r="D120" s="65"/>
      <c r="E120" s="65"/>
      <c r="F120" s="65"/>
      <c r="G120" s="43"/>
      <c r="H120" s="63"/>
      <c r="V120"/>
      <c r="W120"/>
      <c r="X120"/>
      <c r="Y120"/>
      <c r="Z120"/>
      <c r="AA120"/>
      <c r="AB120"/>
    </row>
    <row r="121" spans="2:28" ht="12.75">
      <c r="B121" s="43"/>
      <c r="C121" s="43"/>
      <c r="D121" s="65"/>
      <c r="E121" s="65"/>
      <c r="F121" s="65"/>
      <c r="G121" s="43"/>
      <c r="H121" s="63"/>
      <c r="V121"/>
      <c r="W121"/>
      <c r="X121"/>
      <c r="Y121"/>
      <c r="Z121"/>
      <c r="AA121"/>
      <c r="AB121"/>
    </row>
    <row r="122" spans="2:28" ht="12.75">
      <c r="B122" s="43"/>
      <c r="C122" s="43"/>
      <c r="D122" s="65"/>
      <c r="E122" s="65"/>
      <c r="F122" s="65"/>
      <c r="G122" s="43"/>
      <c r="H122" s="63"/>
      <c r="V122"/>
      <c r="W122"/>
      <c r="X122"/>
      <c r="Y122"/>
      <c r="Z122"/>
      <c r="AA122"/>
      <c r="AB122"/>
    </row>
    <row r="123" spans="2:28" ht="12.75">
      <c r="B123" s="43"/>
      <c r="C123" s="43"/>
      <c r="D123" s="65"/>
      <c r="E123" s="65"/>
      <c r="F123" s="65"/>
      <c r="G123" s="43"/>
      <c r="H123" s="63"/>
      <c r="V123"/>
      <c r="W123"/>
      <c r="X123"/>
      <c r="Y123"/>
      <c r="Z123"/>
      <c r="AA123"/>
      <c r="AB123"/>
    </row>
    <row r="124" spans="2:28" ht="12.75">
      <c r="B124" s="43"/>
      <c r="C124" s="43"/>
      <c r="D124" s="65"/>
      <c r="E124" s="65"/>
      <c r="F124" s="65"/>
      <c r="G124" s="43"/>
      <c r="H124" s="63"/>
      <c r="V124"/>
      <c r="W124"/>
      <c r="X124"/>
      <c r="Y124"/>
      <c r="Z124"/>
      <c r="AA124"/>
      <c r="AB124"/>
    </row>
    <row r="125" spans="2:28" ht="12.75">
      <c r="B125" s="43"/>
      <c r="C125" s="43"/>
      <c r="D125" s="65"/>
      <c r="E125" s="65"/>
      <c r="F125" s="65"/>
      <c r="G125" s="43"/>
      <c r="H125" s="63"/>
      <c r="V125"/>
      <c r="W125"/>
      <c r="X125"/>
      <c r="Y125"/>
      <c r="Z125"/>
      <c r="AA125"/>
      <c r="AB125"/>
    </row>
    <row r="126" spans="2:28" ht="12.75">
      <c r="B126" s="43"/>
      <c r="C126" s="43"/>
      <c r="D126" s="65"/>
      <c r="E126" s="65"/>
      <c r="F126" s="65"/>
      <c r="G126" s="43"/>
      <c r="H126" s="63"/>
      <c r="V126"/>
      <c r="W126"/>
      <c r="X126"/>
      <c r="Y126"/>
      <c r="Z126"/>
      <c r="AA126"/>
      <c r="AB126"/>
    </row>
    <row r="127" spans="2:28" ht="12.75">
      <c r="B127" s="43"/>
      <c r="C127" s="43"/>
      <c r="D127" s="65"/>
      <c r="E127" s="65"/>
      <c r="F127" s="65"/>
      <c r="G127" s="43"/>
      <c r="H127" s="63"/>
      <c r="V127"/>
      <c r="W127"/>
      <c r="X127"/>
      <c r="Y127"/>
      <c r="Z127"/>
      <c r="AA127"/>
      <c r="AB127"/>
    </row>
    <row r="128" spans="2:28" ht="12.75">
      <c r="B128" s="43"/>
      <c r="C128" s="43"/>
      <c r="D128" s="65"/>
      <c r="E128" s="65"/>
      <c r="F128" s="65"/>
      <c r="G128" s="43"/>
      <c r="H128" s="63"/>
      <c r="V128"/>
      <c r="W128"/>
      <c r="X128"/>
      <c r="Y128"/>
      <c r="Z128"/>
      <c r="AA128"/>
      <c r="AB128"/>
    </row>
    <row r="129" spans="2:28" ht="12.75">
      <c r="B129" s="43"/>
      <c r="C129" s="43"/>
      <c r="D129" s="65"/>
      <c r="E129" s="65"/>
      <c r="F129" s="65"/>
      <c r="G129" s="43"/>
      <c r="H129" s="63"/>
      <c r="V129"/>
      <c r="W129"/>
      <c r="X129"/>
      <c r="Y129"/>
      <c r="Z129"/>
      <c r="AA129"/>
      <c r="AB129"/>
    </row>
    <row r="130" spans="2:28" ht="12.75">
      <c r="B130" s="43"/>
      <c r="C130" s="43"/>
      <c r="D130" s="65"/>
      <c r="E130" s="65"/>
      <c r="F130" s="65"/>
      <c r="G130" s="43"/>
      <c r="H130" s="63"/>
      <c r="V130"/>
      <c r="W130"/>
      <c r="X130"/>
      <c r="Y130"/>
      <c r="Z130"/>
      <c r="AA130"/>
      <c r="AB130"/>
    </row>
    <row r="131" spans="2:28" ht="12.75">
      <c r="B131" s="43"/>
      <c r="C131" s="43"/>
      <c r="D131" s="65"/>
      <c r="E131" s="65"/>
      <c r="F131" s="65"/>
      <c r="G131" s="43"/>
      <c r="H131" s="63"/>
      <c r="V131"/>
      <c r="W131"/>
      <c r="X131"/>
      <c r="Y131"/>
      <c r="Z131"/>
      <c r="AA131"/>
      <c r="AB131"/>
    </row>
    <row r="132" spans="2:28" ht="12.75">
      <c r="B132" s="43"/>
      <c r="C132" s="43"/>
      <c r="D132" s="65"/>
      <c r="E132" s="65"/>
      <c r="F132" s="65"/>
      <c r="G132" s="43"/>
      <c r="H132" s="63"/>
      <c r="V132"/>
      <c r="W132"/>
      <c r="X132"/>
      <c r="Y132"/>
      <c r="Z132"/>
      <c r="AA132"/>
      <c r="AB132"/>
    </row>
    <row r="133" spans="22:28" ht="12.75">
      <c r="V133"/>
      <c r="W133"/>
      <c r="X133"/>
      <c r="Y133"/>
      <c r="Z133"/>
      <c r="AA133"/>
      <c r="AB133"/>
    </row>
    <row r="134" spans="22:28" ht="12.75">
      <c r="V134"/>
      <c r="W134"/>
      <c r="X134"/>
      <c r="Y134"/>
      <c r="Z134"/>
      <c r="AA134"/>
      <c r="AB134"/>
    </row>
    <row r="135" spans="22:28" ht="12.75">
      <c r="V135"/>
      <c r="W135"/>
      <c r="X135"/>
      <c r="Y135"/>
      <c r="Z135"/>
      <c r="AA135"/>
      <c r="AB135"/>
    </row>
    <row r="136" spans="22:28" ht="12.75">
      <c r="V136"/>
      <c r="W136"/>
      <c r="X136"/>
      <c r="Y136"/>
      <c r="Z136"/>
      <c r="AA136"/>
      <c r="AB136"/>
    </row>
    <row r="137" spans="22:28" ht="12.75">
      <c r="V137"/>
      <c r="W137"/>
      <c r="X137"/>
      <c r="Y137"/>
      <c r="Z137"/>
      <c r="AA137"/>
      <c r="AB137"/>
    </row>
    <row r="138" spans="22:28" ht="12.75">
      <c r="V138"/>
      <c r="W138"/>
      <c r="X138"/>
      <c r="Y138"/>
      <c r="Z138"/>
      <c r="AA138"/>
      <c r="AB138"/>
    </row>
    <row r="139" spans="22:28" ht="12.75">
      <c r="V139"/>
      <c r="W139"/>
      <c r="X139"/>
      <c r="Y139"/>
      <c r="Z139"/>
      <c r="AA139"/>
      <c r="AB139"/>
    </row>
    <row r="140" spans="22:28" ht="12.75">
      <c r="V140"/>
      <c r="W140"/>
      <c r="X140"/>
      <c r="Y140"/>
      <c r="Z140"/>
      <c r="AA140"/>
      <c r="AB140"/>
    </row>
    <row r="141" spans="22:28" ht="12.75">
      <c r="V141"/>
      <c r="W141"/>
      <c r="X141"/>
      <c r="Y141"/>
      <c r="Z141"/>
      <c r="AA141"/>
      <c r="AB141"/>
    </row>
    <row r="142" spans="22:28" ht="12.75">
      <c r="V142"/>
      <c r="W142"/>
      <c r="X142"/>
      <c r="Y142"/>
      <c r="Z142"/>
      <c r="AA142"/>
      <c r="AB142"/>
    </row>
    <row r="143" spans="22:28" ht="12.75">
      <c r="V143"/>
      <c r="W143"/>
      <c r="X143"/>
      <c r="Y143"/>
      <c r="Z143"/>
      <c r="AA143"/>
      <c r="AB143"/>
    </row>
    <row r="144" spans="22:28" ht="12.75">
      <c r="V144"/>
      <c r="W144"/>
      <c r="X144"/>
      <c r="Y144"/>
      <c r="Z144"/>
      <c r="AA144"/>
      <c r="AB144"/>
    </row>
    <row r="145" spans="22:28" ht="12.75">
      <c r="V145"/>
      <c r="W145"/>
      <c r="X145"/>
      <c r="Y145"/>
      <c r="Z145"/>
      <c r="AA145"/>
      <c r="AB145"/>
    </row>
    <row r="146" spans="22:28" ht="12.75">
      <c r="V146"/>
      <c r="W146"/>
      <c r="X146"/>
      <c r="Y146"/>
      <c r="Z146"/>
      <c r="AA146"/>
      <c r="AB146"/>
    </row>
    <row r="147" spans="4:28" ht="12.75">
      <c r="D147"/>
      <c r="E147"/>
      <c r="F147"/>
      <c r="V147"/>
      <c r="W147"/>
      <c r="X147"/>
      <c r="Y147"/>
      <c r="Z147"/>
      <c r="AA147"/>
      <c r="AB147"/>
    </row>
    <row r="148" spans="4:28" ht="12.75">
      <c r="D148"/>
      <c r="E148"/>
      <c r="F148"/>
      <c r="V148"/>
      <c r="W148"/>
      <c r="X148"/>
      <c r="Y148"/>
      <c r="Z148"/>
      <c r="AA148"/>
      <c r="AB148"/>
    </row>
    <row r="149" spans="4:28" ht="12.75">
      <c r="D149"/>
      <c r="E149"/>
      <c r="F149"/>
      <c r="V149"/>
      <c r="W149"/>
      <c r="X149"/>
      <c r="Y149"/>
      <c r="Z149"/>
      <c r="AA149"/>
      <c r="AB149"/>
    </row>
    <row r="150" spans="4:28" ht="12.75">
      <c r="D150"/>
      <c r="E150"/>
      <c r="F150"/>
      <c r="V150"/>
      <c r="W150"/>
      <c r="X150"/>
      <c r="Y150"/>
      <c r="Z150"/>
      <c r="AA150"/>
      <c r="AB150"/>
    </row>
    <row r="151" spans="4:28" ht="12.75">
      <c r="D151"/>
      <c r="E151"/>
      <c r="F151"/>
      <c r="V151"/>
      <c r="W151"/>
      <c r="X151"/>
      <c r="Y151"/>
      <c r="Z151"/>
      <c r="AA151"/>
      <c r="AB151"/>
    </row>
    <row r="152" spans="4:28" ht="12.75">
      <c r="D152"/>
      <c r="E152"/>
      <c r="F152"/>
      <c r="V152"/>
      <c r="W152"/>
      <c r="X152"/>
      <c r="Y152"/>
      <c r="Z152"/>
      <c r="AA152"/>
      <c r="AB152"/>
    </row>
    <row r="153" spans="4:28" ht="12.75">
      <c r="D153"/>
      <c r="E153"/>
      <c r="F153"/>
      <c r="V153"/>
      <c r="W153"/>
      <c r="X153"/>
      <c r="Y153"/>
      <c r="Z153"/>
      <c r="AA153"/>
      <c r="AB153"/>
    </row>
    <row r="154" spans="4:28" ht="12.75">
      <c r="D154"/>
      <c r="E154"/>
      <c r="F154"/>
      <c r="V154"/>
      <c r="W154"/>
      <c r="X154"/>
      <c r="Y154"/>
      <c r="Z154"/>
      <c r="AA154"/>
      <c r="AB154"/>
    </row>
    <row r="155" spans="4:28" ht="12.75">
      <c r="D155"/>
      <c r="E155"/>
      <c r="F155"/>
      <c r="V155"/>
      <c r="W155"/>
      <c r="X155"/>
      <c r="Y155"/>
      <c r="Z155"/>
      <c r="AA155"/>
      <c r="AB155"/>
    </row>
    <row r="156" spans="4:28" ht="12.75">
      <c r="D156"/>
      <c r="E156"/>
      <c r="F156"/>
      <c r="V156"/>
      <c r="W156"/>
      <c r="X156"/>
      <c r="Y156"/>
      <c r="Z156"/>
      <c r="AA156"/>
      <c r="AB156"/>
    </row>
    <row r="157" spans="4:28" ht="12.75">
      <c r="D157"/>
      <c r="E157"/>
      <c r="F157"/>
      <c r="V157"/>
      <c r="W157"/>
      <c r="X157"/>
      <c r="Y157"/>
      <c r="Z157"/>
      <c r="AA157"/>
      <c r="AB157"/>
    </row>
    <row r="158" spans="4:28" ht="12.75">
      <c r="D158"/>
      <c r="E158"/>
      <c r="F158"/>
      <c r="V158"/>
      <c r="W158"/>
      <c r="X158"/>
      <c r="Y158"/>
      <c r="Z158"/>
      <c r="AA158"/>
      <c r="AB158"/>
    </row>
    <row r="159" spans="4:28" ht="12.75">
      <c r="D159"/>
      <c r="E159"/>
      <c r="F159"/>
      <c r="V159"/>
      <c r="W159"/>
      <c r="X159"/>
      <c r="Y159"/>
      <c r="Z159"/>
      <c r="AA159"/>
      <c r="AB159"/>
    </row>
    <row r="160" spans="4:28" ht="12.75">
      <c r="D160"/>
      <c r="E160"/>
      <c r="F160"/>
      <c r="V160"/>
      <c r="W160"/>
      <c r="X160"/>
      <c r="Y160"/>
      <c r="Z160"/>
      <c r="AA160"/>
      <c r="AB160"/>
    </row>
    <row r="161" spans="4:28" ht="12.75">
      <c r="D161"/>
      <c r="E161"/>
      <c r="F161"/>
      <c r="V161"/>
      <c r="W161"/>
      <c r="X161"/>
      <c r="Y161"/>
      <c r="Z161"/>
      <c r="AA161"/>
      <c r="AB161"/>
    </row>
    <row r="162" spans="4:28" ht="12.75">
      <c r="D162"/>
      <c r="E162"/>
      <c r="F162"/>
      <c r="V162"/>
      <c r="W162"/>
      <c r="X162"/>
      <c r="Y162"/>
      <c r="Z162"/>
      <c r="AA162"/>
      <c r="AB162"/>
    </row>
    <row r="163" spans="4:28" ht="12.75">
      <c r="D163"/>
      <c r="E163"/>
      <c r="F163"/>
      <c r="V163"/>
      <c r="W163"/>
      <c r="X163"/>
      <c r="Y163"/>
      <c r="Z163"/>
      <c r="AA163"/>
      <c r="AB163"/>
    </row>
    <row r="164" spans="4:28" ht="12.75">
      <c r="D164"/>
      <c r="E164"/>
      <c r="F164"/>
      <c r="V164"/>
      <c r="W164"/>
      <c r="X164"/>
      <c r="Y164"/>
      <c r="Z164"/>
      <c r="AA164"/>
      <c r="AB164"/>
    </row>
    <row r="165" spans="4:28" ht="12.75">
      <c r="D165"/>
      <c r="E165"/>
      <c r="F165"/>
      <c r="V165"/>
      <c r="W165"/>
      <c r="X165"/>
      <c r="Y165"/>
      <c r="Z165"/>
      <c r="AA165"/>
      <c r="AB165"/>
    </row>
    <row r="166" spans="4:28" ht="12.75">
      <c r="D166"/>
      <c r="E166"/>
      <c r="F166"/>
      <c r="V166"/>
      <c r="W166"/>
      <c r="X166"/>
      <c r="Y166"/>
      <c r="Z166"/>
      <c r="AA166"/>
      <c r="AB166"/>
    </row>
    <row r="167" spans="4:28" ht="12.75">
      <c r="D167"/>
      <c r="E167"/>
      <c r="F167"/>
      <c r="V167"/>
      <c r="W167"/>
      <c r="X167"/>
      <c r="Y167"/>
      <c r="Z167"/>
      <c r="AA167"/>
      <c r="AB167"/>
    </row>
    <row r="168" spans="4:28" ht="12.75">
      <c r="D168"/>
      <c r="E168"/>
      <c r="F168"/>
      <c r="V168"/>
      <c r="W168"/>
      <c r="X168"/>
      <c r="Y168"/>
      <c r="Z168"/>
      <c r="AA168"/>
      <c r="AB168"/>
    </row>
    <row r="169" spans="4:28" ht="12.75">
      <c r="D169"/>
      <c r="E169"/>
      <c r="F169"/>
      <c r="V169"/>
      <c r="W169"/>
      <c r="X169"/>
      <c r="Y169"/>
      <c r="Z169"/>
      <c r="AA169"/>
      <c r="AB169"/>
    </row>
    <row r="170" spans="4:28" ht="12.75">
      <c r="D170"/>
      <c r="E170"/>
      <c r="F170"/>
      <c r="V170"/>
      <c r="W170"/>
      <c r="X170"/>
      <c r="Y170"/>
      <c r="Z170"/>
      <c r="AA170"/>
      <c r="AB170"/>
    </row>
    <row r="171" spans="4:28" ht="12.75">
      <c r="D171"/>
      <c r="E171"/>
      <c r="F171"/>
      <c r="V171"/>
      <c r="W171"/>
      <c r="X171"/>
      <c r="Y171"/>
      <c r="Z171"/>
      <c r="AA171"/>
      <c r="AB171"/>
    </row>
    <row r="172" spans="4:28" ht="12.75">
      <c r="D172"/>
      <c r="E172"/>
      <c r="F172"/>
      <c r="V172"/>
      <c r="W172"/>
      <c r="X172"/>
      <c r="Y172"/>
      <c r="Z172"/>
      <c r="AA172"/>
      <c r="AB172"/>
    </row>
    <row r="173" spans="4:28" ht="12.75">
      <c r="D173"/>
      <c r="E173"/>
      <c r="F173"/>
      <c r="V173"/>
      <c r="W173"/>
      <c r="X173"/>
      <c r="Y173"/>
      <c r="Z173"/>
      <c r="AA173"/>
      <c r="AB173"/>
    </row>
    <row r="174" spans="4:28" ht="12.75">
      <c r="D174"/>
      <c r="E174"/>
      <c r="F174"/>
      <c r="V174"/>
      <c r="W174"/>
      <c r="X174"/>
      <c r="Y174"/>
      <c r="Z174"/>
      <c r="AA174"/>
      <c r="AB174"/>
    </row>
    <row r="175" spans="4:28" ht="12.75">
      <c r="D175"/>
      <c r="E175"/>
      <c r="F175"/>
      <c r="V175"/>
      <c r="W175"/>
      <c r="X175"/>
      <c r="Y175"/>
      <c r="Z175"/>
      <c r="AA175"/>
      <c r="AB175"/>
    </row>
    <row r="176" spans="4:28" ht="12.75">
      <c r="D176"/>
      <c r="E176"/>
      <c r="F176"/>
      <c r="V176"/>
      <c r="W176"/>
      <c r="X176"/>
      <c r="Y176"/>
      <c r="Z176"/>
      <c r="AA176"/>
      <c r="AB176"/>
    </row>
    <row r="177" spans="4:28" ht="12.75">
      <c r="D177"/>
      <c r="E177"/>
      <c r="F177"/>
      <c r="V177"/>
      <c r="W177"/>
      <c r="X177"/>
      <c r="Y177"/>
      <c r="Z177"/>
      <c r="AA177"/>
      <c r="AB177"/>
    </row>
    <row r="178" spans="4:28" ht="12.75">
      <c r="D178"/>
      <c r="E178"/>
      <c r="F178"/>
      <c r="V178"/>
      <c r="W178"/>
      <c r="X178"/>
      <c r="Y178"/>
      <c r="Z178"/>
      <c r="AA178"/>
      <c r="AB178"/>
    </row>
    <row r="179" spans="4:28" ht="12.75">
      <c r="D179"/>
      <c r="E179"/>
      <c r="F179"/>
      <c r="V179"/>
      <c r="W179"/>
      <c r="X179"/>
      <c r="Y179"/>
      <c r="Z179"/>
      <c r="AA179"/>
      <c r="AB179"/>
    </row>
    <row r="180" spans="4:28" ht="12.75">
      <c r="D180"/>
      <c r="E180"/>
      <c r="F180"/>
      <c r="V180"/>
      <c r="W180"/>
      <c r="X180"/>
      <c r="Y180"/>
      <c r="Z180"/>
      <c r="AA180"/>
      <c r="AB180"/>
    </row>
    <row r="181" spans="4:28" ht="12.75">
      <c r="D181"/>
      <c r="E181"/>
      <c r="F181"/>
      <c r="V181"/>
      <c r="W181"/>
      <c r="X181"/>
      <c r="Y181"/>
      <c r="Z181"/>
      <c r="AA181"/>
      <c r="AB181"/>
    </row>
    <row r="182" spans="4:28" ht="12.75">
      <c r="D182"/>
      <c r="E182"/>
      <c r="F182"/>
      <c r="V182"/>
      <c r="W182"/>
      <c r="X182"/>
      <c r="Y182"/>
      <c r="Z182"/>
      <c r="AA182"/>
      <c r="AB182"/>
    </row>
    <row r="183" spans="4:28" ht="12.75">
      <c r="D183"/>
      <c r="E183"/>
      <c r="F183"/>
      <c r="V183"/>
      <c r="W183"/>
      <c r="X183"/>
      <c r="Y183"/>
      <c r="Z183"/>
      <c r="AA183"/>
      <c r="AB183"/>
    </row>
    <row r="184" spans="4:28" ht="12.75">
      <c r="D184"/>
      <c r="E184"/>
      <c r="F184"/>
      <c r="V184"/>
      <c r="W184"/>
      <c r="X184"/>
      <c r="Y184"/>
      <c r="Z184"/>
      <c r="AA184"/>
      <c r="AB184"/>
    </row>
    <row r="185" spans="4:28" ht="12.75">
      <c r="D185"/>
      <c r="E185"/>
      <c r="F185"/>
      <c r="V185"/>
      <c r="W185"/>
      <c r="X185"/>
      <c r="Y185"/>
      <c r="Z185"/>
      <c r="AA185"/>
      <c r="AB185"/>
    </row>
    <row r="186" spans="4:28" ht="12.75">
      <c r="D186"/>
      <c r="E186"/>
      <c r="F186"/>
      <c r="V186"/>
      <c r="W186"/>
      <c r="X186"/>
      <c r="Y186"/>
      <c r="Z186"/>
      <c r="AA186"/>
      <c r="AB186"/>
    </row>
    <row r="187" spans="4:28" ht="12.75">
      <c r="D187"/>
      <c r="E187"/>
      <c r="F187"/>
      <c r="V187"/>
      <c r="W187"/>
      <c r="X187"/>
      <c r="Y187"/>
      <c r="Z187"/>
      <c r="AA187"/>
      <c r="AB187"/>
    </row>
    <row r="188" spans="4:28" ht="12.75">
      <c r="D188"/>
      <c r="E188"/>
      <c r="F188"/>
      <c r="V188"/>
      <c r="W188"/>
      <c r="X188"/>
      <c r="Y188"/>
      <c r="Z188"/>
      <c r="AA188"/>
      <c r="AB188"/>
    </row>
    <row r="189" spans="4:28" ht="12.75">
      <c r="D189"/>
      <c r="E189"/>
      <c r="F189"/>
      <c r="V189"/>
      <c r="W189"/>
      <c r="X189"/>
      <c r="Y189"/>
      <c r="Z189"/>
      <c r="AA189"/>
      <c r="AB189"/>
    </row>
    <row r="190" spans="4:28" ht="12.75">
      <c r="D190"/>
      <c r="E190"/>
      <c r="F190"/>
      <c r="V190"/>
      <c r="W190"/>
      <c r="X190"/>
      <c r="Y190"/>
      <c r="Z190"/>
      <c r="AA190"/>
      <c r="AB190"/>
    </row>
    <row r="191" spans="4:28" ht="12.75">
      <c r="D191"/>
      <c r="E191"/>
      <c r="F191"/>
      <c r="V191"/>
      <c r="W191"/>
      <c r="X191"/>
      <c r="Y191"/>
      <c r="Z191"/>
      <c r="AA191"/>
      <c r="AB191"/>
    </row>
    <row r="192" spans="4:28" ht="12.75">
      <c r="D192"/>
      <c r="E192"/>
      <c r="F192"/>
      <c r="V192"/>
      <c r="W192"/>
      <c r="X192"/>
      <c r="Y192"/>
      <c r="Z192"/>
      <c r="AA192"/>
      <c r="AB192"/>
    </row>
    <row r="193" spans="4:28" ht="12.75">
      <c r="D193"/>
      <c r="E193"/>
      <c r="F193"/>
      <c r="V193"/>
      <c r="W193"/>
      <c r="X193"/>
      <c r="Y193"/>
      <c r="Z193"/>
      <c r="AA193"/>
      <c r="AB193"/>
    </row>
    <row r="194" spans="4:28" ht="12.75">
      <c r="D194"/>
      <c r="E194"/>
      <c r="F194"/>
      <c r="V194"/>
      <c r="W194"/>
      <c r="X194"/>
      <c r="Y194"/>
      <c r="Z194"/>
      <c r="AA194"/>
      <c r="AB194"/>
    </row>
    <row r="195" spans="4:28" ht="12.75">
      <c r="D195"/>
      <c r="E195"/>
      <c r="F195"/>
      <c r="V195"/>
      <c r="W195"/>
      <c r="X195"/>
      <c r="Y195"/>
      <c r="Z195"/>
      <c r="AA195"/>
      <c r="AB195"/>
    </row>
    <row r="196" spans="4:28" ht="12.75">
      <c r="D196"/>
      <c r="E196"/>
      <c r="F196"/>
      <c r="V196"/>
      <c r="W196"/>
      <c r="X196"/>
      <c r="Y196"/>
      <c r="Z196"/>
      <c r="AA196"/>
      <c r="AB196"/>
    </row>
    <row r="197" spans="4:28" ht="12.75">
      <c r="D197"/>
      <c r="E197"/>
      <c r="F197"/>
      <c r="V197"/>
      <c r="W197"/>
      <c r="X197"/>
      <c r="Y197"/>
      <c r="Z197"/>
      <c r="AA197"/>
      <c r="AB197"/>
    </row>
    <row r="198" spans="4:28" ht="12.75">
      <c r="D198"/>
      <c r="E198"/>
      <c r="F198"/>
      <c r="V198"/>
      <c r="W198"/>
      <c r="X198"/>
      <c r="Y198"/>
      <c r="Z198"/>
      <c r="AA198"/>
      <c r="AB198"/>
    </row>
    <row r="199" spans="4:28" ht="12.75">
      <c r="D199"/>
      <c r="E199"/>
      <c r="F199"/>
      <c r="V199"/>
      <c r="W199"/>
      <c r="X199"/>
      <c r="Y199"/>
      <c r="Z199"/>
      <c r="AA199"/>
      <c r="AB199"/>
    </row>
    <row r="200" spans="4:28" ht="12.75">
      <c r="D200"/>
      <c r="E200"/>
      <c r="F200"/>
      <c r="V200"/>
      <c r="W200"/>
      <c r="X200"/>
      <c r="Y200"/>
      <c r="Z200"/>
      <c r="AA200"/>
      <c r="AB200"/>
    </row>
    <row r="201" spans="4:28" ht="12.75">
      <c r="D201"/>
      <c r="E201"/>
      <c r="F201"/>
      <c r="V201"/>
      <c r="W201"/>
      <c r="X201"/>
      <c r="Y201"/>
      <c r="Z201"/>
      <c r="AA201"/>
      <c r="AB201"/>
    </row>
    <row r="202" spans="4:28" ht="12.75">
      <c r="D202"/>
      <c r="E202"/>
      <c r="F202"/>
      <c r="V202"/>
      <c r="W202"/>
      <c r="X202"/>
      <c r="Y202"/>
      <c r="Z202"/>
      <c r="AA202"/>
      <c r="AB202"/>
    </row>
    <row r="203" spans="4:28" ht="12.75">
      <c r="D203"/>
      <c r="E203"/>
      <c r="F203"/>
      <c r="V203"/>
      <c r="W203"/>
      <c r="X203"/>
      <c r="Y203"/>
      <c r="Z203"/>
      <c r="AA203"/>
      <c r="AB203"/>
    </row>
    <row r="204" spans="4:28" ht="12.75">
      <c r="D204"/>
      <c r="E204"/>
      <c r="F204"/>
      <c r="V204"/>
      <c r="W204"/>
      <c r="X204"/>
      <c r="Y204"/>
      <c r="Z204"/>
      <c r="AA204"/>
      <c r="AB204"/>
    </row>
    <row r="205" spans="4:28" ht="12.75">
      <c r="D205"/>
      <c r="E205"/>
      <c r="F205"/>
      <c r="V205"/>
      <c r="W205"/>
      <c r="X205"/>
      <c r="Y205"/>
      <c r="Z205"/>
      <c r="AA205"/>
      <c r="AB205"/>
    </row>
    <row r="206" spans="4:28" ht="12.75">
      <c r="D206"/>
      <c r="E206"/>
      <c r="F206"/>
      <c r="V206"/>
      <c r="W206"/>
      <c r="X206"/>
      <c r="Y206"/>
      <c r="Z206"/>
      <c r="AA206"/>
      <c r="AB206"/>
    </row>
    <row r="207" spans="4:28" ht="12.75">
      <c r="D207"/>
      <c r="E207"/>
      <c r="F207"/>
      <c r="V207"/>
      <c r="W207"/>
      <c r="X207"/>
      <c r="Y207"/>
      <c r="Z207"/>
      <c r="AA207"/>
      <c r="AB207"/>
    </row>
    <row r="208" spans="4:28" ht="12.75">
      <c r="D208"/>
      <c r="E208"/>
      <c r="F208"/>
      <c r="V208"/>
      <c r="W208"/>
      <c r="X208"/>
      <c r="Y208"/>
      <c r="Z208"/>
      <c r="AA208"/>
      <c r="AB208"/>
    </row>
    <row r="209" spans="4:28" ht="12.75">
      <c r="D209"/>
      <c r="E209"/>
      <c r="F209"/>
      <c r="V209"/>
      <c r="W209"/>
      <c r="X209"/>
      <c r="Y209"/>
      <c r="Z209"/>
      <c r="AA209"/>
      <c r="AB209"/>
    </row>
    <row r="210" spans="4:28" ht="12.75">
      <c r="D210"/>
      <c r="E210"/>
      <c r="F210"/>
      <c r="V210"/>
      <c r="W210"/>
      <c r="X210"/>
      <c r="Y210"/>
      <c r="Z210"/>
      <c r="AA210"/>
      <c r="AB210"/>
    </row>
    <row r="211" spans="4:28" ht="12.75">
      <c r="D211"/>
      <c r="E211"/>
      <c r="F211"/>
      <c r="V211"/>
      <c r="W211"/>
      <c r="X211"/>
      <c r="Y211"/>
      <c r="Z211"/>
      <c r="AA211"/>
      <c r="AB211"/>
    </row>
    <row r="212" spans="4:28" ht="12.75">
      <c r="D212"/>
      <c r="E212"/>
      <c r="F212"/>
      <c r="V212"/>
      <c r="W212"/>
      <c r="X212"/>
      <c r="Y212"/>
      <c r="Z212"/>
      <c r="AA212"/>
      <c r="AB212"/>
    </row>
    <row r="213" spans="4:28" ht="12.75">
      <c r="D213"/>
      <c r="E213"/>
      <c r="F213"/>
      <c r="V213"/>
      <c r="W213"/>
      <c r="X213"/>
      <c r="Y213"/>
      <c r="Z213"/>
      <c r="AA213"/>
      <c r="AB213"/>
    </row>
    <row r="214" spans="4:28" ht="12.75">
      <c r="D214"/>
      <c r="E214"/>
      <c r="F214"/>
      <c r="V214"/>
      <c r="W214"/>
      <c r="X214"/>
      <c r="Y214"/>
      <c r="Z214"/>
      <c r="AA214"/>
      <c r="AB214"/>
    </row>
    <row r="215" spans="4:28" ht="12.75">
      <c r="D215"/>
      <c r="E215"/>
      <c r="F215"/>
      <c r="V215"/>
      <c r="W215"/>
      <c r="X215"/>
      <c r="Y215"/>
      <c r="Z215"/>
      <c r="AA215"/>
      <c r="AB215"/>
    </row>
    <row r="216" spans="4:28" ht="12.75">
      <c r="D216"/>
      <c r="E216"/>
      <c r="F216"/>
      <c r="V216"/>
      <c r="W216"/>
      <c r="X216"/>
      <c r="Y216"/>
      <c r="Z216"/>
      <c r="AA216"/>
      <c r="AB216"/>
    </row>
    <row r="217" spans="4:28" ht="12.75">
      <c r="D217"/>
      <c r="E217"/>
      <c r="F217"/>
      <c r="V217"/>
      <c r="W217"/>
      <c r="X217"/>
      <c r="Y217"/>
      <c r="Z217"/>
      <c r="AA217"/>
      <c r="AB217"/>
    </row>
    <row r="218" spans="4:28" ht="12.75">
      <c r="D218"/>
      <c r="E218"/>
      <c r="F218"/>
      <c r="V218"/>
      <c r="W218"/>
      <c r="X218"/>
      <c r="Y218"/>
      <c r="Z218"/>
      <c r="AA218"/>
      <c r="AB218"/>
    </row>
    <row r="219" spans="4:28" ht="12.75">
      <c r="D219"/>
      <c r="E219"/>
      <c r="F219"/>
      <c r="V219"/>
      <c r="W219"/>
      <c r="X219"/>
      <c r="Y219"/>
      <c r="Z219"/>
      <c r="AA219"/>
      <c r="AB219"/>
    </row>
    <row r="220" spans="4:28" ht="12.75">
      <c r="D220"/>
      <c r="E220"/>
      <c r="F220"/>
      <c r="V220"/>
      <c r="W220"/>
      <c r="X220"/>
      <c r="Y220"/>
      <c r="Z220"/>
      <c r="AA220"/>
      <c r="AB220"/>
    </row>
    <row r="221" spans="4:28" ht="12.75">
      <c r="D221"/>
      <c r="E221"/>
      <c r="F221"/>
      <c r="V221"/>
      <c r="W221"/>
      <c r="X221"/>
      <c r="Y221"/>
      <c r="Z221"/>
      <c r="AA221"/>
      <c r="AB221"/>
    </row>
    <row r="222" spans="4:28" ht="12.75">
      <c r="D222"/>
      <c r="E222"/>
      <c r="F222"/>
      <c r="V222"/>
      <c r="W222"/>
      <c r="X222"/>
      <c r="Y222"/>
      <c r="Z222"/>
      <c r="AA222"/>
      <c r="AB222"/>
    </row>
    <row r="223" spans="4:28" ht="12.75">
      <c r="D223"/>
      <c r="E223"/>
      <c r="F223"/>
      <c r="V223"/>
      <c r="W223"/>
      <c r="X223"/>
      <c r="Y223"/>
      <c r="Z223"/>
      <c r="AA223"/>
      <c r="AB223"/>
    </row>
    <row r="224" spans="4:28" ht="12.75">
      <c r="D224"/>
      <c r="E224"/>
      <c r="F224"/>
      <c r="V224"/>
      <c r="W224"/>
      <c r="X224"/>
      <c r="Y224"/>
      <c r="Z224"/>
      <c r="AA224"/>
      <c r="AB224"/>
    </row>
    <row r="225" spans="4:28" ht="12.75">
      <c r="D225"/>
      <c r="E225"/>
      <c r="F225"/>
      <c r="V225"/>
      <c r="W225"/>
      <c r="X225"/>
      <c r="Y225"/>
      <c r="Z225"/>
      <c r="AA225"/>
      <c r="AB225"/>
    </row>
    <row r="226" spans="4:28" ht="12.75">
      <c r="D226"/>
      <c r="E226"/>
      <c r="F226"/>
      <c r="V226"/>
      <c r="W226"/>
      <c r="X226"/>
      <c r="Y226"/>
      <c r="Z226"/>
      <c r="AA226"/>
      <c r="AB226"/>
    </row>
    <row r="227" spans="4:28" ht="12.75">
      <c r="D227"/>
      <c r="E227"/>
      <c r="F227"/>
      <c r="V227"/>
      <c r="W227"/>
      <c r="X227"/>
      <c r="Y227"/>
      <c r="Z227"/>
      <c r="AA227"/>
      <c r="AB227"/>
    </row>
    <row r="228" spans="4:28" ht="12.75">
      <c r="D228"/>
      <c r="E228"/>
      <c r="F228"/>
      <c r="V228"/>
      <c r="W228"/>
      <c r="X228"/>
      <c r="Y228"/>
      <c r="Z228"/>
      <c r="AA228"/>
      <c r="AB228"/>
    </row>
    <row r="229" spans="4:28" ht="12.75">
      <c r="D229"/>
      <c r="E229"/>
      <c r="F229"/>
      <c r="V229"/>
      <c r="W229"/>
      <c r="X229"/>
      <c r="Y229"/>
      <c r="Z229"/>
      <c r="AA229"/>
      <c r="AB229"/>
    </row>
    <row r="230" spans="4:28" ht="12.75">
      <c r="D230"/>
      <c r="E230"/>
      <c r="F230"/>
      <c r="V230"/>
      <c r="W230"/>
      <c r="X230"/>
      <c r="Y230"/>
      <c r="Z230"/>
      <c r="AA230"/>
      <c r="AB230"/>
    </row>
    <row r="231" spans="4:28" ht="12.75">
      <c r="D231"/>
      <c r="E231"/>
      <c r="F231"/>
      <c r="V231"/>
      <c r="W231"/>
      <c r="X231"/>
      <c r="Y231"/>
      <c r="Z231"/>
      <c r="AA231"/>
      <c r="AB231"/>
    </row>
    <row r="232" spans="4:28" ht="12.75">
      <c r="D232"/>
      <c r="E232"/>
      <c r="F232"/>
      <c r="V232"/>
      <c r="W232"/>
      <c r="X232"/>
      <c r="Y232"/>
      <c r="Z232"/>
      <c r="AA232"/>
      <c r="AB232"/>
    </row>
    <row r="233" spans="4:28" ht="12.75">
      <c r="D233"/>
      <c r="E233"/>
      <c r="F233"/>
      <c r="V233"/>
      <c r="W233"/>
      <c r="X233"/>
      <c r="Y233"/>
      <c r="Z233"/>
      <c r="AA233"/>
      <c r="AB233"/>
    </row>
    <row r="234" spans="4:28" ht="12.75">
      <c r="D234"/>
      <c r="E234"/>
      <c r="F234"/>
      <c r="V234"/>
      <c r="W234"/>
      <c r="X234"/>
      <c r="Y234"/>
      <c r="Z234"/>
      <c r="AA234"/>
      <c r="AB234"/>
    </row>
    <row r="235" spans="4:28" ht="12.75">
      <c r="D235"/>
      <c r="E235"/>
      <c r="F235"/>
      <c r="V235"/>
      <c r="W235"/>
      <c r="X235"/>
      <c r="Y235"/>
      <c r="Z235"/>
      <c r="AA235"/>
      <c r="AB235"/>
    </row>
    <row r="236" spans="4:28" ht="12.75">
      <c r="D236"/>
      <c r="E236"/>
      <c r="F236"/>
      <c r="V236"/>
      <c r="W236"/>
      <c r="X236"/>
      <c r="Y236"/>
      <c r="Z236"/>
      <c r="AA236"/>
      <c r="AB236"/>
    </row>
    <row r="237" spans="4:28" ht="12.75">
      <c r="D237"/>
      <c r="E237"/>
      <c r="F237"/>
      <c r="V237"/>
      <c r="W237"/>
      <c r="X237"/>
      <c r="Y237"/>
      <c r="Z237"/>
      <c r="AA237"/>
      <c r="AB237"/>
    </row>
    <row r="238" spans="4:28" ht="12.75">
      <c r="D238"/>
      <c r="E238"/>
      <c r="F238"/>
      <c r="V238"/>
      <c r="W238"/>
      <c r="X238"/>
      <c r="Y238"/>
      <c r="Z238"/>
      <c r="AA238"/>
      <c r="AB238"/>
    </row>
    <row r="239" spans="4:28" ht="12.75">
      <c r="D239"/>
      <c r="E239"/>
      <c r="F239"/>
      <c r="V239"/>
      <c r="W239"/>
      <c r="X239"/>
      <c r="Y239"/>
      <c r="Z239"/>
      <c r="AA239"/>
      <c r="AB239"/>
    </row>
    <row r="240" spans="4:28" ht="12.75">
      <c r="D240"/>
      <c r="E240"/>
      <c r="F240"/>
      <c r="V240"/>
      <c r="W240"/>
      <c r="X240"/>
      <c r="Y240"/>
      <c r="Z240"/>
      <c r="AA240"/>
      <c r="AB240"/>
    </row>
    <row r="241" spans="4:28" ht="12.75">
      <c r="D241"/>
      <c r="E241"/>
      <c r="F241"/>
      <c r="V241"/>
      <c r="W241"/>
      <c r="X241"/>
      <c r="Y241"/>
      <c r="Z241"/>
      <c r="AA241"/>
      <c r="AB241"/>
    </row>
    <row r="242" spans="4:28" ht="12.75">
      <c r="D242"/>
      <c r="E242"/>
      <c r="F242"/>
      <c r="V242"/>
      <c r="W242"/>
      <c r="X242"/>
      <c r="Y242"/>
      <c r="Z242"/>
      <c r="AA242"/>
      <c r="AB242"/>
    </row>
    <row r="243" spans="4:28" ht="12.75">
      <c r="D243"/>
      <c r="E243"/>
      <c r="F243"/>
      <c r="V243"/>
      <c r="W243"/>
      <c r="X243"/>
      <c r="Y243"/>
      <c r="Z243"/>
      <c r="AA243"/>
      <c r="AB243"/>
    </row>
    <row r="244" spans="4:28" ht="12.75">
      <c r="D244"/>
      <c r="E244"/>
      <c r="F244"/>
      <c r="V244"/>
      <c r="W244"/>
      <c r="X244"/>
      <c r="Y244"/>
      <c r="Z244"/>
      <c r="AA244"/>
      <c r="AB244"/>
    </row>
    <row r="245" spans="4:28" ht="12.75">
      <c r="D245"/>
      <c r="E245"/>
      <c r="F245"/>
      <c r="V245"/>
      <c r="W245"/>
      <c r="X245"/>
      <c r="Y245"/>
      <c r="Z245"/>
      <c r="AA245"/>
      <c r="AB245"/>
    </row>
    <row r="246" spans="4:28" ht="12.75">
      <c r="D246"/>
      <c r="E246"/>
      <c r="F246"/>
      <c r="V246"/>
      <c r="W246"/>
      <c r="X246"/>
      <c r="Y246"/>
      <c r="Z246"/>
      <c r="AA246"/>
      <c r="AB246"/>
    </row>
    <row r="247" spans="4:28" ht="12.75">
      <c r="D247"/>
      <c r="E247"/>
      <c r="F247"/>
      <c r="V247"/>
      <c r="W247"/>
      <c r="X247"/>
      <c r="Y247"/>
      <c r="Z247"/>
      <c r="AA247"/>
      <c r="AB247"/>
    </row>
    <row r="248" spans="4:28" ht="12.75">
      <c r="D248"/>
      <c r="E248"/>
      <c r="F248"/>
      <c r="V248"/>
      <c r="W248"/>
      <c r="X248"/>
      <c r="Y248"/>
      <c r="Z248"/>
      <c r="AA248"/>
      <c r="AB248"/>
    </row>
    <row r="249" spans="4:28" ht="12.75">
      <c r="D249"/>
      <c r="E249"/>
      <c r="F249"/>
      <c r="V249"/>
      <c r="W249"/>
      <c r="X249"/>
      <c r="Y249"/>
      <c r="Z249"/>
      <c r="AA249"/>
      <c r="AB249"/>
    </row>
    <row r="250" spans="4:28" ht="12.75">
      <c r="D250"/>
      <c r="E250"/>
      <c r="F250"/>
      <c r="V250"/>
      <c r="W250"/>
      <c r="X250"/>
      <c r="Y250"/>
      <c r="Z250"/>
      <c r="AA250"/>
      <c r="AB250"/>
    </row>
    <row r="251" spans="4:28" ht="12.75">
      <c r="D251"/>
      <c r="E251"/>
      <c r="F251"/>
      <c r="V251"/>
      <c r="W251"/>
      <c r="X251"/>
      <c r="Y251"/>
      <c r="Z251"/>
      <c r="AA251"/>
      <c r="AB251"/>
    </row>
    <row r="252" spans="4:28" ht="12.75">
      <c r="D252"/>
      <c r="E252"/>
      <c r="F252"/>
      <c r="V252"/>
      <c r="W252"/>
      <c r="X252"/>
      <c r="Y252"/>
      <c r="Z252"/>
      <c r="AA252"/>
      <c r="AB252"/>
    </row>
    <row r="253" spans="4:28" ht="12.75">
      <c r="D253"/>
      <c r="E253"/>
      <c r="F253"/>
      <c r="V253"/>
      <c r="W253"/>
      <c r="X253"/>
      <c r="Y253"/>
      <c r="Z253"/>
      <c r="AA253"/>
      <c r="AB253"/>
    </row>
    <row r="254" spans="4:28" ht="12.75">
      <c r="D254"/>
      <c r="E254"/>
      <c r="F254"/>
      <c r="V254"/>
      <c r="W254"/>
      <c r="X254"/>
      <c r="Y254"/>
      <c r="Z254"/>
      <c r="AA254"/>
      <c r="AB254"/>
    </row>
    <row r="255" spans="4:28" ht="12.75">
      <c r="D255"/>
      <c r="E255"/>
      <c r="F255"/>
      <c r="V255"/>
      <c r="W255"/>
      <c r="X255"/>
      <c r="Y255"/>
      <c r="Z255"/>
      <c r="AA255"/>
      <c r="AB255"/>
    </row>
    <row r="256" spans="4:28" ht="12.75">
      <c r="D256"/>
      <c r="E256"/>
      <c r="F256"/>
      <c r="V256"/>
      <c r="W256"/>
      <c r="X256"/>
      <c r="Y256"/>
      <c r="Z256"/>
      <c r="AA256"/>
      <c r="AB256"/>
    </row>
    <row r="257" spans="4:28" ht="12.75">
      <c r="D257"/>
      <c r="E257"/>
      <c r="F257"/>
      <c r="V257"/>
      <c r="W257"/>
      <c r="X257"/>
      <c r="Y257"/>
      <c r="Z257"/>
      <c r="AA257"/>
      <c r="AB257"/>
    </row>
    <row r="258" spans="4:28" ht="12.75">
      <c r="D258"/>
      <c r="E258"/>
      <c r="F258"/>
      <c r="V258"/>
      <c r="W258"/>
      <c r="X258"/>
      <c r="Y258"/>
      <c r="Z258"/>
      <c r="AA258"/>
      <c r="AB258"/>
    </row>
    <row r="259" spans="4:28" ht="12.75">
      <c r="D259"/>
      <c r="E259"/>
      <c r="F259"/>
      <c r="V259"/>
      <c r="W259"/>
      <c r="X259"/>
      <c r="Y259"/>
      <c r="Z259"/>
      <c r="AA259"/>
      <c r="AB259"/>
    </row>
    <row r="260" spans="4:28" ht="12.75">
      <c r="D260"/>
      <c r="E260"/>
      <c r="F260"/>
      <c r="V260"/>
      <c r="W260"/>
      <c r="X260"/>
      <c r="Y260"/>
      <c r="Z260"/>
      <c r="AA260"/>
      <c r="AB260"/>
    </row>
    <row r="261" spans="4:28" ht="12.75">
      <c r="D261"/>
      <c r="E261"/>
      <c r="F261"/>
      <c r="V261"/>
      <c r="W261"/>
      <c r="X261"/>
      <c r="Y261"/>
      <c r="Z261"/>
      <c r="AA261"/>
      <c r="AB261"/>
    </row>
    <row r="262" spans="4:28" ht="12.75">
      <c r="D262"/>
      <c r="E262"/>
      <c r="F262"/>
      <c r="V262"/>
      <c r="W262"/>
      <c r="X262"/>
      <c r="Y262"/>
      <c r="Z262"/>
      <c r="AA262"/>
      <c r="AB262"/>
    </row>
    <row r="263" spans="4:28" ht="12.75">
      <c r="D263"/>
      <c r="E263"/>
      <c r="F263"/>
      <c r="V263"/>
      <c r="W263"/>
      <c r="X263"/>
      <c r="Y263"/>
      <c r="Z263"/>
      <c r="AA263"/>
      <c r="AB263"/>
    </row>
    <row r="264" spans="4:28" ht="12.75">
      <c r="D264"/>
      <c r="E264"/>
      <c r="F264"/>
      <c r="V264"/>
      <c r="W264"/>
      <c r="X264"/>
      <c r="Y264"/>
      <c r="Z264"/>
      <c r="AA264"/>
      <c r="AB264"/>
    </row>
    <row r="265" spans="4:28" ht="12.75">
      <c r="D265"/>
      <c r="E265"/>
      <c r="F265"/>
      <c r="V265"/>
      <c r="W265"/>
      <c r="X265"/>
      <c r="Y265"/>
      <c r="Z265"/>
      <c r="AA265"/>
      <c r="AB265"/>
    </row>
    <row r="266" spans="4:28" ht="12.75">
      <c r="D266"/>
      <c r="E266"/>
      <c r="F266"/>
      <c r="V266"/>
      <c r="W266"/>
      <c r="X266"/>
      <c r="Y266"/>
      <c r="Z266"/>
      <c r="AA266"/>
      <c r="AB266"/>
    </row>
    <row r="267" spans="4:28" ht="12.75">
      <c r="D267"/>
      <c r="E267"/>
      <c r="F267"/>
      <c r="V267"/>
      <c r="W267"/>
      <c r="X267"/>
      <c r="Y267"/>
      <c r="Z267"/>
      <c r="AA267"/>
      <c r="AB267"/>
    </row>
    <row r="268" spans="4:28" ht="12.75">
      <c r="D268"/>
      <c r="E268"/>
      <c r="F268"/>
      <c r="V268"/>
      <c r="W268"/>
      <c r="X268"/>
      <c r="Y268"/>
      <c r="Z268"/>
      <c r="AA268"/>
      <c r="AB268"/>
    </row>
    <row r="269" spans="4:28" ht="12.75">
      <c r="D269"/>
      <c r="E269"/>
      <c r="F269"/>
      <c r="V269"/>
      <c r="W269"/>
      <c r="X269"/>
      <c r="Y269"/>
      <c r="Z269"/>
      <c r="AA269"/>
      <c r="AB269"/>
    </row>
    <row r="270" spans="4:6" ht="12.75">
      <c r="D270"/>
      <c r="E270"/>
      <c r="F270"/>
    </row>
    <row r="271" spans="4:6" ht="12.75">
      <c r="D271"/>
      <c r="E271"/>
      <c r="F271"/>
    </row>
    <row r="272" spans="4:6" ht="12.75">
      <c r="D272"/>
      <c r="E272"/>
      <c r="F272"/>
    </row>
    <row r="273" spans="4:6" ht="12.75">
      <c r="D273"/>
      <c r="E273"/>
      <c r="F273"/>
    </row>
    <row r="274" spans="4:6" ht="12.75">
      <c r="D274"/>
      <c r="E274"/>
      <c r="F274"/>
    </row>
    <row r="275" spans="4:28" ht="12.75">
      <c r="D275"/>
      <c r="E275"/>
      <c r="F275"/>
      <c r="V275"/>
      <c r="W275"/>
      <c r="X275"/>
      <c r="Y275"/>
      <c r="Z275"/>
      <c r="AA275"/>
      <c r="AB275"/>
    </row>
    <row r="276" spans="4:28" ht="12.75">
      <c r="D276"/>
      <c r="E276"/>
      <c r="F276"/>
      <c r="V276"/>
      <c r="W276"/>
      <c r="X276"/>
      <c r="Y276"/>
      <c r="Z276"/>
      <c r="AA276"/>
      <c r="AB276"/>
    </row>
    <row r="277" spans="4:28" ht="12.75">
      <c r="D277"/>
      <c r="E277"/>
      <c r="F277"/>
      <c r="V277"/>
      <c r="W277"/>
      <c r="X277"/>
      <c r="Y277"/>
      <c r="Z277"/>
      <c r="AA277"/>
      <c r="AB277"/>
    </row>
    <row r="278" spans="4:28" ht="12.75">
      <c r="D278"/>
      <c r="E278"/>
      <c r="F278"/>
      <c r="V278"/>
      <c r="W278"/>
      <c r="X278"/>
      <c r="Y278"/>
      <c r="Z278"/>
      <c r="AA278"/>
      <c r="AB278"/>
    </row>
    <row r="279" spans="4:28" ht="12.75">
      <c r="D279"/>
      <c r="E279"/>
      <c r="F279"/>
      <c r="V279"/>
      <c r="W279"/>
      <c r="X279"/>
      <c r="Y279"/>
      <c r="Z279"/>
      <c r="AA279"/>
      <c r="AB279"/>
    </row>
    <row r="280" spans="4:28" ht="12.75">
      <c r="D280"/>
      <c r="E280"/>
      <c r="F280"/>
      <c r="V280"/>
      <c r="W280"/>
      <c r="X280"/>
      <c r="Y280"/>
      <c r="Z280"/>
      <c r="AA280"/>
      <c r="AB280"/>
    </row>
    <row r="281" spans="4:28" ht="12.75">
      <c r="D281"/>
      <c r="E281"/>
      <c r="F281"/>
      <c r="V281"/>
      <c r="W281"/>
      <c r="X281"/>
      <c r="Y281"/>
      <c r="Z281"/>
      <c r="AA281"/>
      <c r="AB281"/>
    </row>
    <row r="282" spans="4:28" ht="12.75">
      <c r="D282"/>
      <c r="E282"/>
      <c r="F282"/>
      <c r="V282"/>
      <c r="W282"/>
      <c r="X282"/>
      <c r="Y282"/>
      <c r="Z282"/>
      <c r="AA282"/>
      <c r="AB282"/>
    </row>
    <row r="283" spans="4:28" ht="12.75">
      <c r="D283"/>
      <c r="E283"/>
      <c r="F283"/>
      <c r="V283"/>
      <c r="W283"/>
      <c r="X283"/>
      <c r="Y283"/>
      <c r="Z283"/>
      <c r="AA283"/>
      <c r="AB283"/>
    </row>
    <row r="284" spans="4:28" ht="12.75">
      <c r="D284"/>
      <c r="E284"/>
      <c r="F284"/>
      <c r="V284"/>
      <c r="W284"/>
      <c r="X284"/>
      <c r="Y284"/>
      <c r="Z284"/>
      <c r="AA284"/>
      <c r="AB284"/>
    </row>
    <row r="285" spans="4:28" ht="12.75">
      <c r="D285"/>
      <c r="E285"/>
      <c r="F285"/>
      <c r="V285"/>
      <c r="W285"/>
      <c r="X285"/>
      <c r="Y285"/>
      <c r="Z285"/>
      <c r="AA285"/>
      <c r="AB285"/>
    </row>
    <row r="286" spans="4:28" ht="12.75">
      <c r="D286"/>
      <c r="E286"/>
      <c r="F286"/>
      <c r="V286"/>
      <c r="W286"/>
      <c r="X286"/>
      <c r="Y286"/>
      <c r="Z286"/>
      <c r="AA286"/>
      <c r="AB286"/>
    </row>
    <row r="287" spans="4:28" ht="12.75">
      <c r="D287"/>
      <c r="E287"/>
      <c r="F287"/>
      <c r="V287"/>
      <c r="W287"/>
      <c r="X287"/>
      <c r="Y287"/>
      <c r="Z287"/>
      <c r="AA287"/>
      <c r="AB287"/>
    </row>
    <row r="288" spans="4:28" ht="12.75">
      <c r="D288"/>
      <c r="E288"/>
      <c r="F288"/>
      <c r="V288"/>
      <c r="W288"/>
      <c r="X288"/>
      <c r="Y288"/>
      <c r="Z288"/>
      <c r="AA288"/>
      <c r="AB288"/>
    </row>
    <row r="289" spans="4:28" ht="12.75">
      <c r="D289"/>
      <c r="E289"/>
      <c r="F289"/>
      <c r="V289"/>
      <c r="W289"/>
      <c r="X289"/>
      <c r="Y289"/>
      <c r="Z289"/>
      <c r="AA289"/>
      <c r="AB289"/>
    </row>
    <row r="290" spans="4:28" ht="12.75">
      <c r="D290"/>
      <c r="E290"/>
      <c r="F290"/>
      <c r="V290"/>
      <c r="W290"/>
      <c r="X290"/>
      <c r="Y290"/>
      <c r="Z290"/>
      <c r="AA290"/>
      <c r="AB290"/>
    </row>
    <row r="291" spans="4:28" ht="12.75">
      <c r="D291"/>
      <c r="E291"/>
      <c r="F291"/>
      <c r="V291"/>
      <c r="W291"/>
      <c r="X291"/>
      <c r="Y291"/>
      <c r="Z291"/>
      <c r="AA291"/>
      <c r="AB291"/>
    </row>
    <row r="292" spans="4:28" ht="12.75">
      <c r="D292"/>
      <c r="E292"/>
      <c r="F292"/>
      <c r="V292"/>
      <c r="W292"/>
      <c r="X292"/>
      <c r="Y292"/>
      <c r="Z292"/>
      <c r="AA292"/>
      <c r="AB292"/>
    </row>
    <row r="303" spans="4:28" ht="12.75">
      <c r="D303"/>
      <c r="E303"/>
      <c r="F303"/>
      <c r="G303"/>
      <c r="S303"/>
      <c r="V303"/>
      <c r="W303"/>
      <c r="X303"/>
      <c r="Y303"/>
      <c r="Z303"/>
      <c r="AA303"/>
      <c r="AB303"/>
    </row>
    <row r="304" spans="4:28" ht="12.75">
      <c r="D304"/>
      <c r="E304"/>
      <c r="F304"/>
      <c r="G304"/>
      <c r="S304"/>
      <c r="V304"/>
      <c r="W304"/>
      <c r="X304"/>
      <c r="Y304"/>
      <c r="Z304"/>
      <c r="AA304"/>
      <c r="AB304"/>
    </row>
    <row r="305" spans="4:28" ht="12.75">
      <c r="D305"/>
      <c r="E305"/>
      <c r="F305"/>
      <c r="G305"/>
      <c r="S305"/>
      <c r="V305"/>
      <c r="W305"/>
      <c r="X305"/>
      <c r="Y305"/>
      <c r="Z305"/>
      <c r="AA305"/>
      <c r="AB305"/>
    </row>
    <row r="306" spans="4:28" ht="12.75">
      <c r="D306"/>
      <c r="E306"/>
      <c r="F306"/>
      <c r="G306"/>
      <c r="S306"/>
      <c r="V306"/>
      <c r="W306"/>
      <c r="X306"/>
      <c r="Y306"/>
      <c r="Z306"/>
      <c r="AA306"/>
      <c r="AB306"/>
    </row>
    <row r="307" spans="4:28" ht="12.75">
      <c r="D307"/>
      <c r="E307"/>
      <c r="F307"/>
      <c r="G307"/>
      <c r="S307"/>
      <c r="V307"/>
      <c r="W307"/>
      <c r="X307"/>
      <c r="Y307"/>
      <c r="Z307"/>
      <c r="AA307"/>
      <c r="AB307"/>
    </row>
    <row r="308" spans="4:28" ht="12.75">
      <c r="D308"/>
      <c r="E308"/>
      <c r="F308"/>
      <c r="G308"/>
      <c r="S308"/>
      <c r="V308"/>
      <c r="W308"/>
      <c r="X308"/>
      <c r="Y308"/>
      <c r="Z308"/>
      <c r="AA308"/>
      <c r="AB308"/>
    </row>
    <row r="309" spans="4:28" ht="12.75">
      <c r="D309"/>
      <c r="E309"/>
      <c r="F309"/>
      <c r="G309"/>
      <c r="S309"/>
      <c r="V309"/>
      <c r="W309"/>
      <c r="X309"/>
      <c r="Y309"/>
      <c r="Z309"/>
      <c r="AA309"/>
      <c r="AB309"/>
    </row>
    <row r="310" spans="4:28" ht="12.75">
      <c r="D310"/>
      <c r="E310"/>
      <c r="F310"/>
      <c r="G310"/>
      <c r="S310"/>
      <c r="V310"/>
      <c r="W310"/>
      <c r="X310"/>
      <c r="Y310"/>
      <c r="Z310"/>
      <c r="AA310"/>
      <c r="AB310"/>
    </row>
    <row r="311" spans="4:28" ht="12.75">
      <c r="D311"/>
      <c r="E311"/>
      <c r="F311"/>
      <c r="G311"/>
      <c r="S311"/>
      <c r="V311"/>
      <c r="W311"/>
      <c r="X311"/>
      <c r="Y311"/>
      <c r="Z311"/>
      <c r="AA311"/>
      <c r="AB311"/>
    </row>
    <row r="312" spans="4:28" ht="12.75">
      <c r="D312"/>
      <c r="E312"/>
      <c r="F312"/>
      <c r="G312"/>
      <c r="S312"/>
      <c r="V312"/>
      <c r="W312"/>
      <c r="X312"/>
      <c r="Y312"/>
      <c r="Z312"/>
      <c r="AA312"/>
      <c r="AB312"/>
    </row>
  </sheetData>
  <sheetProtection/>
  <mergeCells count="9">
    <mergeCell ref="A20:D20"/>
    <mergeCell ref="A21:D21"/>
    <mergeCell ref="A22:D22"/>
    <mergeCell ref="AF3:AL3"/>
    <mergeCell ref="A2:D2"/>
    <mergeCell ref="A3:D4"/>
    <mergeCell ref="G3:G4"/>
    <mergeCell ref="H3:R3"/>
    <mergeCell ref="T3:AC3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H104"/>
  <sheetViews>
    <sheetView zoomScale="75" zoomScaleNormal="75" zoomScalePageLayoutView="0" workbookViewId="0" topLeftCell="A3">
      <pane ySplit="5430" topLeftCell="A93" activePane="bottomLeft" state="split"/>
      <selection pane="topLeft" activeCell="A4" sqref="A4:IV98"/>
      <selection pane="bottomLeft" activeCell="G108" sqref="G108"/>
    </sheetView>
  </sheetViews>
  <sheetFormatPr defaultColWidth="9.140625" defaultRowHeight="20.25" customHeight="1"/>
  <cols>
    <col min="1" max="1" width="8.421875" style="40" customWidth="1"/>
    <col min="2" max="2" width="43.7109375" style="0" customWidth="1"/>
    <col min="3" max="3" width="16.00390625" style="0" customWidth="1"/>
    <col min="4" max="4" width="16.421875" style="0" customWidth="1"/>
    <col min="5" max="7" width="16.57421875" style="0" customWidth="1"/>
    <col min="8" max="10" width="14.421875" style="0" customWidth="1"/>
    <col min="11" max="11" width="16.57421875" style="0" customWidth="1"/>
    <col min="12" max="12" width="16.7109375" style="0" customWidth="1"/>
    <col min="13" max="13" width="16.57421875" style="0" customWidth="1"/>
    <col min="14" max="14" width="16.7109375" style="0" customWidth="1"/>
    <col min="15" max="15" width="6.00390625" style="0" customWidth="1"/>
    <col min="16" max="16" width="14.57421875" style="0" customWidth="1"/>
    <col min="17" max="17" width="16.140625" style="0" customWidth="1"/>
    <col min="18" max="18" width="18.28125" style="0" customWidth="1"/>
    <col min="19" max="19" width="16.7109375" style="0" customWidth="1"/>
    <col min="20" max="20" width="16.57421875" style="0" customWidth="1"/>
    <col min="21" max="24" width="14.421875" style="0" customWidth="1"/>
    <col min="25" max="25" width="15.421875" style="0" customWidth="1"/>
    <col min="26" max="26" width="14.421875" style="0" customWidth="1"/>
    <col min="27" max="27" width="6.8515625" style="0" customWidth="1"/>
    <col min="28" max="28" width="17.7109375" style="0" customWidth="1"/>
    <col min="29" max="29" width="15.421875" style="0" customWidth="1"/>
    <col min="30" max="34" width="16.57421875" style="0" customWidth="1"/>
    <col min="35" max="35" width="18.8515625" style="0" customWidth="1"/>
    <col min="36" max="36" width="16.57421875" style="0" customWidth="1"/>
    <col min="37" max="37" width="5.7109375" style="0" customWidth="1"/>
    <col min="38" max="38" width="0" style="0" hidden="1" customWidth="1"/>
    <col min="181" max="181" width="8.28125" style="0" customWidth="1"/>
    <col min="182" max="182" width="43.7109375" style="0" customWidth="1"/>
    <col min="183" max="183" width="11.57421875" style="0" customWidth="1"/>
    <col min="184" max="184" width="7.140625" style="0" customWidth="1"/>
    <col min="185" max="249" width="0" style="0" hidden="1" customWidth="1"/>
    <col min="250" max="250" width="16.421875" style="0" customWidth="1"/>
    <col min="251" max="253" width="16.57421875" style="0" customWidth="1"/>
    <col min="254" max="16384" width="14.421875" style="0" customWidth="1"/>
  </cols>
  <sheetData>
    <row r="1" ht="12.75"/>
    <row r="2" spans="1:34" ht="28.5" customHeight="1">
      <c r="A2" s="218" t="s">
        <v>428</v>
      </c>
      <c r="B2" s="218"/>
      <c r="C2" s="218"/>
      <c r="D2" s="190" t="s">
        <v>244</v>
      </c>
      <c r="E2" s="210"/>
      <c r="F2" s="210"/>
      <c r="G2" s="210"/>
      <c r="H2" s="210"/>
      <c r="I2" s="210"/>
      <c r="J2" s="210"/>
      <c r="K2" s="210"/>
      <c r="L2" s="210"/>
      <c r="M2" s="210"/>
      <c r="N2" s="211"/>
      <c r="O2" s="24"/>
      <c r="P2" s="190" t="s">
        <v>249</v>
      </c>
      <c r="Q2" s="212"/>
      <c r="R2" s="212"/>
      <c r="S2" s="212"/>
      <c r="T2" s="212"/>
      <c r="U2" s="212"/>
      <c r="V2" s="212"/>
      <c r="W2" s="212"/>
      <c r="X2" s="212"/>
      <c r="Y2" s="213"/>
      <c r="Z2" s="125"/>
      <c r="AA2" s="50"/>
      <c r="AB2" s="208" t="s">
        <v>260</v>
      </c>
      <c r="AC2" s="209"/>
      <c r="AD2" s="209"/>
      <c r="AE2" s="209"/>
      <c r="AF2" s="199"/>
      <c r="AG2" s="209"/>
      <c r="AH2" s="200"/>
    </row>
    <row r="3" spans="1:34" ht="106.5" customHeight="1">
      <c r="A3" s="218"/>
      <c r="B3" s="218"/>
      <c r="C3" s="218"/>
      <c r="D3" s="126" t="s">
        <v>237</v>
      </c>
      <c r="E3" s="44" t="s">
        <v>238</v>
      </c>
      <c r="F3" s="44" t="s">
        <v>239</v>
      </c>
      <c r="G3" s="44" t="s">
        <v>240</v>
      </c>
      <c r="H3" s="44" t="s">
        <v>252</v>
      </c>
      <c r="I3" s="44" t="s">
        <v>241</v>
      </c>
      <c r="J3" s="44" t="s">
        <v>0</v>
      </c>
      <c r="K3" s="44" t="s">
        <v>242</v>
      </c>
      <c r="L3" s="44" t="s">
        <v>243</v>
      </c>
      <c r="M3" s="127" t="s">
        <v>275</v>
      </c>
      <c r="N3" s="58" t="s">
        <v>1</v>
      </c>
      <c r="O3" s="128"/>
      <c r="P3" s="44" t="s">
        <v>245</v>
      </c>
      <c r="Q3" s="129" t="s">
        <v>246</v>
      </c>
      <c r="R3" s="57" t="s">
        <v>295</v>
      </c>
      <c r="S3" s="57" t="s">
        <v>296</v>
      </c>
      <c r="T3" s="57" t="s">
        <v>2</v>
      </c>
      <c r="U3" s="57" t="s">
        <v>247</v>
      </c>
      <c r="V3" s="130" t="s">
        <v>297</v>
      </c>
      <c r="W3" s="57" t="s">
        <v>298</v>
      </c>
      <c r="X3" s="57" t="s">
        <v>248</v>
      </c>
      <c r="Y3" s="58" t="s">
        <v>251</v>
      </c>
      <c r="Z3" s="59" t="s">
        <v>250</v>
      </c>
      <c r="AA3" s="50"/>
      <c r="AB3" s="44" t="s">
        <v>253</v>
      </c>
      <c r="AC3" s="44" t="s">
        <v>254</v>
      </c>
      <c r="AD3" s="44" t="s">
        <v>255</v>
      </c>
      <c r="AE3" s="44" t="s">
        <v>318</v>
      </c>
      <c r="AF3" s="59" t="s">
        <v>259</v>
      </c>
      <c r="AG3" s="129" t="s">
        <v>257</v>
      </c>
      <c r="AH3" s="59" t="s">
        <v>258</v>
      </c>
    </row>
    <row r="4" spans="1:34" s="175" customFormat="1" ht="21.75" customHeight="1">
      <c r="A4" s="170">
        <v>1</v>
      </c>
      <c r="B4" s="173" t="s">
        <v>326</v>
      </c>
      <c r="C4" s="173" t="s">
        <v>322</v>
      </c>
      <c r="D4" s="174">
        <f>+'[1]Stats 2015'!BU3</f>
        <v>8744</v>
      </c>
      <c r="E4" s="174">
        <f>+'[1]Stats 2015'!$BV3</f>
        <v>0</v>
      </c>
      <c r="F4" s="174">
        <f>+'[1]Stats 2015'!BW3</f>
        <v>0</v>
      </c>
      <c r="G4" s="174"/>
      <c r="H4" s="174">
        <f>+'[1]Stats 2015'!BQ3+'[1]Stats 2015'!BR3</f>
        <v>0</v>
      </c>
      <c r="I4" s="174">
        <f>+'[1]Stats 2015'!BY3</f>
        <v>0</v>
      </c>
      <c r="J4" s="174">
        <f>+'[1]Stats 2015'!CB3</f>
        <v>10298</v>
      </c>
      <c r="K4" s="174">
        <f>+'[1]Stats 2015'!BZ3+'[1]Stats 2015'!CA3</f>
        <v>1157</v>
      </c>
      <c r="L4" s="174">
        <f>+'[1]Stats 2015'!BS3</f>
        <v>0</v>
      </c>
      <c r="M4" s="174">
        <f>+'[1]Stats 2015'!BT3+'[1]Stats 2015'!CC3</f>
        <v>0</v>
      </c>
      <c r="N4" s="132">
        <f>SUM(D4:M4)</f>
        <v>20199</v>
      </c>
      <c r="P4" s="174">
        <f>+'[1]Stats 2015'!CH3+'[1]Stats 2015'!CI3</f>
        <v>0</v>
      </c>
      <c r="Q4" s="174">
        <f>+'[1]Stats 2015'!CJ3</f>
        <v>0</v>
      </c>
      <c r="R4" s="174">
        <f>+'[1]Stats 2015'!CK3</f>
        <v>0</v>
      </c>
      <c r="S4" s="174">
        <f>+'[1]Stats 2015'!CM3+'[1]Stats 2015'!CN3+'[1]Stats 2015'!CO3</f>
        <v>2120</v>
      </c>
      <c r="T4" s="174">
        <f>+'[1]Stats 2015'!CV3</f>
        <v>9277</v>
      </c>
      <c r="U4" s="174">
        <f>+'[1]Stats 2015'!CR3+'[1]Stats 2015'!CS3+'[1]Stats 2015'!CT3+'[1]Stats 2015'!CU3+SUM('[1]Stats 2015'!CW3:DC3)</f>
        <v>1659</v>
      </c>
      <c r="V4" s="174">
        <f>+'[1]Stats 2015'!CF3</f>
        <v>1250</v>
      </c>
      <c r="W4" s="174">
        <f>+'[1]Stats 2015'!CG3</f>
        <v>600</v>
      </c>
      <c r="X4" s="174">
        <f>+'[1]Stats 2015'!DE3</f>
        <v>1552</v>
      </c>
      <c r="Y4" s="132">
        <f>SUM(P4:X4)</f>
        <v>16458</v>
      </c>
      <c r="Z4" s="132">
        <f>+N4-Y4</f>
        <v>3741</v>
      </c>
      <c r="AB4" s="174">
        <f>+'[1]Stats 2015'!BB3+'[1]Stats 2015'!BC3</f>
        <v>450000</v>
      </c>
      <c r="AC4" s="174">
        <f>+'[1]Stats 2015'!BD3+'[1]Stats 2015'!BE3</f>
        <v>4418</v>
      </c>
      <c r="AD4" s="174">
        <f>+'[1]Stats 2015'!AX3+'[1]Stats 2015'!AZ3+'[1]Stats 2015'!BF3</f>
        <v>35353</v>
      </c>
      <c r="AE4" s="174">
        <f>+'[1]Stats 2015'!AY3</f>
        <v>0</v>
      </c>
      <c r="AF4" s="132">
        <f>SUM(AB4:AE4)</f>
        <v>489771</v>
      </c>
      <c r="AG4" s="174">
        <f>+'[1]Stats 2015'!BI3+'[1]Stats 2015'!BJ3</f>
        <v>0</v>
      </c>
      <c r="AH4" s="132">
        <f>+AF4-AG4</f>
        <v>489771</v>
      </c>
    </row>
    <row r="5" spans="1:34" s="175" customFormat="1" ht="21.75" customHeight="1">
      <c r="A5" s="170">
        <v>2</v>
      </c>
      <c r="B5" s="173" t="s">
        <v>327</v>
      </c>
      <c r="C5" s="173" t="s">
        <v>325</v>
      </c>
      <c r="D5" s="174">
        <f>+'[1]Stats 2015'!BU4</f>
        <v>31979</v>
      </c>
      <c r="E5" s="174">
        <f>+'[1]Stats 2015'!$BV4</f>
        <v>2497</v>
      </c>
      <c r="F5" s="174">
        <f>+'[1]Stats 2015'!BW4</f>
        <v>0</v>
      </c>
      <c r="G5" s="174"/>
      <c r="H5" s="174">
        <f>+'[1]Stats 2015'!BQ4+'[1]Stats 2015'!BR4</f>
        <v>0</v>
      </c>
      <c r="I5" s="174">
        <f>+'[1]Stats 2015'!BY4</f>
        <v>0</v>
      </c>
      <c r="J5" s="174">
        <f>+'[1]Stats 2015'!CB4</f>
        <v>2082</v>
      </c>
      <c r="K5" s="174">
        <f>+'[1]Stats 2015'!BZ4+'[1]Stats 2015'!CA4</f>
        <v>201782</v>
      </c>
      <c r="L5" s="174">
        <f>+'[1]Stats 2015'!BS4</f>
        <v>0</v>
      </c>
      <c r="M5" s="174">
        <f>+'[1]Stats 2015'!BT4+'[1]Stats 2015'!CC4</f>
        <v>262</v>
      </c>
      <c r="N5" s="132">
        <f aca="true" t="shared" si="0" ref="N5:N68">SUM(D5:M5)</f>
        <v>238602</v>
      </c>
      <c r="P5" s="174">
        <f>+'[1]Stats 2015'!CH4+'[1]Stats 2015'!CI4</f>
        <v>70154</v>
      </c>
      <c r="Q5" s="174">
        <f>+'[1]Stats 2015'!CJ4</f>
        <v>3162</v>
      </c>
      <c r="R5" s="174">
        <f>+'[1]Stats 2015'!CK4</f>
        <v>0</v>
      </c>
      <c r="S5" s="174">
        <f>+'[1]Stats 2015'!CM4+'[1]Stats 2015'!CN4+'[1]Stats 2015'!CO4</f>
        <v>0</v>
      </c>
      <c r="T5" s="174">
        <f>+'[1]Stats 2015'!CV4</f>
        <v>19270</v>
      </c>
      <c r="U5" s="174">
        <f>+'[1]Stats 2015'!CR4+'[1]Stats 2015'!CS4+'[1]Stats 2015'!CT4+'[1]Stats 2015'!CU4+SUM('[1]Stats 2015'!CW4:DC4)</f>
        <v>10215</v>
      </c>
      <c r="V5" s="174">
        <f>+'[1]Stats 2015'!CF4</f>
        <v>0</v>
      </c>
      <c r="W5" s="174">
        <f>+'[1]Stats 2015'!CG4</f>
        <v>0</v>
      </c>
      <c r="X5" s="174">
        <f>+'[1]Stats 2015'!DE4</f>
        <v>12944</v>
      </c>
      <c r="Y5" s="132">
        <f aca="true" t="shared" si="1" ref="Y5:Y68">SUM(P5:X5)</f>
        <v>115745</v>
      </c>
      <c r="Z5" s="132">
        <f aca="true" t="shared" si="2" ref="Z5:Z68">+N5-Y5</f>
        <v>122857</v>
      </c>
      <c r="AB5" s="174">
        <f>+'[1]Stats 2015'!BB4+'[1]Stats 2015'!BC4</f>
        <v>1360000</v>
      </c>
      <c r="AC5" s="174">
        <f>+'[1]Stats 2015'!BD4+'[1]Stats 2015'!BE4</f>
        <v>1469</v>
      </c>
      <c r="AD5" s="174">
        <f>+'[1]Stats 2015'!AX4+'[1]Stats 2015'!AZ4+'[1]Stats 2015'!BF4</f>
        <v>4653149</v>
      </c>
      <c r="AE5" s="174">
        <f>+'[1]Stats 2015'!AY4</f>
        <v>0</v>
      </c>
      <c r="AF5" s="132">
        <f aca="true" t="shared" si="3" ref="AF5:AF68">SUM(AB5:AE5)</f>
        <v>6014618</v>
      </c>
      <c r="AG5" s="174">
        <f>+'[1]Stats 2015'!BI4+'[1]Stats 2015'!BJ4</f>
        <v>8005</v>
      </c>
      <c r="AH5" s="132">
        <f aca="true" t="shared" si="4" ref="AH5:AH68">+AF5-AG5</f>
        <v>6006613</v>
      </c>
    </row>
    <row r="6" spans="1:34" s="175" customFormat="1" ht="21.75" customHeight="1">
      <c r="A6" s="170">
        <f>+A5+1</f>
        <v>3</v>
      </c>
      <c r="B6" s="173" t="s">
        <v>328</v>
      </c>
      <c r="C6" s="173" t="s">
        <v>322</v>
      </c>
      <c r="D6" s="174">
        <f>+'[1]Stats 2015'!BU5</f>
        <v>23792</v>
      </c>
      <c r="E6" s="174">
        <f>+'[1]Stats 2015'!$BV5</f>
        <v>0</v>
      </c>
      <c r="F6" s="174">
        <f>+'[1]Stats 2015'!BW5</f>
        <v>0</v>
      </c>
      <c r="G6" s="174"/>
      <c r="H6" s="174">
        <f>+'[1]Stats 2015'!BQ5+'[1]Stats 2015'!BR5</f>
        <v>0</v>
      </c>
      <c r="I6" s="174">
        <f>+'[1]Stats 2015'!BY5</f>
        <v>0</v>
      </c>
      <c r="J6" s="174">
        <f>+'[1]Stats 2015'!CB5</f>
        <v>24743</v>
      </c>
      <c r="K6" s="174">
        <f>+'[1]Stats 2015'!BZ5+'[1]Stats 2015'!CA5</f>
        <v>2286</v>
      </c>
      <c r="L6" s="174">
        <f>+'[1]Stats 2015'!BS5</f>
        <v>0</v>
      </c>
      <c r="M6" s="174">
        <f>+'[1]Stats 2015'!BT5+'[1]Stats 2015'!CC5</f>
        <v>140</v>
      </c>
      <c r="N6" s="132">
        <f t="shared" si="0"/>
        <v>50961</v>
      </c>
      <c r="P6" s="174">
        <f>+'[1]Stats 2015'!CH5+'[1]Stats 2015'!CI5</f>
        <v>0</v>
      </c>
      <c r="Q6" s="174">
        <f>+'[1]Stats 2015'!CJ5</f>
        <v>0</v>
      </c>
      <c r="R6" s="174">
        <f>+'[1]Stats 2015'!CK5</f>
        <v>0</v>
      </c>
      <c r="S6" s="174">
        <f>+'[1]Stats 2015'!CM5+'[1]Stats 2015'!CN5+'[1]Stats 2015'!CO5</f>
        <v>0</v>
      </c>
      <c r="T6" s="174">
        <f>+'[1]Stats 2015'!CV5</f>
        <v>22490</v>
      </c>
      <c r="U6" s="174">
        <f>+'[1]Stats 2015'!CR5+'[1]Stats 2015'!CS5+'[1]Stats 2015'!CT5+'[1]Stats 2015'!CU5+SUM('[1]Stats 2015'!CW5:DC5)</f>
        <v>3298</v>
      </c>
      <c r="V6" s="174">
        <f>+'[1]Stats 2015'!CF5</f>
        <v>0</v>
      </c>
      <c r="W6" s="174">
        <f>+'[1]Stats 2015'!CG5</f>
        <v>0</v>
      </c>
      <c r="X6" s="174">
        <f>+'[1]Stats 2015'!DE5</f>
        <v>10288</v>
      </c>
      <c r="Y6" s="132">
        <f t="shared" si="1"/>
        <v>36076</v>
      </c>
      <c r="Z6" s="132">
        <f t="shared" si="2"/>
        <v>14885</v>
      </c>
      <c r="AB6" s="174">
        <f>+'[1]Stats 2015'!BB5+'[1]Stats 2015'!BC5</f>
        <v>779000</v>
      </c>
      <c r="AC6" s="174">
        <f>+'[1]Stats 2015'!BD5+'[1]Stats 2015'!BE5</f>
        <v>5284</v>
      </c>
      <c r="AD6" s="174">
        <f>+'[1]Stats 2015'!AX5+'[1]Stats 2015'!AZ5+'[1]Stats 2015'!BF5</f>
        <v>63871</v>
      </c>
      <c r="AE6" s="174">
        <f>+'[1]Stats 2015'!AY5</f>
        <v>0</v>
      </c>
      <c r="AF6" s="132">
        <f t="shared" si="3"/>
        <v>848155</v>
      </c>
      <c r="AG6" s="174">
        <f>+'[1]Stats 2015'!BI5+'[1]Stats 2015'!BJ5</f>
        <v>0</v>
      </c>
      <c r="AH6" s="132">
        <f t="shared" si="4"/>
        <v>848155</v>
      </c>
    </row>
    <row r="7" spans="1:34" s="175" customFormat="1" ht="21.75" customHeight="1">
      <c r="A7" s="170">
        <f aca="true" t="shared" si="5" ref="A7:A70">+A6+1</f>
        <v>4</v>
      </c>
      <c r="B7" s="173" t="s">
        <v>329</v>
      </c>
      <c r="C7" s="173" t="s">
        <v>322</v>
      </c>
      <c r="D7" s="174">
        <f>+'[1]Stats 2015'!BU6</f>
        <v>41880</v>
      </c>
      <c r="E7" s="174">
        <f>+'[1]Stats 2015'!$BV6</f>
        <v>0</v>
      </c>
      <c r="F7" s="174">
        <f>+'[1]Stats 2015'!BW6</f>
        <v>0</v>
      </c>
      <c r="G7" s="174"/>
      <c r="H7" s="174">
        <f>+'[1]Stats 2015'!BQ6+'[1]Stats 2015'!BR6</f>
        <v>2942</v>
      </c>
      <c r="I7" s="174">
        <f>+'[1]Stats 2015'!BY6</f>
        <v>1500</v>
      </c>
      <c r="J7" s="174">
        <f>+'[1]Stats 2015'!CB6</f>
        <v>16237</v>
      </c>
      <c r="K7" s="174">
        <f>+'[1]Stats 2015'!BZ6+'[1]Stats 2015'!CA6</f>
        <v>8757</v>
      </c>
      <c r="L7" s="174">
        <f>+'[1]Stats 2015'!BS6</f>
        <v>66467</v>
      </c>
      <c r="M7" s="174">
        <f>+'[1]Stats 2015'!BT6+'[1]Stats 2015'!CC6</f>
        <v>8219</v>
      </c>
      <c r="N7" s="132">
        <f t="shared" si="0"/>
        <v>146002</v>
      </c>
      <c r="P7" s="174">
        <f>+'[1]Stats 2015'!CH6+'[1]Stats 2015'!CI6</f>
        <v>67070</v>
      </c>
      <c r="Q7" s="174">
        <f>+'[1]Stats 2015'!CJ6</f>
        <v>0</v>
      </c>
      <c r="R7" s="174">
        <f>+'[1]Stats 2015'!CK6</f>
        <v>3639</v>
      </c>
      <c r="S7" s="174">
        <f>+'[1]Stats 2015'!CM6+'[1]Stats 2015'!CN6+'[1]Stats 2015'!CO6</f>
        <v>25083</v>
      </c>
      <c r="T7" s="174">
        <f>+'[1]Stats 2015'!CV6</f>
        <v>23309</v>
      </c>
      <c r="U7" s="174">
        <f>+'[1]Stats 2015'!CR6+'[1]Stats 2015'!CS6+'[1]Stats 2015'!CT6+'[1]Stats 2015'!CU6+SUM('[1]Stats 2015'!CW6:DC6)</f>
        <v>22373</v>
      </c>
      <c r="V7" s="174">
        <f>+'[1]Stats 2015'!CF6</f>
        <v>2400</v>
      </c>
      <c r="W7" s="174">
        <f>+'[1]Stats 2015'!CG6</f>
        <v>0</v>
      </c>
      <c r="X7" s="174">
        <f>+'[1]Stats 2015'!DE6</f>
        <v>22910</v>
      </c>
      <c r="Y7" s="132">
        <f t="shared" si="1"/>
        <v>166784</v>
      </c>
      <c r="Z7" s="132">
        <f t="shared" si="2"/>
        <v>-20782</v>
      </c>
      <c r="AB7" s="174">
        <f>+'[1]Stats 2015'!BB6+'[1]Stats 2015'!BC6</f>
        <v>1260000</v>
      </c>
      <c r="AC7" s="174">
        <f>+'[1]Stats 2015'!BD6+'[1]Stats 2015'!BE6</f>
        <v>75500</v>
      </c>
      <c r="AD7" s="174">
        <f>+'[1]Stats 2015'!AX6+'[1]Stats 2015'!AZ6+'[1]Stats 2015'!BF6</f>
        <v>189847</v>
      </c>
      <c r="AE7" s="174">
        <f>+'[1]Stats 2015'!AY6</f>
        <v>0</v>
      </c>
      <c r="AF7" s="132">
        <f t="shared" si="3"/>
        <v>1525347</v>
      </c>
      <c r="AG7" s="174">
        <f>+'[1]Stats 2015'!BI6+'[1]Stats 2015'!BJ6</f>
        <v>0</v>
      </c>
      <c r="AH7" s="132">
        <f t="shared" si="4"/>
        <v>1525347</v>
      </c>
    </row>
    <row r="8" spans="1:34" s="175" customFormat="1" ht="21.75" customHeight="1">
      <c r="A8" s="170">
        <f t="shared" si="5"/>
        <v>5</v>
      </c>
      <c r="B8" s="173" t="s">
        <v>330</v>
      </c>
      <c r="C8" s="173" t="s">
        <v>323</v>
      </c>
      <c r="D8" s="174">
        <f>+'[1]Stats 2015'!BU7</f>
        <v>14368</v>
      </c>
      <c r="E8" s="174">
        <f>+'[1]Stats 2015'!$BV7</f>
        <v>250</v>
      </c>
      <c r="F8" s="174">
        <f>+'[1]Stats 2015'!BW7</f>
        <v>1453</v>
      </c>
      <c r="G8" s="174"/>
      <c r="H8" s="174">
        <f>+'[1]Stats 2015'!BQ7+'[1]Stats 2015'!BR7</f>
        <v>0</v>
      </c>
      <c r="I8" s="174">
        <f>+'[1]Stats 2015'!BY7</f>
        <v>0</v>
      </c>
      <c r="J8" s="174">
        <f>+'[1]Stats 2015'!CB7</f>
        <v>0</v>
      </c>
      <c r="K8" s="174">
        <f>+'[1]Stats 2015'!BZ7+'[1]Stats 2015'!CA7</f>
        <v>13232</v>
      </c>
      <c r="L8" s="174">
        <f>+'[1]Stats 2015'!BS7</f>
        <v>26250</v>
      </c>
      <c r="M8" s="174">
        <f>+'[1]Stats 2015'!BT7+'[1]Stats 2015'!CC7</f>
        <v>0</v>
      </c>
      <c r="N8" s="132">
        <f t="shared" si="0"/>
        <v>55553</v>
      </c>
      <c r="P8" s="174">
        <f>+'[1]Stats 2015'!CH7+'[1]Stats 2015'!CI7</f>
        <v>0</v>
      </c>
      <c r="Q8" s="174">
        <f>+'[1]Stats 2015'!CJ7</f>
        <v>0</v>
      </c>
      <c r="R8" s="174">
        <f>+'[1]Stats 2015'!CK7</f>
        <v>1048</v>
      </c>
      <c r="S8" s="174">
        <f>+'[1]Stats 2015'!CM7+'[1]Stats 2015'!CN7+'[1]Stats 2015'!CO7</f>
        <v>3591</v>
      </c>
      <c r="T8" s="174">
        <f>+'[1]Stats 2015'!CV7</f>
        <v>13916</v>
      </c>
      <c r="U8" s="174">
        <f>+'[1]Stats 2015'!CR7+'[1]Stats 2015'!CS7+'[1]Stats 2015'!CT7+'[1]Stats 2015'!CU7+SUM('[1]Stats 2015'!CW7:DC7)</f>
        <v>31107</v>
      </c>
      <c r="V8" s="174">
        <f>+'[1]Stats 2015'!CF7</f>
        <v>0</v>
      </c>
      <c r="W8" s="174">
        <f>+'[1]Stats 2015'!CG7</f>
        <v>0</v>
      </c>
      <c r="X8" s="174">
        <f>+'[1]Stats 2015'!DE7</f>
        <v>8648</v>
      </c>
      <c r="Y8" s="132">
        <f t="shared" si="1"/>
        <v>58310</v>
      </c>
      <c r="Z8" s="132">
        <f t="shared" si="2"/>
        <v>-2757</v>
      </c>
      <c r="AB8" s="174">
        <f>+'[1]Stats 2015'!BB7+'[1]Stats 2015'!BC7</f>
        <v>683233</v>
      </c>
      <c r="AC8" s="174">
        <f>+'[1]Stats 2015'!BD7+'[1]Stats 2015'!BE7</f>
        <v>35322</v>
      </c>
      <c r="AD8" s="174">
        <f>+'[1]Stats 2015'!AX7+'[1]Stats 2015'!AZ7+'[1]Stats 2015'!BF7</f>
        <v>345840</v>
      </c>
      <c r="AE8" s="174">
        <f>+'[1]Stats 2015'!AY7</f>
        <v>0</v>
      </c>
      <c r="AF8" s="132">
        <f t="shared" si="3"/>
        <v>1064395</v>
      </c>
      <c r="AG8" s="174">
        <f>+'[1]Stats 2015'!BI7+'[1]Stats 2015'!BJ7</f>
        <v>0</v>
      </c>
      <c r="AH8" s="132">
        <f t="shared" si="4"/>
        <v>1064395</v>
      </c>
    </row>
    <row r="9" spans="1:34" s="175" customFormat="1" ht="21.75" customHeight="1">
      <c r="A9" s="170">
        <f t="shared" si="5"/>
        <v>6</v>
      </c>
      <c r="B9" s="173" t="s">
        <v>434</v>
      </c>
      <c r="C9" s="173" t="s">
        <v>323</v>
      </c>
      <c r="D9" s="174">
        <f>+'[1]Stats 2015'!BU8</f>
        <v>55909</v>
      </c>
      <c r="E9" s="174">
        <f>+'[1]Stats 2015'!$BV8</f>
        <v>6131</v>
      </c>
      <c r="F9" s="174">
        <f>+'[1]Stats 2015'!BW8</f>
        <v>0</v>
      </c>
      <c r="G9" s="174"/>
      <c r="H9" s="174">
        <f>+'[1]Stats 2015'!BQ8+'[1]Stats 2015'!BR8</f>
        <v>0</v>
      </c>
      <c r="I9" s="174">
        <f>+'[1]Stats 2015'!BY8</f>
        <v>0</v>
      </c>
      <c r="J9" s="174">
        <f>+'[1]Stats 2015'!CB8</f>
        <v>0</v>
      </c>
      <c r="K9" s="174">
        <f>+'[1]Stats 2015'!BZ8+'[1]Stats 2015'!CA8</f>
        <v>3420</v>
      </c>
      <c r="L9" s="174">
        <f>+'[1]Stats 2015'!BS8</f>
        <v>0</v>
      </c>
      <c r="M9" s="174">
        <f>+'[1]Stats 2015'!BT8+'[1]Stats 2015'!CC8</f>
        <v>4092</v>
      </c>
      <c r="N9" s="132">
        <f t="shared" si="0"/>
        <v>69552</v>
      </c>
      <c r="P9" s="174">
        <f>+'[1]Stats 2015'!CH8+'[1]Stats 2015'!CI8</f>
        <v>55066</v>
      </c>
      <c r="Q9" s="174">
        <f>+'[1]Stats 2015'!CJ8</f>
        <v>0</v>
      </c>
      <c r="R9" s="174">
        <f>+'[1]Stats 2015'!CK8</f>
        <v>3320</v>
      </c>
      <c r="S9" s="174">
        <f>+'[1]Stats 2015'!CM8+'[1]Stats 2015'!CN8+'[1]Stats 2015'!CO8</f>
        <v>0</v>
      </c>
      <c r="T9" s="174">
        <f>+'[1]Stats 2015'!CV8</f>
        <v>12116</v>
      </c>
      <c r="U9" s="174">
        <f>+'[1]Stats 2015'!CR8+'[1]Stats 2015'!CS8+'[1]Stats 2015'!CT8+'[1]Stats 2015'!CU8+SUM('[1]Stats 2015'!CW8:DC8)</f>
        <v>5149</v>
      </c>
      <c r="V9" s="174">
        <f>+'[1]Stats 2015'!CF8</f>
        <v>1006</v>
      </c>
      <c r="W9" s="174">
        <f>+'[1]Stats 2015'!CG8</f>
        <v>4368</v>
      </c>
      <c r="X9" s="174">
        <f>+'[1]Stats 2015'!DE8</f>
        <v>5285</v>
      </c>
      <c r="Y9" s="132">
        <f t="shared" si="1"/>
        <v>86310</v>
      </c>
      <c r="Z9" s="132">
        <f t="shared" si="2"/>
        <v>-16758</v>
      </c>
      <c r="AB9" s="174">
        <f>+'[1]Stats 2015'!BB8+'[1]Stats 2015'!BC8</f>
        <v>558000</v>
      </c>
      <c r="AC9" s="174">
        <f>+'[1]Stats 2015'!BD8+'[1]Stats 2015'!BE8</f>
        <v>4583</v>
      </c>
      <c r="AD9" s="174">
        <f>+'[1]Stats 2015'!AX8+'[1]Stats 2015'!AZ8+'[1]Stats 2015'!BF8</f>
        <v>65112</v>
      </c>
      <c r="AE9" s="174">
        <f>+'[1]Stats 2015'!AY8</f>
        <v>0</v>
      </c>
      <c r="AF9" s="132">
        <f t="shared" si="3"/>
        <v>627695</v>
      </c>
      <c r="AG9" s="174">
        <f>+'[1]Stats 2015'!BI8+'[1]Stats 2015'!BJ8</f>
        <v>0</v>
      </c>
      <c r="AH9" s="132">
        <f t="shared" si="4"/>
        <v>627695</v>
      </c>
    </row>
    <row r="10" spans="1:34" s="175" customFormat="1" ht="21.75" customHeight="1">
      <c r="A10" s="170">
        <f t="shared" si="5"/>
        <v>7</v>
      </c>
      <c r="B10" s="173" t="s">
        <v>331</v>
      </c>
      <c r="C10" s="173" t="s">
        <v>322</v>
      </c>
      <c r="D10" s="174">
        <f>+'[1]Stats 2015'!BU9</f>
        <v>19982</v>
      </c>
      <c r="E10" s="174">
        <f>+'[1]Stats 2015'!$BV9</f>
        <v>1420</v>
      </c>
      <c r="F10" s="174">
        <f>+'[1]Stats 2015'!BW9</f>
        <v>0</v>
      </c>
      <c r="G10" s="174"/>
      <c r="H10" s="174">
        <f>+'[1]Stats 2015'!BQ9+'[1]Stats 2015'!BR9</f>
        <v>0</v>
      </c>
      <c r="I10" s="174">
        <f>+'[1]Stats 2015'!BY9</f>
        <v>0</v>
      </c>
      <c r="J10" s="174">
        <f>+'[1]Stats 2015'!CB9</f>
        <v>0</v>
      </c>
      <c r="K10" s="174">
        <f>+'[1]Stats 2015'!BZ9+'[1]Stats 2015'!CA9</f>
        <v>21700</v>
      </c>
      <c r="L10" s="174">
        <f>+'[1]Stats 2015'!BS9</f>
        <v>4104</v>
      </c>
      <c r="M10" s="174">
        <f>+'[1]Stats 2015'!BT9+'[1]Stats 2015'!CC9</f>
        <v>3001</v>
      </c>
      <c r="N10" s="132">
        <f t="shared" si="0"/>
        <v>50207</v>
      </c>
      <c r="P10" s="174">
        <f>+'[1]Stats 2015'!CH9+'[1]Stats 2015'!CI9</f>
        <v>14923</v>
      </c>
      <c r="Q10" s="174">
        <f>+'[1]Stats 2015'!CJ9</f>
        <v>0</v>
      </c>
      <c r="R10" s="174">
        <f>+'[1]Stats 2015'!CK9</f>
        <v>0</v>
      </c>
      <c r="S10" s="174">
        <f>+'[1]Stats 2015'!CM9+'[1]Stats 2015'!CN9+'[1]Stats 2015'!CO9</f>
        <v>210</v>
      </c>
      <c r="T10" s="174">
        <f>+'[1]Stats 2015'!CV9</f>
        <v>11667</v>
      </c>
      <c r="U10" s="174">
        <f>+'[1]Stats 2015'!CR9+'[1]Stats 2015'!CS9+'[1]Stats 2015'!CT9+'[1]Stats 2015'!CU9+SUM('[1]Stats 2015'!CW9:DC9)</f>
        <v>3507</v>
      </c>
      <c r="V10" s="174">
        <f>+'[1]Stats 2015'!CF9</f>
        <v>844</v>
      </c>
      <c r="W10" s="174">
        <f>+'[1]Stats 2015'!CG9</f>
        <v>0</v>
      </c>
      <c r="X10" s="174">
        <f>+'[1]Stats 2015'!DE9</f>
        <v>3302</v>
      </c>
      <c r="Y10" s="132">
        <f t="shared" si="1"/>
        <v>34453</v>
      </c>
      <c r="Z10" s="132">
        <f t="shared" si="2"/>
        <v>15754</v>
      </c>
      <c r="AB10" s="174">
        <f>+'[1]Stats 2015'!BB9+'[1]Stats 2015'!BC9</f>
        <v>0</v>
      </c>
      <c r="AC10" s="174">
        <f>+'[1]Stats 2015'!BD9+'[1]Stats 2015'!BE9</f>
        <v>0</v>
      </c>
      <c r="AD10" s="174">
        <f>+'[1]Stats 2015'!AX9+'[1]Stats 2015'!AZ9+'[1]Stats 2015'!BF9</f>
        <v>484881</v>
      </c>
      <c r="AE10" s="174">
        <f>+'[1]Stats 2015'!AY9</f>
        <v>0</v>
      </c>
      <c r="AF10" s="132">
        <f t="shared" si="3"/>
        <v>484881</v>
      </c>
      <c r="AG10" s="174">
        <f>+'[1]Stats 2015'!BI9+'[1]Stats 2015'!BJ9</f>
        <v>129</v>
      </c>
      <c r="AH10" s="132">
        <f t="shared" si="4"/>
        <v>484752</v>
      </c>
    </row>
    <row r="11" spans="1:34" s="175" customFormat="1" ht="21.75" customHeight="1">
      <c r="A11" s="170">
        <f t="shared" si="5"/>
        <v>8</v>
      </c>
      <c r="B11" s="173" t="s">
        <v>332</v>
      </c>
      <c r="C11" s="173" t="s">
        <v>323</v>
      </c>
      <c r="D11" s="174">
        <f>+'[1]Stats 2015'!BU10</f>
        <v>28852</v>
      </c>
      <c r="E11" s="174">
        <f>+'[1]Stats 2015'!$BV10</f>
        <v>0</v>
      </c>
      <c r="F11" s="174">
        <f>+'[1]Stats 2015'!BW10</f>
        <v>0</v>
      </c>
      <c r="G11" s="174"/>
      <c r="H11" s="174">
        <f>+'[1]Stats 2015'!BQ10+'[1]Stats 2015'!BR10</f>
        <v>0</v>
      </c>
      <c r="I11" s="174">
        <f>+'[1]Stats 2015'!BY10</f>
        <v>0</v>
      </c>
      <c r="J11" s="174">
        <f>+'[1]Stats 2015'!CB10</f>
        <v>0</v>
      </c>
      <c r="K11" s="174">
        <f>+'[1]Stats 2015'!BZ10+'[1]Stats 2015'!CA10</f>
        <v>40582</v>
      </c>
      <c r="L11" s="174">
        <f>+'[1]Stats 2015'!BS10</f>
        <v>0</v>
      </c>
      <c r="M11" s="174">
        <f>+'[1]Stats 2015'!BT10+'[1]Stats 2015'!CC10</f>
        <v>1588</v>
      </c>
      <c r="N11" s="132">
        <f t="shared" si="0"/>
        <v>71022</v>
      </c>
      <c r="P11" s="174">
        <f>+'[1]Stats 2015'!CH10+'[1]Stats 2015'!CI10</f>
        <v>29917</v>
      </c>
      <c r="Q11" s="174">
        <f>+'[1]Stats 2015'!CJ10</f>
        <v>0</v>
      </c>
      <c r="R11" s="174">
        <f>+'[1]Stats 2015'!CK10</f>
        <v>3158</v>
      </c>
      <c r="S11" s="174">
        <f>+'[1]Stats 2015'!CM10+'[1]Stats 2015'!CN10+'[1]Stats 2015'!CO10</f>
        <v>247</v>
      </c>
      <c r="T11" s="174">
        <f>+'[1]Stats 2015'!CV10</f>
        <v>27961</v>
      </c>
      <c r="U11" s="174">
        <f>+'[1]Stats 2015'!CR10+'[1]Stats 2015'!CS10+'[1]Stats 2015'!CT10+'[1]Stats 2015'!CU10+SUM('[1]Stats 2015'!CW10:DC10)</f>
        <v>4471</v>
      </c>
      <c r="V11" s="174">
        <f>+'[1]Stats 2015'!CF10</f>
        <v>0</v>
      </c>
      <c r="W11" s="174">
        <f>+'[1]Stats 2015'!CG10</f>
        <v>0</v>
      </c>
      <c r="X11" s="174">
        <f>+'[1]Stats 2015'!DE10</f>
        <v>5941</v>
      </c>
      <c r="Y11" s="132">
        <f t="shared" si="1"/>
        <v>71695</v>
      </c>
      <c r="Z11" s="132">
        <f t="shared" si="2"/>
        <v>-673</v>
      </c>
      <c r="AB11" s="174">
        <f>+'[1]Stats 2015'!BB10+'[1]Stats 2015'!BC10</f>
        <v>184522</v>
      </c>
      <c r="AC11" s="174">
        <f>+'[1]Stats 2015'!BD10+'[1]Stats 2015'!BE10</f>
        <v>16240</v>
      </c>
      <c r="AD11" s="174">
        <f>+'[1]Stats 2015'!AX10+'[1]Stats 2015'!AZ10+'[1]Stats 2015'!BF10</f>
        <v>820611</v>
      </c>
      <c r="AE11" s="174">
        <f>+'[1]Stats 2015'!AY10</f>
        <v>0</v>
      </c>
      <c r="AF11" s="132">
        <f t="shared" si="3"/>
        <v>1021373</v>
      </c>
      <c r="AG11" s="174">
        <f>+'[1]Stats 2015'!BI10+'[1]Stats 2015'!BJ10</f>
        <v>1238</v>
      </c>
      <c r="AH11" s="132">
        <f t="shared" si="4"/>
        <v>1020135</v>
      </c>
    </row>
    <row r="12" spans="1:34" s="175" customFormat="1" ht="21.75" customHeight="1">
      <c r="A12" s="170">
        <f t="shared" si="5"/>
        <v>9</v>
      </c>
      <c r="B12" s="173" t="s">
        <v>333</v>
      </c>
      <c r="C12" s="173" t="s">
        <v>322</v>
      </c>
      <c r="D12" s="174">
        <f>+'[1]Stats 2015'!BU11</f>
        <v>45361</v>
      </c>
      <c r="E12" s="174">
        <f>+'[1]Stats 2015'!$BV11</f>
        <v>0</v>
      </c>
      <c r="F12" s="174">
        <f>+'[1]Stats 2015'!BW11</f>
        <v>0</v>
      </c>
      <c r="G12" s="174"/>
      <c r="H12" s="174">
        <f>+'[1]Stats 2015'!BQ11+'[1]Stats 2015'!BR11</f>
        <v>0</v>
      </c>
      <c r="I12" s="174">
        <f>+'[1]Stats 2015'!BY11</f>
        <v>0</v>
      </c>
      <c r="J12" s="174">
        <f>+'[1]Stats 2015'!CB11</f>
        <v>103843</v>
      </c>
      <c r="K12" s="174">
        <f>+'[1]Stats 2015'!BZ11+'[1]Stats 2015'!CA11</f>
        <v>13035</v>
      </c>
      <c r="L12" s="174">
        <f>+'[1]Stats 2015'!BS11</f>
        <v>9596</v>
      </c>
      <c r="M12" s="174">
        <f>+'[1]Stats 2015'!BT11+'[1]Stats 2015'!CC11</f>
        <v>23</v>
      </c>
      <c r="N12" s="132">
        <f t="shared" si="0"/>
        <v>171858</v>
      </c>
      <c r="P12" s="174">
        <f>+'[1]Stats 2015'!CH11+'[1]Stats 2015'!CI11</f>
        <v>58378</v>
      </c>
      <c r="Q12" s="174">
        <f>+'[1]Stats 2015'!CJ11</f>
        <v>3766</v>
      </c>
      <c r="R12" s="174">
        <f>+'[1]Stats 2015'!CK11</f>
        <v>1035</v>
      </c>
      <c r="S12" s="174">
        <f>+'[1]Stats 2015'!CM11+'[1]Stats 2015'!CN11+'[1]Stats 2015'!CO11</f>
        <v>22474</v>
      </c>
      <c r="T12" s="174">
        <f>+'[1]Stats 2015'!CV11</f>
        <v>82097</v>
      </c>
      <c r="U12" s="174">
        <f>+'[1]Stats 2015'!CR11+'[1]Stats 2015'!CS11+'[1]Stats 2015'!CT11+'[1]Stats 2015'!CU11+SUM('[1]Stats 2015'!CW11:DC11)</f>
        <v>22655</v>
      </c>
      <c r="V12" s="174">
        <f>+'[1]Stats 2015'!CF11</f>
        <v>0</v>
      </c>
      <c r="W12" s="174">
        <f>+'[1]Stats 2015'!CG11</f>
        <v>0</v>
      </c>
      <c r="X12" s="174">
        <f>+'[1]Stats 2015'!DE11</f>
        <v>1004</v>
      </c>
      <c r="Y12" s="132">
        <f t="shared" si="1"/>
        <v>191409</v>
      </c>
      <c r="Z12" s="132">
        <f t="shared" si="2"/>
        <v>-19551</v>
      </c>
      <c r="AB12" s="174">
        <f>+'[1]Stats 2015'!BB11+'[1]Stats 2015'!BC11</f>
        <v>1825000</v>
      </c>
      <c r="AC12" s="174">
        <f>+'[1]Stats 2015'!BD11+'[1]Stats 2015'!BE11</f>
        <v>5689</v>
      </c>
      <c r="AD12" s="174">
        <f>+'[1]Stats 2015'!AX11+'[1]Stats 2015'!AZ11+'[1]Stats 2015'!BF11</f>
        <v>290221</v>
      </c>
      <c r="AE12" s="174">
        <f>+'[1]Stats 2015'!AY11</f>
        <v>0</v>
      </c>
      <c r="AF12" s="132">
        <f t="shared" si="3"/>
        <v>2120910</v>
      </c>
      <c r="AG12" s="174">
        <f>+'[1]Stats 2015'!BI11+'[1]Stats 2015'!BJ11</f>
        <v>478</v>
      </c>
      <c r="AH12" s="132">
        <f t="shared" si="4"/>
        <v>2120432</v>
      </c>
    </row>
    <row r="13" spans="1:34" s="175" customFormat="1" ht="21.75" customHeight="1">
      <c r="A13" s="170">
        <f t="shared" si="5"/>
        <v>10</v>
      </c>
      <c r="B13" s="173" t="s">
        <v>335</v>
      </c>
      <c r="C13" s="173" t="s">
        <v>325</v>
      </c>
      <c r="D13" s="174">
        <f>+'[1]Stats 2015'!BU12</f>
        <v>19133</v>
      </c>
      <c r="E13" s="174">
        <f>+'[1]Stats 2015'!$BV12</f>
        <v>998</v>
      </c>
      <c r="F13" s="174">
        <f>+'[1]Stats 2015'!BW12</f>
        <v>0</v>
      </c>
      <c r="G13" s="174"/>
      <c r="H13" s="174">
        <f>+'[1]Stats 2015'!BQ12+'[1]Stats 2015'!BR12</f>
        <v>0</v>
      </c>
      <c r="I13" s="174">
        <f>+'[1]Stats 2015'!BY12</f>
        <v>0</v>
      </c>
      <c r="J13" s="174">
        <f>+'[1]Stats 2015'!CB12</f>
        <v>0</v>
      </c>
      <c r="K13" s="174">
        <f>+'[1]Stats 2015'!BZ12+'[1]Stats 2015'!CA12</f>
        <v>74</v>
      </c>
      <c r="L13" s="174">
        <f>+'[1]Stats 2015'!BS12</f>
        <v>0</v>
      </c>
      <c r="M13" s="174">
        <f>+'[1]Stats 2015'!BT12+'[1]Stats 2015'!CC12</f>
        <v>9741</v>
      </c>
      <c r="N13" s="132">
        <f t="shared" si="0"/>
        <v>29946</v>
      </c>
      <c r="P13" s="174">
        <f>+'[1]Stats 2015'!CH12+'[1]Stats 2015'!CI12</f>
        <v>0</v>
      </c>
      <c r="Q13" s="174">
        <f>+'[1]Stats 2015'!CJ12</f>
        <v>0</v>
      </c>
      <c r="R13" s="174">
        <f>+'[1]Stats 2015'!CK12</f>
        <v>2177</v>
      </c>
      <c r="S13" s="174">
        <f>+'[1]Stats 2015'!CM12+'[1]Stats 2015'!CN12+'[1]Stats 2015'!CO12</f>
        <v>1080</v>
      </c>
      <c r="T13" s="174">
        <f>+'[1]Stats 2015'!CV12</f>
        <v>2075</v>
      </c>
      <c r="U13" s="174">
        <f>+'[1]Stats 2015'!CR12+'[1]Stats 2015'!CS12+'[1]Stats 2015'!CT12+'[1]Stats 2015'!CU12+SUM('[1]Stats 2015'!CW12:DC12)</f>
        <v>3373</v>
      </c>
      <c r="V13" s="174">
        <f>+'[1]Stats 2015'!CF12</f>
        <v>3367</v>
      </c>
      <c r="W13" s="174">
        <f>+'[1]Stats 2015'!CG12</f>
        <v>0</v>
      </c>
      <c r="X13" s="174">
        <f>+'[1]Stats 2015'!DE12</f>
        <v>12359</v>
      </c>
      <c r="Y13" s="132">
        <f t="shared" si="1"/>
        <v>24431</v>
      </c>
      <c r="Z13" s="132">
        <f t="shared" si="2"/>
        <v>5515</v>
      </c>
      <c r="AB13" s="174">
        <f>+'[1]Stats 2015'!BB12+'[1]Stats 2015'!BC12</f>
        <v>198000</v>
      </c>
      <c r="AC13" s="174">
        <f>+'[1]Stats 2015'!BD12+'[1]Stats 2015'!BE12</f>
        <v>9815</v>
      </c>
      <c r="AD13" s="174">
        <f>+'[1]Stats 2015'!AX12+'[1]Stats 2015'!AZ12+'[1]Stats 2015'!BF12</f>
        <v>43834</v>
      </c>
      <c r="AE13" s="174">
        <f>+'[1]Stats 2015'!AY12</f>
        <v>0</v>
      </c>
      <c r="AF13" s="132">
        <f t="shared" si="3"/>
        <v>251649</v>
      </c>
      <c r="AG13" s="174">
        <f>+'[1]Stats 2015'!BI12+'[1]Stats 2015'!BJ12</f>
        <v>0</v>
      </c>
      <c r="AH13" s="132">
        <f t="shared" si="4"/>
        <v>251649</v>
      </c>
    </row>
    <row r="14" spans="1:34" s="175" customFormat="1" ht="21.75" customHeight="1">
      <c r="A14" s="170">
        <f t="shared" si="5"/>
        <v>11</v>
      </c>
      <c r="B14" s="173" t="s">
        <v>336</v>
      </c>
      <c r="C14" s="173" t="s">
        <v>322</v>
      </c>
      <c r="D14" s="174">
        <f>+'[1]Stats 2015'!BU13</f>
        <v>18517</v>
      </c>
      <c r="E14" s="174">
        <f>+'[1]Stats 2015'!$BV13</f>
        <v>646</v>
      </c>
      <c r="F14" s="174">
        <f>+'[1]Stats 2015'!BW13</f>
        <v>0</v>
      </c>
      <c r="G14" s="174"/>
      <c r="H14" s="174">
        <f>+'[1]Stats 2015'!BQ13+'[1]Stats 2015'!BR13</f>
        <v>6000</v>
      </c>
      <c r="I14" s="174">
        <f>+'[1]Stats 2015'!BY13</f>
        <v>0</v>
      </c>
      <c r="J14" s="174">
        <f>+'[1]Stats 2015'!CB13</f>
        <v>63078</v>
      </c>
      <c r="K14" s="174">
        <f>+'[1]Stats 2015'!BZ13+'[1]Stats 2015'!CA13</f>
        <v>2701</v>
      </c>
      <c r="L14" s="174">
        <f>+'[1]Stats 2015'!BS13</f>
        <v>0</v>
      </c>
      <c r="M14" s="174">
        <f>+'[1]Stats 2015'!BT13+'[1]Stats 2015'!CC13</f>
        <v>6252</v>
      </c>
      <c r="N14" s="132">
        <f t="shared" si="0"/>
        <v>97194</v>
      </c>
      <c r="P14" s="174">
        <f>+'[1]Stats 2015'!CH13+'[1]Stats 2015'!CI13</f>
        <v>19680</v>
      </c>
      <c r="Q14" s="174">
        <f>+'[1]Stats 2015'!CJ13</f>
        <v>0</v>
      </c>
      <c r="R14" s="174">
        <f>+'[1]Stats 2015'!CK13</f>
        <v>5339</v>
      </c>
      <c r="S14" s="174">
        <f>+'[1]Stats 2015'!CM13+'[1]Stats 2015'!CN13+'[1]Stats 2015'!CO13</f>
        <v>578</v>
      </c>
      <c r="T14" s="174">
        <f>+'[1]Stats 2015'!CV13</f>
        <v>22644</v>
      </c>
      <c r="U14" s="174">
        <f>+'[1]Stats 2015'!CR13+'[1]Stats 2015'!CS13+'[1]Stats 2015'!CT13+'[1]Stats 2015'!CU13+SUM('[1]Stats 2015'!CW13:DC13)</f>
        <v>12184</v>
      </c>
      <c r="V14" s="174">
        <f>+'[1]Stats 2015'!CF13</f>
        <v>530</v>
      </c>
      <c r="W14" s="174">
        <f>+'[1]Stats 2015'!CG13</f>
        <v>0</v>
      </c>
      <c r="X14" s="174">
        <f>+'[1]Stats 2015'!DE13</f>
        <v>25453</v>
      </c>
      <c r="Y14" s="132">
        <f t="shared" si="1"/>
        <v>86408</v>
      </c>
      <c r="Z14" s="132">
        <f t="shared" si="2"/>
        <v>10786</v>
      </c>
      <c r="AB14" s="174">
        <f>+'[1]Stats 2015'!BB13+'[1]Stats 2015'!BC13</f>
        <v>1110000</v>
      </c>
      <c r="AC14" s="174">
        <f>+'[1]Stats 2015'!BD13+'[1]Stats 2015'!BE13</f>
        <v>14804</v>
      </c>
      <c r="AD14" s="174">
        <f>+'[1]Stats 2015'!AX13+'[1]Stats 2015'!AZ13+'[1]Stats 2015'!BF13</f>
        <v>84377</v>
      </c>
      <c r="AE14" s="174">
        <f>+'[1]Stats 2015'!AY13</f>
        <v>0</v>
      </c>
      <c r="AF14" s="132">
        <f t="shared" si="3"/>
        <v>1209181</v>
      </c>
      <c r="AG14" s="174">
        <f>+'[1]Stats 2015'!BI13+'[1]Stats 2015'!BJ13</f>
        <v>948</v>
      </c>
      <c r="AH14" s="132">
        <f t="shared" si="4"/>
        <v>1208233</v>
      </c>
    </row>
    <row r="15" spans="1:34" s="175" customFormat="1" ht="21.75" customHeight="1">
      <c r="A15" s="170">
        <f t="shared" si="5"/>
        <v>12</v>
      </c>
      <c r="B15" s="173" t="s">
        <v>337</v>
      </c>
      <c r="C15" s="173" t="s">
        <v>322</v>
      </c>
      <c r="D15" s="174">
        <f>+'[1]Stats 2015'!BU14</f>
        <v>53315</v>
      </c>
      <c r="E15" s="174">
        <f>+'[1]Stats 2015'!$BV14</f>
        <v>3450</v>
      </c>
      <c r="F15" s="174">
        <f>+'[1]Stats 2015'!BW14</f>
        <v>1946</v>
      </c>
      <c r="G15" s="174"/>
      <c r="H15" s="174">
        <f>+'[1]Stats 2015'!BQ14+'[1]Stats 2015'!BR14</f>
        <v>6000</v>
      </c>
      <c r="I15" s="174">
        <f>+'[1]Stats 2015'!BY14</f>
        <v>0</v>
      </c>
      <c r="J15" s="174">
        <f>+'[1]Stats 2015'!CB14</f>
        <v>0</v>
      </c>
      <c r="K15" s="174">
        <f>+'[1]Stats 2015'!BZ14+'[1]Stats 2015'!CA14</f>
        <v>284</v>
      </c>
      <c r="L15" s="174">
        <f>+'[1]Stats 2015'!BS14</f>
        <v>37745</v>
      </c>
      <c r="M15" s="174">
        <f>+'[1]Stats 2015'!BT14+'[1]Stats 2015'!CC14</f>
        <v>32391</v>
      </c>
      <c r="N15" s="132">
        <f t="shared" si="0"/>
        <v>135131</v>
      </c>
      <c r="P15" s="174">
        <f>+'[1]Stats 2015'!CH14+'[1]Stats 2015'!CI14</f>
        <v>37275</v>
      </c>
      <c r="Q15" s="174">
        <f>+'[1]Stats 2015'!CJ14</f>
        <v>4591</v>
      </c>
      <c r="R15" s="174">
        <f>+'[1]Stats 2015'!CK14</f>
        <v>25416</v>
      </c>
      <c r="S15" s="174">
        <f>+'[1]Stats 2015'!CM14+'[1]Stats 2015'!CN14+'[1]Stats 2015'!CO14</f>
        <v>0</v>
      </c>
      <c r="T15" s="174">
        <f>+'[1]Stats 2015'!CV14</f>
        <v>6660</v>
      </c>
      <c r="U15" s="174">
        <f>+'[1]Stats 2015'!CR14+'[1]Stats 2015'!CS14+'[1]Stats 2015'!CT14+'[1]Stats 2015'!CU14+SUM('[1]Stats 2015'!CW14:DC14)</f>
        <v>60116</v>
      </c>
      <c r="V15" s="174">
        <f>+'[1]Stats 2015'!CF14</f>
        <v>0</v>
      </c>
      <c r="W15" s="174">
        <f>+'[1]Stats 2015'!CG14</f>
        <v>0</v>
      </c>
      <c r="X15" s="174">
        <f>+'[1]Stats 2015'!DE14</f>
        <v>31829</v>
      </c>
      <c r="Y15" s="132">
        <f t="shared" si="1"/>
        <v>165887</v>
      </c>
      <c r="Z15" s="132">
        <f t="shared" si="2"/>
        <v>-30756</v>
      </c>
      <c r="AB15" s="174">
        <f>+'[1]Stats 2015'!BB14+'[1]Stats 2015'!BC14</f>
        <v>1869632</v>
      </c>
      <c r="AC15" s="174">
        <f>+'[1]Stats 2015'!BD14+'[1]Stats 2015'!BE14</f>
        <v>41418</v>
      </c>
      <c r="AD15" s="174">
        <f>+'[1]Stats 2015'!AX14+'[1]Stats 2015'!AZ14+'[1]Stats 2015'!BF14</f>
        <v>11065</v>
      </c>
      <c r="AE15" s="174">
        <f>+'[1]Stats 2015'!AY14</f>
        <v>0</v>
      </c>
      <c r="AF15" s="132">
        <f t="shared" si="3"/>
        <v>1922115</v>
      </c>
      <c r="AG15" s="174">
        <f>+'[1]Stats 2015'!BI14+'[1]Stats 2015'!BJ14</f>
        <v>18550</v>
      </c>
      <c r="AH15" s="132">
        <f t="shared" si="4"/>
        <v>1903565</v>
      </c>
    </row>
    <row r="16" spans="1:34" s="175" customFormat="1" ht="21.75" customHeight="1">
      <c r="A16" s="170">
        <f t="shared" si="5"/>
        <v>13</v>
      </c>
      <c r="B16" s="173" t="s">
        <v>337</v>
      </c>
      <c r="C16" s="173" t="s">
        <v>435</v>
      </c>
      <c r="D16" s="174">
        <f>+'[1]Stats 2015'!BU15</f>
        <v>0</v>
      </c>
      <c r="E16" s="174">
        <f>+'[1]Stats 2015'!$BV15</f>
        <v>0</v>
      </c>
      <c r="F16" s="174">
        <f>+'[1]Stats 2015'!BW15</f>
        <v>0</v>
      </c>
      <c r="G16" s="174"/>
      <c r="H16" s="174">
        <f>+'[1]Stats 2015'!BQ15+'[1]Stats 2015'!BR15</f>
        <v>0</v>
      </c>
      <c r="I16" s="174">
        <f>+'[1]Stats 2015'!BY15</f>
        <v>0</v>
      </c>
      <c r="J16" s="174">
        <f>+'[1]Stats 2015'!CB15</f>
        <v>0</v>
      </c>
      <c r="K16" s="174">
        <f>+'[1]Stats 2015'!BZ15+'[1]Stats 2015'!CA15</f>
        <v>0</v>
      </c>
      <c r="L16" s="174">
        <f>+'[1]Stats 2015'!BS15</f>
        <v>0</v>
      </c>
      <c r="M16" s="174">
        <f>+'[1]Stats 2015'!BT15+'[1]Stats 2015'!CC15</f>
        <v>0</v>
      </c>
      <c r="N16" s="132">
        <f t="shared" si="0"/>
        <v>0</v>
      </c>
      <c r="P16" s="174">
        <f>+'[1]Stats 2015'!CH15+'[1]Stats 2015'!CI15</f>
        <v>0</v>
      </c>
      <c r="Q16" s="174">
        <f>+'[1]Stats 2015'!CJ15</f>
        <v>0</v>
      </c>
      <c r="R16" s="174">
        <f>+'[1]Stats 2015'!CK15</f>
        <v>0</v>
      </c>
      <c r="S16" s="174">
        <f>+'[1]Stats 2015'!CM15+'[1]Stats 2015'!CN15+'[1]Stats 2015'!CO15</f>
        <v>0</v>
      </c>
      <c r="T16" s="174">
        <f>+'[1]Stats 2015'!CV15</f>
        <v>0</v>
      </c>
      <c r="U16" s="174">
        <f>+'[1]Stats 2015'!CR15+'[1]Stats 2015'!CS15+'[1]Stats 2015'!CT15+'[1]Stats 2015'!CU15+SUM('[1]Stats 2015'!CW15:DC15)</f>
        <v>0</v>
      </c>
      <c r="V16" s="174">
        <f>+'[1]Stats 2015'!CF15</f>
        <v>0</v>
      </c>
      <c r="W16" s="174">
        <f>+'[1]Stats 2015'!CG15</f>
        <v>0</v>
      </c>
      <c r="X16" s="174">
        <f>+'[1]Stats 2015'!DE15</f>
        <v>0</v>
      </c>
      <c r="Y16" s="132">
        <f t="shared" si="1"/>
        <v>0</v>
      </c>
      <c r="Z16" s="132">
        <f t="shared" si="2"/>
        <v>0</v>
      </c>
      <c r="AB16" s="174">
        <f>+'[1]Stats 2015'!BB15+'[1]Stats 2015'!BC15</f>
        <v>0</v>
      </c>
      <c r="AC16" s="174">
        <f>+'[1]Stats 2015'!BD15+'[1]Stats 2015'!BE15</f>
        <v>0</v>
      </c>
      <c r="AD16" s="174">
        <f>+'[1]Stats 2015'!AX15+'[1]Stats 2015'!AZ15+'[1]Stats 2015'!BF15</f>
        <v>0</v>
      </c>
      <c r="AE16" s="174">
        <f>+'[1]Stats 2015'!AY15</f>
        <v>0</v>
      </c>
      <c r="AF16" s="132">
        <f t="shared" si="3"/>
        <v>0</v>
      </c>
      <c r="AG16" s="174">
        <f>+'[1]Stats 2015'!BI15+'[1]Stats 2015'!BJ15</f>
        <v>0</v>
      </c>
      <c r="AH16" s="132">
        <f t="shared" si="4"/>
        <v>0</v>
      </c>
    </row>
    <row r="17" spans="1:34" s="175" customFormat="1" ht="21.75" customHeight="1">
      <c r="A17" s="170">
        <f t="shared" si="5"/>
        <v>14</v>
      </c>
      <c r="B17" s="173" t="s">
        <v>436</v>
      </c>
      <c r="C17" s="173" t="s">
        <v>323</v>
      </c>
      <c r="D17" s="174">
        <f>+'[1]Stats 2015'!BU16</f>
        <v>0</v>
      </c>
      <c r="E17" s="174">
        <f>+'[1]Stats 2015'!$BV16</f>
        <v>0</v>
      </c>
      <c r="F17" s="174">
        <f>+'[1]Stats 2015'!BW16</f>
        <v>0</v>
      </c>
      <c r="G17" s="174"/>
      <c r="H17" s="174">
        <f>+'[1]Stats 2015'!BQ16+'[1]Stats 2015'!BR16</f>
        <v>0</v>
      </c>
      <c r="I17" s="174">
        <f>+'[1]Stats 2015'!BY16</f>
        <v>0</v>
      </c>
      <c r="J17" s="174">
        <f>+'[1]Stats 2015'!CB16</f>
        <v>0</v>
      </c>
      <c r="K17" s="174">
        <f>+'[1]Stats 2015'!BZ16+'[1]Stats 2015'!CA16</f>
        <v>0</v>
      </c>
      <c r="L17" s="174">
        <f>+'[1]Stats 2015'!BS16</f>
        <v>0</v>
      </c>
      <c r="M17" s="174">
        <f>+'[1]Stats 2015'!BT16+'[1]Stats 2015'!CC16</f>
        <v>0</v>
      </c>
      <c r="N17" s="132">
        <f t="shared" si="0"/>
        <v>0</v>
      </c>
      <c r="P17" s="174">
        <f>+'[1]Stats 2015'!CH16+'[1]Stats 2015'!CI16</f>
        <v>0</v>
      </c>
      <c r="Q17" s="174">
        <f>+'[1]Stats 2015'!CJ16</f>
        <v>0</v>
      </c>
      <c r="R17" s="174">
        <f>+'[1]Stats 2015'!CK16</f>
        <v>0</v>
      </c>
      <c r="S17" s="174">
        <f>+'[1]Stats 2015'!CM16+'[1]Stats 2015'!CN16+'[1]Stats 2015'!CO16</f>
        <v>0</v>
      </c>
      <c r="T17" s="174">
        <f>+'[1]Stats 2015'!CV16</f>
        <v>0</v>
      </c>
      <c r="U17" s="174">
        <f>+'[1]Stats 2015'!CR16+'[1]Stats 2015'!CS16+'[1]Stats 2015'!CT16+'[1]Stats 2015'!CU16+SUM('[1]Stats 2015'!CW16:DC16)</f>
        <v>0</v>
      </c>
      <c r="V17" s="174">
        <f>+'[1]Stats 2015'!CF16</f>
        <v>0</v>
      </c>
      <c r="W17" s="174">
        <f>+'[1]Stats 2015'!CG16</f>
        <v>0</v>
      </c>
      <c r="X17" s="174">
        <f>+'[1]Stats 2015'!DE16</f>
        <v>0</v>
      </c>
      <c r="Y17" s="132">
        <f t="shared" si="1"/>
        <v>0</v>
      </c>
      <c r="Z17" s="132">
        <f t="shared" si="2"/>
        <v>0</v>
      </c>
      <c r="AB17" s="174">
        <f>+'[1]Stats 2015'!BB16+'[1]Stats 2015'!BC16</f>
        <v>0</v>
      </c>
      <c r="AC17" s="174">
        <f>+'[1]Stats 2015'!BD16+'[1]Stats 2015'!BE16</f>
        <v>0</v>
      </c>
      <c r="AD17" s="174">
        <f>+'[1]Stats 2015'!AX16+'[1]Stats 2015'!AZ16+'[1]Stats 2015'!BF16</f>
        <v>0</v>
      </c>
      <c r="AE17" s="174">
        <f>+'[1]Stats 2015'!AY16</f>
        <v>0</v>
      </c>
      <c r="AF17" s="132">
        <f t="shared" si="3"/>
        <v>0</v>
      </c>
      <c r="AG17" s="174">
        <f>+'[1]Stats 2015'!BI16+'[1]Stats 2015'!BJ16</f>
        <v>0</v>
      </c>
      <c r="AH17" s="132">
        <f t="shared" si="4"/>
        <v>0</v>
      </c>
    </row>
    <row r="18" spans="1:34" s="175" customFormat="1" ht="21.75" customHeight="1">
      <c r="A18" s="170">
        <f t="shared" si="5"/>
        <v>15</v>
      </c>
      <c r="B18" s="173" t="s">
        <v>338</v>
      </c>
      <c r="C18" s="173" t="s">
        <v>322</v>
      </c>
      <c r="D18" s="174">
        <f>+'[1]Stats 2015'!BU17</f>
        <v>49224</v>
      </c>
      <c r="E18" s="174">
        <f>+'[1]Stats 2015'!$BV17</f>
        <v>125</v>
      </c>
      <c r="F18" s="174">
        <f>+'[1]Stats 2015'!BW17</f>
        <v>0</v>
      </c>
      <c r="G18" s="174"/>
      <c r="H18" s="174">
        <f>+'[1]Stats 2015'!BQ17+'[1]Stats 2015'!BR17</f>
        <v>0</v>
      </c>
      <c r="I18" s="174">
        <f>+'[1]Stats 2015'!BY17</f>
        <v>0</v>
      </c>
      <c r="J18" s="174">
        <f>+'[1]Stats 2015'!CB17</f>
        <v>22362</v>
      </c>
      <c r="K18" s="174">
        <f>+'[1]Stats 2015'!BZ17+'[1]Stats 2015'!CA17</f>
        <v>2214</v>
      </c>
      <c r="L18" s="174">
        <f>+'[1]Stats 2015'!BS17</f>
        <v>21075</v>
      </c>
      <c r="M18" s="174">
        <f>+'[1]Stats 2015'!BT17+'[1]Stats 2015'!CC17</f>
        <v>10547</v>
      </c>
      <c r="N18" s="132">
        <f t="shared" si="0"/>
        <v>105547</v>
      </c>
      <c r="P18" s="174">
        <f>+'[1]Stats 2015'!CH17+'[1]Stats 2015'!CI17</f>
        <v>43261</v>
      </c>
      <c r="Q18" s="174">
        <f>+'[1]Stats 2015'!CJ17</f>
        <v>21840</v>
      </c>
      <c r="R18" s="174">
        <f>+'[1]Stats 2015'!CK17</f>
        <v>1035</v>
      </c>
      <c r="S18" s="174">
        <f>+'[1]Stats 2015'!CM17+'[1]Stats 2015'!CN17+'[1]Stats 2015'!CO17</f>
        <v>204</v>
      </c>
      <c r="T18" s="174">
        <f>+'[1]Stats 2015'!CV17</f>
        <v>35477</v>
      </c>
      <c r="U18" s="174">
        <f>+'[1]Stats 2015'!CR17+'[1]Stats 2015'!CS17+'[1]Stats 2015'!CT17+'[1]Stats 2015'!CU17+SUM('[1]Stats 2015'!CW17:DC17)</f>
        <v>3110</v>
      </c>
      <c r="V18" s="174">
        <f>+'[1]Stats 2015'!CF17</f>
        <v>1558</v>
      </c>
      <c r="W18" s="174">
        <f>+'[1]Stats 2015'!CG17</f>
        <v>0</v>
      </c>
      <c r="X18" s="174">
        <f>+'[1]Stats 2015'!DE17</f>
        <v>9603</v>
      </c>
      <c r="Y18" s="132">
        <f t="shared" si="1"/>
        <v>116088</v>
      </c>
      <c r="Z18" s="132">
        <f t="shared" si="2"/>
        <v>-10541</v>
      </c>
      <c r="AB18" s="174">
        <f>+'[1]Stats 2015'!BB17+'[1]Stats 2015'!BC17</f>
        <v>1750000</v>
      </c>
      <c r="AC18" s="174">
        <f>+'[1]Stats 2015'!BD17+'[1]Stats 2015'!BE17</f>
        <v>655</v>
      </c>
      <c r="AD18" s="174">
        <f>+'[1]Stats 2015'!AX17+'[1]Stats 2015'!AZ17+'[1]Stats 2015'!BF17</f>
        <v>73158</v>
      </c>
      <c r="AE18" s="174">
        <f>+'[1]Stats 2015'!AY17</f>
        <v>0</v>
      </c>
      <c r="AF18" s="132">
        <f t="shared" si="3"/>
        <v>1823813</v>
      </c>
      <c r="AG18" s="174">
        <f>+'[1]Stats 2015'!BI17+'[1]Stats 2015'!BJ17</f>
        <v>2136</v>
      </c>
      <c r="AH18" s="132">
        <f t="shared" si="4"/>
        <v>1821677</v>
      </c>
    </row>
    <row r="19" spans="1:34" s="175" customFormat="1" ht="21.75" customHeight="1">
      <c r="A19" s="170">
        <f t="shared" si="5"/>
        <v>16</v>
      </c>
      <c r="B19" s="173" t="s">
        <v>339</v>
      </c>
      <c r="C19" s="173" t="s">
        <v>323</v>
      </c>
      <c r="D19" s="174">
        <f>+'[1]Stats 2015'!BU18</f>
        <v>132717</v>
      </c>
      <c r="E19" s="174">
        <f>+'[1]Stats 2015'!$BV18</f>
        <v>7415</v>
      </c>
      <c r="F19" s="174">
        <f>+'[1]Stats 2015'!BW18</f>
        <v>0</v>
      </c>
      <c r="G19" s="174"/>
      <c r="H19" s="174">
        <f>+'[1]Stats 2015'!BQ18+'[1]Stats 2015'!BR18</f>
        <v>2000</v>
      </c>
      <c r="I19" s="174">
        <f>+'[1]Stats 2015'!BY18</f>
        <v>0</v>
      </c>
      <c r="J19" s="174">
        <f>+'[1]Stats 2015'!CB18</f>
        <v>77363</v>
      </c>
      <c r="K19" s="174">
        <f>+'[1]Stats 2015'!BZ18+'[1]Stats 2015'!CA18</f>
        <v>1536</v>
      </c>
      <c r="L19" s="174">
        <f>+'[1]Stats 2015'!BS18</f>
        <v>0</v>
      </c>
      <c r="M19" s="174">
        <f>+'[1]Stats 2015'!BT18+'[1]Stats 2015'!CC18</f>
        <v>19159</v>
      </c>
      <c r="N19" s="132">
        <f t="shared" si="0"/>
        <v>240190</v>
      </c>
      <c r="P19" s="174">
        <f>+'[1]Stats 2015'!CH18+'[1]Stats 2015'!CI18</f>
        <v>59627</v>
      </c>
      <c r="Q19" s="174">
        <f>+'[1]Stats 2015'!CJ18</f>
        <v>0</v>
      </c>
      <c r="R19" s="174">
        <f>+'[1]Stats 2015'!CK18</f>
        <v>15240</v>
      </c>
      <c r="S19" s="174">
        <f>+'[1]Stats 2015'!CM18+'[1]Stats 2015'!CN18+'[1]Stats 2015'!CO18</f>
        <v>33971</v>
      </c>
      <c r="T19" s="174">
        <f>+'[1]Stats 2015'!CV18</f>
        <v>49454</v>
      </c>
      <c r="U19" s="174">
        <f>+'[1]Stats 2015'!CR18+'[1]Stats 2015'!CS18+'[1]Stats 2015'!CT18+'[1]Stats 2015'!CU18+SUM('[1]Stats 2015'!CW18:DC18)</f>
        <v>13147</v>
      </c>
      <c r="V19" s="174">
        <f>+'[1]Stats 2015'!CF18</f>
        <v>0</v>
      </c>
      <c r="W19" s="174">
        <f>+'[1]Stats 2015'!CG18</f>
        <v>0</v>
      </c>
      <c r="X19" s="174">
        <f>+'[1]Stats 2015'!DE18</f>
        <v>47730</v>
      </c>
      <c r="Y19" s="132">
        <f t="shared" si="1"/>
        <v>219169</v>
      </c>
      <c r="Z19" s="132">
        <f t="shared" si="2"/>
        <v>21021</v>
      </c>
      <c r="AB19" s="174">
        <f>+'[1]Stats 2015'!BB18+'[1]Stats 2015'!BC18</f>
        <v>7763000</v>
      </c>
      <c r="AC19" s="174">
        <f>+'[1]Stats 2015'!BD18+'[1]Stats 2015'!BE18</f>
        <v>719700</v>
      </c>
      <c r="AD19" s="174">
        <f>+'[1]Stats 2015'!AX18+'[1]Stats 2015'!AZ18+'[1]Stats 2015'!BF18</f>
        <v>47099</v>
      </c>
      <c r="AE19" s="174">
        <f>+'[1]Stats 2015'!AY18</f>
        <v>0</v>
      </c>
      <c r="AF19" s="132">
        <f t="shared" si="3"/>
        <v>8529799</v>
      </c>
      <c r="AG19" s="174">
        <f>+'[1]Stats 2015'!BI18+'[1]Stats 2015'!BJ18</f>
        <v>3407</v>
      </c>
      <c r="AH19" s="132">
        <f t="shared" si="4"/>
        <v>8526392</v>
      </c>
    </row>
    <row r="20" spans="1:34" s="175" customFormat="1" ht="21.75" customHeight="1">
      <c r="A20" s="170">
        <f t="shared" si="5"/>
        <v>17</v>
      </c>
      <c r="B20" s="173" t="s">
        <v>340</v>
      </c>
      <c r="C20" s="173" t="s">
        <v>323</v>
      </c>
      <c r="D20" s="174">
        <f>+'[1]Stats 2015'!BU19</f>
        <v>20079</v>
      </c>
      <c r="E20" s="174">
        <f>+'[1]Stats 2015'!$BV19</f>
        <v>5850</v>
      </c>
      <c r="F20" s="174">
        <f>+'[1]Stats 2015'!BW19</f>
        <v>0</v>
      </c>
      <c r="G20" s="174"/>
      <c r="H20" s="174">
        <f>+'[1]Stats 2015'!BQ19+'[1]Stats 2015'!BR19</f>
        <v>1099</v>
      </c>
      <c r="I20" s="174">
        <f>+'[1]Stats 2015'!BY19</f>
        <v>0</v>
      </c>
      <c r="J20" s="174">
        <f>+'[1]Stats 2015'!CB19</f>
        <v>20146</v>
      </c>
      <c r="K20" s="174">
        <f>+'[1]Stats 2015'!BZ19+'[1]Stats 2015'!CA19</f>
        <v>52242</v>
      </c>
      <c r="L20" s="174">
        <f>+'[1]Stats 2015'!BS19</f>
        <v>0</v>
      </c>
      <c r="M20" s="174">
        <f>+'[1]Stats 2015'!BT19+'[1]Stats 2015'!CC19</f>
        <v>0</v>
      </c>
      <c r="N20" s="132">
        <f t="shared" si="0"/>
        <v>99416</v>
      </c>
      <c r="P20" s="174">
        <f>+'[1]Stats 2015'!CH19+'[1]Stats 2015'!CI19</f>
        <v>37419</v>
      </c>
      <c r="Q20" s="174">
        <f>+'[1]Stats 2015'!CJ19</f>
        <v>0</v>
      </c>
      <c r="R20" s="174">
        <f>+'[1]Stats 2015'!CK19</f>
        <v>7935</v>
      </c>
      <c r="S20" s="174">
        <f>+'[1]Stats 2015'!CM19+'[1]Stats 2015'!CN19+'[1]Stats 2015'!CO19</f>
        <v>0</v>
      </c>
      <c r="T20" s="174">
        <f>+'[1]Stats 2015'!CV19</f>
        <v>22323</v>
      </c>
      <c r="U20" s="174">
        <f>+'[1]Stats 2015'!CR19+'[1]Stats 2015'!CS19+'[1]Stats 2015'!CT19+'[1]Stats 2015'!CU19+SUM('[1]Stats 2015'!CW19:DC19)</f>
        <v>8949</v>
      </c>
      <c r="V20" s="174">
        <f>+'[1]Stats 2015'!CF19</f>
        <v>1649</v>
      </c>
      <c r="W20" s="174">
        <f>+'[1]Stats 2015'!CG19</f>
        <v>2049</v>
      </c>
      <c r="X20" s="174">
        <f>+'[1]Stats 2015'!DE19</f>
        <v>7407</v>
      </c>
      <c r="Y20" s="132">
        <f t="shared" si="1"/>
        <v>87731</v>
      </c>
      <c r="Z20" s="132">
        <f t="shared" si="2"/>
        <v>11685</v>
      </c>
      <c r="AB20" s="174">
        <f>+'[1]Stats 2015'!BB19+'[1]Stats 2015'!BC19</f>
        <v>944000</v>
      </c>
      <c r="AC20" s="174">
        <f>+'[1]Stats 2015'!BD19+'[1]Stats 2015'!BE19</f>
        <v>14859</v>
      </c>
      <c r="AD20" s="174">
        <f>+'[1]Stats 2015'!AX19+'[1]Stats 2015'!AZ19+'[1]Stats 2015'!BF19</f>
        <v>1357385</v>
      </c>
      <c r="AE20" s="174">
        <f>+'[1]Stats 2015'!AY19</f>
        <v>0</v>
      </c>
      <c r="AF20" s="132">
        <f t="shared" si="3"/>
        <v>2316244</v>
      </c>
      <c r="AG20" s="174">
        <f>+'[1]Stats 2015'!BI19+'[1]Stats 2015'!BJ19</f>
        <v>0</v>
      </c>
      <c r="AH20" s="132">
        <f t="shared" si="4"/>
        <v>2316244</v>
      </c>
    </row>
    <row r="21" spans="1:34" s="175" customFormat="1" ht="21.75" customHeight="1">
      <c r="A21" s="170">
        <f t="shared" si="5"/>
        <v>18</v>
      </c>
      <c r="B21" s="173" t="s">
        <v>437</v>
      </c>
      <c r="C21" s="173" t="s">
        <v>322</v>
      </c>
      <c r="D21" s="174">
        <f>+'[1]Stats 2015'!BU20</f>
        <v>96095</v>
      </c>
      <c r="E21" s="174">
        <f>+'[1]Stats 2015'!$BV20</f>
        <v>14744</v>
      </c>
      <c r="F21" s="174">
        <f>+'[1]Stats 2015'!BW20</f>
        <v>0</v>
      </c>
      <c r="G21" s="174"/>
      <c r="H21" s="174">
        <f>+'[1]Stats 2015'!BQ20+'[1]Stats 2015'!BR20</f>
        <v>0</v>
      </c>
      <c r="I21" s="174">
        <f>+'[1]Stats 2015'!BY20</f>
        <v>0</v>
      </c>
      <c r="J21" s="174">
        <f>+'[1]Stats 2015'!CB20</f>
        <v>69352</v>
      </c>
      <c r="K21" s="174">
        <f>+'[1]Stats 2015'!BZ20+'[1]Stats 2015'!CA20</f>
        <v>0</v>
      </c>
      <c r="L21" s="174">
        <f>+'[1]Stats 2015'!BS20</f>
        <v>0</v>
      </c>
      <c r="M21" s="174">
        <f>+'[1]Stats 2015'!BT20+'[1]Stats 2015'!CC20</f>
        <v>12442</v>
      </c>
      <c r="N21" s="132">
        <f t="shared" si="0"/>
        <v>192633</v>
      </c>
      <c r="P21" s="174">
        <f>+'[1]Stats 2015'!CH20+'[1]Stats 2015'!CI20</f>
        <v>87568</v>
      </c>
      <c r="Q21" s="174">
        <f>+'[1]Stats 2015'!CJ20</f>
        <v>0</v>
      </c>
      <c r="R21" s="174">
        <f>+'[1]Stats 2015'!CK20</f>
        <v>0</v>
      </c>
      <c r="S21" s="174">
        <f>+'[1]Stats 2015'!CM20+'[1]Stats 2015'!CN20+'[1]Stats 2015'!CO20</f>
        <v>16229</v>
      </c>
      <c r="T21" s="174">
        <f>+'[1]Stats 2015'!CV20</f>
        <v>38728</v>
      </c>
      <c r="U21" s="174">
        <f>+'[1]Stats 2015'!CR20+'[1]Stats 2015'!CS20+'[1]Stats 2015'!CT20+'[1]Stats 2015'!CU20+SUM('[1]Stats 2015'!CW20:DC20)</f>
        <v>21165</v>
      </c>
      <c r="V21" s="174">
        <f>+'[1]Stats 2015'!CF20</f>
        <v>0</v>
      </c>
      <c r="W21" s="174">
        <f>+'[1]Stats 2015'!CG20</f>
        <v>0</v>
      </c>
      <c r="X21" s="174">
        <f>+'[1]Stats 2015'!DE20</f>
        <v>17963</v>
      </c>
      <c r="Y21" s="132">
        <f t="shared" si="1"/>
        <v>181653</v>
      </c>
      <c r="Z21" s="132">
        <f t="shared" si="2"/>
        <v>10980</v>
      </c>
      <c r="AB21" s="174">
        <f>+'[1]Stats 2015'!BB20+'[1]Stats 2015'!BC20</f>
        <v>2802934</v>
      </c>
      <c r="AC21" s="174">
        <f>+'[1]Stats 2015'!BD20+'[1]Stats 2015'!BE20</f>
        <v>0</v>
      </c>
      <c r="AD21" s="174">
        <f>+'[1]Stats 2015'!AX20+'[1]Stats 2015'!AZ20+'[1]Stats 2015'!BF20</f>
        <v>44628</v>
      </c>
      <c r="AE21" s="174">
        <f>+'[1]Stats 2015'!AY20</f>
        <v>0</v>
      </c>
      <c r="AF21" s="132">
        <f t="shared" si="3"/>
        <v>2847562</v>
      </c>
      <c r="AG21" s="174">
        <f>+'[1]Stats 2015'!BI20+'[1]Stats 2015'!BJ20</f>
        <v>2337</v>
      </c>
      <c r="AH21" s="132">
        <f t="shared" si="4"/>
        <v>2845225</v>
      </c>
    </row>
    <row r="22" spans="1:34" s="175" customFormat="1" ht="21.75" customHeight="1">
      <c r="A22" s="170">
        <f t="shared" si="5"/>
        <v>19</v>
      </c>
      <c r="B22" s="173" t="s">
        <v>341</v>
      </c>
      <c r="C22" s="173" t="s">
        <v>325</v>
      </c>
      <c r="D22" s="174">
        <f>+'[1]Stats 2015'!BU21</f>
        <v>91814</v>
      </c>
      <c r="E22" s="174">
        <f>+'[1]Stats 2015'!$BV21</f>
        <v>2241</v>
      </c>
      <c r="F22" s="174">
        <f>+'[1]Stats 2015'!BW21</f>
        <v>8444</v>
      </c>
      <c r="G22" s="174"/>
      <c r="H22" s="174">
        <f>+'[1]Stats 2015'!BQ21+'[1]Stats 2015'!BR21</f>
        <v>500</v>
      </c>
      <c r="I22" s="174">
        <f>+'[1]Stats 2015'!BY21</f>
        <v>0</v>
      </c>
      <c r="J22" s="174">
        <f>+'[1]Stats 2015'!CB21</f>
        <v>54919</v>
      </c>
      <c r="K22" s="174">
        <f>+'[1]Stats 2015'!BZ21+'[1]Stats 2015'!CA21</f>
        <v>4536</v>
      </c>
      <c r="L22" s="174">
        <f>+'[1]Stats 2015'!BS21</f>
        <v>150860</v>
      </c>
      <c r="M22" s="174">
        <f>+'[1]Stats 2015'!BT21+'[1]Stats 2015'!CC21</f>
        <v>1515</v>
      </c>
      <c r="N22" s="132">
        <f t="shared" si="0"/>
        <v>314829</v>
      </c>
      <c r="P22" s="174">
        <f>+'[1]Stats 2015'!CH21+'[1]Stats 2015'!CI21</f>
        <v>105623</v>
      </c>
      <c r="Q22" s="174">
        <f>+'[1]Stats 2015'!CJ21</f>
        <v>8667</v>
      </c>
      <c r="R22" s="174">
        <f>+'[1]Stats 2015'!CK21</f>
        <v>960</v>
      </c>
      <c r="S22" s="174">
        <f>+'[1]Stats 2015'!CM21+'[1]Stats 2015'!CN21+'[1]Stats 2015'!CO21</f>
        <v>45524</v>
      </c>
      <c r="T22" s="174">
        <f>+'[1]Stats 2015'!CV21</f>
        <v>49681</v>
      </c>
      <c r="U22" s="174">
        <f>+'[1]Stats 2015'!CR21+'[1]Stats 2015'!CS21+'[1]Stats 2015'!CT21+'[1]Stats 2015'!CU21+SUM('[1]Stats 2015'!CW21:DC21)</f>
        <v>30125</v>
      </c>
      <c r="V22" s="174">
        <f>+'[1]Stats 2015'!CF21</f>
        <v>1204</v>
      </c>
      <c r="W22" s="174">
        <f>+'[1]Stats 2015'!CG21</f>
        <v>9225</v>
      </c>
      <c r="X22" s="174">
        <f>+'[1]Stats 2015'!DE21</f>
        <v>42012</v>
      </c>
      <c r="Y22" s="132">
        <f t="shared" si="1"/>
        <v>293021</v>
      </c>
      <c r="Z22" s="132">
        <f t="shared" si="2"/>
        <v>21808</v>
      </c>
      <c r="AB22" s="174">
        <f>+'[1]Stats 2015'!BB21+'[1]Stats 2015'!BC21</f>
        <v>3245922</v>
      </c>
      <c r="AC22" s="174">
        <f>+'[1]Stats 2015'!BD21+'[1]Stats 2015'!BE21</f>
        <v>48026</v>
      </c>
      <c r="AD22" s="174">
        <f>+'[1]Stats 2015'!AX21+'[1]Stats 2015'!AZ21+'[1]Stats 2015'!BF21</f>
        <v>174835</v>
      </c>
      <c r="AE22" s="174">
        <f>+'[1]Stats 2015'!AY21</f>
        <v>0</v>
      </c>
      <c r="AF22" s="132">
        <f t="shared" si="3"/>
        <v>3468783</v>
      </c>
      <c r="AG22" s="174">
        <f>+'[1]Stats 2015'!BI21+'[1]Stats 2015'!BJ21</f>
        <v>349206</v>
      </c>
      <c r="AH22" s="132">
        <f t="shared" si="4"/>
        <v>3119577</v>
      </c>
    </row>
    <row r="23" spans="1:34" s="175" customFormat="1" ht="21.75" customHeight="1">
      <c r="A23" s="170">
        <f t="shared" si="5"/>
        <v>20</v>
      </c>
      <c r="B23" s="173" t="s">
        <v>342</v>
      </c>
      <c r="C23" s="173" t="s">
        <v>322</v>
      </c>
      <c r="D23" s="174">
        <f>+'[1]Stats 2015'!BU22</f>
        <v>75609</v>
      </c>
      <c r="E23" s="174">
        <f>+'[1]Stats 2015'!$BV22</f>
        <v>205</v>
      </c>
      <c r="F23" s="174">
        <f>+'[1]Stats 2015'!BW22</f>
        <v>0</v>
      </c>
      <c r="G23" s="174"/>
      <c r="H23" s="174">
        <f>+'[1]Stats 2015'!BQ22+'[1]Stats 2015'!BR22</f>
        <v>3132</v>
      </c>
      <c r="I23" s="174">
        <f>+'[1]Stats 2015'!BY22</f>
        <v>0</v>
      </c>
      <c r="J23" s="174">
        <f>+'[1]Stats 2015'!CB22</f>
        <v>37524</v>
      </c>
      <c r="K23" s="174">
        <f>+'[1]Stats 2015'!BZ22+'[1]Stats 2015'!CA22</f>
        <v>62573</v>
      </c>
      <c r="L23" s="174">
        <f>+'[1]Stats 2015'!BS22</f>
        <v>0</v>
      </c>
      <c r="M23" s="174">
        <f>+'[1]Stats 2015'!BT22+'[1]Stats 2015'!CC22</f>
        <v>3185</v>
      </c>
      <c r="N23" s="132">
        <f t="shared" si="0"/>
        <v>182228</v>
      </c>
      <c r="P23" s="174">
        <f>+'[1]Stats 2015'!CH22+'[1]Stats 2015'!CI22</f>
        <v>63615</v>
      </c>
      <c r="Q23" s="174">
        <f>+'[1]Stats 2015'!CJ22</f>
        <v>15600</v>
      </c>
      <c r="R23" s="174">
        <f>+'[1]Stats 2015'!CK22</f>
        <v>9779</v>
      </c>
      <c r="S23" s="174">
        <f>+'[1]Stats 2015'!CM22+'[1]Stats 2015'!CN22+'[1]Stats 2015'!CO22</f>
        <v>23046</v>
      </c>
      <c r="T23" s="174">
        <f>+'[1]Stats 2015'!CV22</f>
        <v>35935</v>
      </c>
      <c r="U23" s="174">
        <f>+'[1]Stats 2015'!CR22+'[1]Stats 2015'!CS22+'[1]Stats 2015'!CT22+'[1]Stats 2015'!CU22+SUM('[1]Stats 2015'!CW22:DC22)</f>
        <v>15918</v>
      </c>
      <c r="V23" s="174">
        <f>+'[1]Stats 2015'!CF22</f>
        <v>3385</v>
      </c>
      <c r="W23" s="174">
        <f>+'[1]Stats 2015'!CG22</f>
        <v>0</v>
      </c>
      <c r="X23" s="174">
        <f>+'[1]Stats 2015'!DE22</f>
        <v>10442</v>
      </c>
      <c r="Y23" s="132">
        <f t="shared" si="1"/>
        <v>177720</v>
      </c>
      <c r="Z23" s="132">
        <f t="shared" si="2"/>
        <v>4508</v>
      </c>
      <c r="AB23" s="174">
        <f>+'[1]Stats 2015'!BB22+'[1]Stats 2015'!BC22</f>
        <v>2122000</v>
      </c>
      <c r="AC23" s="174">
        <f>+'[1]Stats 2015'!BD22+'[1]Stats 2015'!BE22</f>
        <v>15647</v>
      </c>
      <c r="AD23" s="174">
        <f>+'[1]Stats 2015'!AX22+'[1]Stats 2015'!AZ22+'[1]Stats 2015'!BF22</f>
        <v>1396495</v>
      </c>
      <c r="AE23" s="174">
        <f>+'[1]Stats 2015'!AY22</f>
        <v>0</v>
      </c>
      <c r="AF23" s="132">
        <f t="shared" si="3"/>
        <v>3534142</v>
      </c>
      <c r="AG23" s="174">
        <f>+'[1]Stats 2015'!BI22+'[1]Stats 2015'!BJ22</f>
        <v>2041</v>
      </c>
      <c r="AH23" s="132">
        <f t="shared" si="4"/>
        <v>3532101</v>
      </c>
    </row>
    <row r="24" spans="1:34" s="175" customFormat="1" ht="21.75" customHeight="1">
      <c r="A24" s="170">
        <f t="shared" si="5"/>
        <v>21</v>
      </c>
      <c r="B24" s="173" t="s">
        <v>343</v>
      </c>
      <c r="C24" s="173" t="s">
        <v>322</v>
      </c>
      <c r="D24" s="174">
        <f>+'[1]Stats 2015'!BU23</f>
        <v>20425</v>
      </c>
      <c r="E24" s="174">
        <f>+'[1]Stats 2015'!$BV23</f>
        <v>0</v>
      </c>
      <c r="F24" s="174">
        <f>+'[1]Stats 2015'!BW23</f>
        <v>61</v>
      </c>
      <c r="G24" s="174"/>
      <c r="H24" s="174">
        <f>+'[1]Stats 2015'!BQ23+'[1]Stats 2015'!BR23</f>
        <v>3000</v>
      </c>
      <c r="I24" s="174">
        <f>+'[1]Stats 2015'!BY23</f>
        <v>0</v>
      </c>
      <c r="J24" s="174">
        <f>+'[1]Stats 2015'!CB23</f>
        <v>18333</v>
      </c>
      <c r="K24" s="174">
        <f>+'[1]Stats 2015'!BZ23+'[1]Stats 2015'!CA23</f>
        <v>1229</v>
      </c>
      <c r="L24" s="174">
        <f>+'[1]Stats 2015'!BS23</f>
        <v>60610</v>
      </c>
      <c r="M24" s="174">
        <f>+'[1]Stats 2015'!BT23+'[1]Stats 2015'!CC23</f>
        <v>2055</v>
      </c>
      <c r="N24" s="132">
        <f t="shared" si="0"/>
        <v>105713</v>
      </c>
      <c r="P24" s="174">
        <f>+'[1]Stats 2015'!CH23+'[1]Stats 2015'!CI23</f>
        <v>45122</v>
      </c>
      <c r="Q24" s="174">
        <f>+'[1]Stats 2015'!CJ23</f>
        <v>0</v>
      </c>
      <c r="R24" s="174">
        <f>+'[1]Stats 2015'!CK23</f>
        <v>3793</v>
      </c>
      <c r="S24" s="174">
        <f>+'[1]Stats 2015'!CM23+'[1]Stats 2015'!CN23+'[1]Stats 2015'!CO23</f>
        <v>10206</v>
      </c>
      <c r="T24" s="174">
        <f>+'[1]Stats 2015'!CV23</f>
        <v>6837</v>
      </c>
      <c r="U24" s="174">
        <f>+'[1]Stats 2015'!CR23+'[1]Stats 2015'!CS23+'[1]Stats 2015'!CT23+'[1]Stats 2015'!CU23+SUM('[1]Stats 2015'!CW23:DC23)</f>
        <v>31290</v>
      </c>
      <c r="V24" s="174">
        <f>+'[1]Stats 2015'!CF23</f>
        <v>4350</v>
      </c>
      <c r="W24" s="174">
        <f>+'[1]Stats 2015'!CG23</f>
        <v>271</v>
      </c>
      <c r="X24" s="174">
        <f>+'[1]Stats 2015'!DE23</f>
        <v>0</v>
      </c>
      <c r="Y24" s="132">
        <f t="shared" si="1"/>
        <v>101869</v>
      </c>
      <c r="Z24" s="132">
        <f t="shared" si="2"/>
        <v>3844</v>
      </c>
      <c r="AB24" s="174">
        <f>+'[1]Stats 2015'!BB23+'[1]Stats 2015'!BC23</f>
        <v>1198000</v>
      </c>
      <c r="AC24" s="174">
        <f>+'[1]Stats 2015'!BD23+'[1]Stats 2015'!BE23</f>
        <v>10400</v>
      </c>
      <c r="AD24" s="174">
        <f>+'[1]Stats 2015'!AX23+'[1]Stats 2015'!AZ23+'[1]Stats 2015'!BF23</f>
        <v>61004</v>
      </c>
      <c r="AE24" s="174">
        <f>+'[1]Stats 2015'!AY23</f>
        <v>0</v>
      </c>
      <c r="AF24" s="132">
        <f t="shared" si="3"/>
        <v>1269404</v>
      </c>
      <c r="AG24" s="174">
        <f>+'[1]Stats 2015'!BI23+'[1]Stats 2015'!BJ23</f>
        <v>0</v>
      </c>
      <c r="AH24" s="132">
        <f t="shared" si="4"/>
        <v>1269404</v>
      </c>
    </row>
    <row r="25" spans="1:34" s="175" customFormat="1" ht="21.75" customHeight="1">
      <c r="A25" s="170">
        <f t="shared" si="5"/>
        <v>22</v>
      </c>
      <c r="B25" s="173" t="s">
        <v>344</v>
      </c>
      <c r="C25" s="173" t="s">
        <v>438</v>
      </c>
      <c r="D25" s="174">
        <f>+'[1]Stats 2015'!BU24</f>
        <v>40466</v>
      </c>
      <c r="E25" s="174">
        <f>+'[1]Stats 2015'!$BV24</f>
        <v>0</v>
      </c>
      <c r="F25" s="174">
        <f>+'[1]Stats 2015'!BW24</f>
        <v>5165</v>
      </c>
      <c r="G25" s="174"/>
      <c r="H25" s="174">
        <f>+'[1]Stats 2015'!BQ24+'[1]Stats 2015'!BR24</f>
        <v>0</v>
      </c>
      <c r="I25" s="174">
        <f>+'[1]Stats 2015'!BY24</f>
        <v>0</v>
      </c>
      <c r="J25" s="174">
        <f>+'[1]Stats 2015'!CB24</f>
        <v>17300</v>
      </c>
      <c r="K25" s="174">
        <f>+'[1]Stats 2015'!BZ24+'[1]Stats 2015'!CA24</f>
        <v>5332</v>
      </c>
      <c r="L25" s="174">
        <f>+'[1]Stats 2015'!BS24</f>
        <v>2476</v>
      </c>
      <c r="M25" s="174">
        <f>+'[1]Stats 2015'!BT24+'[1]Stats 2015'!CC24</f>
        <v>9</v>
      </c>
      <c r="N25" s="132">
        <f t="shared" si="0"/>
        <v>70748</v>
      </c>
      <c r="P25" s="174">
        <f>+'[1]Stats 2015'!CH24+'[1]Stats 2015'!CI24</f>
        <v>1361</v>
      </c>
      <c r="Q25" s="174">
        <f>+'[1]Stats 2015'!CJ24</f>
        <v>0</v>
      </c>
      <c r="R25" s="174">
        <f>+'[1]Stats 2015'!CK24</f>
        <v>0</v>
      </c>
      <c r="S25" s="174">
        <f>+'[1]Stats 2015'!CM24+'[1]Stats 2015'!CN24+'[1]Stats 2015'!CO24</f>
        <v>0</v>
      </c>
      <c r="T25" s="174">
        <f>+'[1]Stats 2015'!CV24</f>
        <v>16580</v>
      </c>
      <c r="U25" s="174">
        <f>+'[1]Stats 2015'!CR24+'[1]Stats 2015'!CS24+'[1]Stats 2015'!CT24+'[1]Stats 2015'!CU24+SUM('[1]Stats 2015'!CW24:DC24)</f>
        <v>17243</v>
      </c>
      <c r="V25" s="174">
        <f>+'[1]Stats 2015'!CF24</f>
        <v>3731</v>
      </c>
      <c r="W25" s="174">
        <f>+'[1]Stats 2015'!CG24</f>
        <v>0</v>
      </c>
      <c r="X25" s="174">
        <f>+'[1]Stats 2015'!DE24</f>
        <v>0</v>
      </c>
      <c r="Y25" s="132">
        <f t="shared" si="1"/>
        <v>38915</v>
      </c>
      <c r="Z25" s="132">
        <f t="shared" si="2"/>
        <v>31833</v>
      </c>
      <c r="AB25" s="174">
        <f>+'[1]Stats 2015'!BB24+'[1]Stats 2015'!BC24</f>
        <v>1015000</v>
      </c>
      <c r="AC25" s="174">
        <f>+'[1]Stats 2015'!BD24+'[1]Stats 2015'!BE24</f>
        <v>67927</v>
      </c>
      <c r="AD25" s="174">
        <f>+'[1]Stats 2015'!AX24+'[1]Stats 2015'!AZ24+'[1]Stats 2015'!BF24</f>
        <v>172172</v>
      </c>
      <c r="AE25" s="174">
        <f>+'[1]Stats 2015'!AY24</f>
        <v>0</v>
      </c>
      <c r="AF25" s="132">
        <f t="shared" si="3"/>
        <v>1255099</v>
      </c>
      <c r="AG25" s="174">
        <f>+'[1]Stats 2015'!BI24+'[1]Stats 2015'!BJ24</f>
        <v>0</v>
      </c>
      <c r="AH25" s="132">
        <f t="shared" si="4"/>
        <v>1255099</v>
      </c>
    </row>
    <row r="26" spans="1:34" s="175" customFormat="1" ht="21.75" customHeight="1">
      <c r="A26" s="170">
        <f t="shared" si="5"/>
        <v>23</v>
      </c>
      <c r="B26" s="173" t="s">
        <v>345</v>
      </c>
      <c r="C26" s="173" t="s">
        <v>323</v>
      </c>
      <c r="D26" s="174">
        <f>+'[1]Stats 2015'!BU25</f>
        <v>41388</v>
      </c>
      <c r="E26" s="174">
        <f>+'[1]Stats 2015'!$BV25</f>
        <v>924</v>
      </c>
      <c r="F26" s="174">
        <f>+'[1]Stats 2015'!BW25</f>
        <v>0</v>
      </c>
      <c r="G26" s="174"/>
      <c r="H26" s="174">
        <f>+'[1]Stats 2015'!BQ25+'[1]Stats 2015'!BR25</f>
        <v>0</v>
      </c>
      <c r="I26" s="174">
        <f>+'[1]Stats 2015'!BY25</f>
        <v>0</v>
      </c>
      <c r="J26" s="174">
        <f>+'[1]Stats 2015'!CB25</f>
        <v>42797</v>
      </c>
      <c r="K26" s="174">
        <f>+'[1]Stats 2015'!BZ25+'[1]Stats 2015'!CA25</f>
        <v>15971</v>
      </c>
      <c r="L26" s="174">
        <f>+'[1]Stats 2015'!BS25</f>
        <v>0</v>
      </c>
      <c r="M26" s="174">
        <f>+'[1]Stats 2015'!BT25+'[1]Stats 2015'!CC25</f>
        <v>16615</v>
      </c>
      <c r="N26" s="132">
        <f t="shared" si="0"/>
        <v>117695</v>
      </c>
      <c r="P26" s="174">
        <f>+'[1]Stats 2015'!CH25+'[1]Stats 2015'!CI25</f>
        <v>18645</v>
      </c>
      <c r="Q26" s="174">
        <f>+'[1]Stats 2015'!CJ25</f>
        <v>0</v>
      </c>
      <c r="R26" s="174">
        <f>+'[1]Stats 2015'!CK25</f>
        <v>1103</v>
      </c>
      <c r="S26" s="174">
        <f>+'[1]Stats 2015'!CM25+'[1]Stats 2015'!CN25+'[1]Stats 2015'!CO25</f>
        <v>8116</v>
      </c>
      <c r="T26" s="174">
        <f>+'[1]Stats 2015'!CV25</f>
        <v>54040</v>
      </c>
      <c r="U26" s="174">
        <f>+'[1]Stats 2015'!CR25+'[1]Stats 2015'!CS25+'[1]Stats 2015'!CT25+'[1]Stats 2015'!CU25+SUM('[1]Stats 2015'!CW25:DC25)</f>
        <v>7410</v>
      </c>
      <c r="V26" s="174">
        <f>+'[1]Stats 2015'!CF25</f>
        <v>1689</v>
      </c>
      <c r="W26" s="174">
        <f>+'[1]Stats 2015'!CG25</f>
        <v>0</v>
      </c>
      <c r="X26" s="174">
        <f>+'[1]Stats 2015'!DE25</f>
        <v>12730</v>
      </c>
      <c r="Y26" s="132">
        <f t="shared" si="1"/>
        <v>103733</v>
      </c>
      <c r="Z26" s="132">
        <f t="shared" si="2"/>
        <v>13962</v>
      </c>
      <c r="AB26" s="174">
        <f>+'[1]Stats 2015'!BB25+'[1]Stats 2015'!BC25</f>
        <v>2546000</v>
      </c>
      <c r="AC26" s="174">
        <f>+'[1]Stats 2015'!BD25+'[1]Stats 2015'!BE25</f>
        <v>0</v>
      </c>
      <c r="AD26" s="174">
        <f>+'[1]Stats 2015'!AX25+'[1]Stats 2015'!AZ25+'[1]Stats 2015'!BF25</f>
        <v>342251</v>
      </c>
      <c r="AE26" s="174">
        <f>+'[1]Stats 2015'!AY25</f>
        <v>0</v>
      </c>
      <c r="AF26" s="132">
        <f t="shared" si="3"/>
        <v>2888251</v>
      </c>
      <c r="AG26" s="174">
        <f>+'[1]Stats 2015'!BI25+'[1]Stats 2015'!BJ25</f>
        <v>3070</v>
      </c>
      <c r="AH26" s="132">
        <f t="shared" si="4"/>
        <v>2885181</v>
      </c>
    </row>
    <row r="27" spans="1:34" s="175" customFormat="1" ht="21.75" customHeight="1">
      <c r="A27" s="170">
        <f t="shared" si="5"/>
        <v>24</v>
      </c>
      <c r="B27" s="173" t="s">
        <v>346</v>
      </c>
      <c r="C27" s="173" t="s">
        <v>322</v>
      </c>
      <c r="D27" s="174">
        <f>+'[1]Stats 2015'!BU26</f>
        <v>0</v>
      </c>
      <c r="E27" s="174">
        <f>+'[1]Stats 2015'!$BV26</f>
        <v>0</v>
      </c>
      <c r="F27" s="174">
        <f>+'[1]Stats 2015'!BW26</f>
        <v>0</v>
      </c>
      <c r="G27" s="174"/>
      <c r="H27" s="174">
        <f>+'[1]Stats 2015'!BQ26+'[1]Stats 2015'!BR26</f>
        <v>0</v>
      </c>
      <c r="I27" s="174">
        <f>+'[1]Stats 2015'!BY26</f>
        <v>0</v>
      </c>
      <c r="J27" s="174">
        <f>+'[1]Stats 2015'!CB26</f>
        <v>0</v>
      </c>
      <c r="K27" s="174">
        <f>+'[1]Stats 2015'!BZ26+'[1]Stats 2015'!CA26</f>
        <v>0</v>
      </c>
      <c r="L27" s="174">
        <f>+'[1]Stats 2015'!BS26</f>
        <v>0</v>
      </c>
      <c r="M27" s="174">
        <f>+'[1]Stats 2015'!BT26+'[1]Stats 2015'!CC26</f>
        <v>0</v>
      </c>
      <c r="N27" s="132">
        <f t="shared" si="0"/>
        <v>0</v>
      </c>
      <c r="P27" s="174">
        <f>+'[1]Stats 2015'!CH26+'[1]Stats 2015'!CI26</f>
        <v>0</v>
      </c>
      <c r="Q27" s="174">
        <f>+'[1]Stats 2015'!CJ26</f>
        <v>0</v>
      </c>
      <c r="R27" s="174">
        <f>+'[1]Stats 2015'!CK26</f>
        <v>0</v>
      </c>
      <c r="S27" s="174">
        <f>+'[1]Stats 2015'!CM26+'[1]Stats 2015'!CN26+'[1]Stats 2015'!CO26</f>
        <v>0</v>
      </c>
      <c r="T27" s="174">
        <f>+'[1]Stats 2015'!CV26</f>
        <v>0</v>
      </c>
      <c r="U27" s="174">
        <f>+'[1]Stats 2015'!CR26+'[1]Stats 2015'!CS26+'[1]Stats 2015'!CT26+'[1]Stats 2015'!CU26+SUM('[1]Stats 2015'!CW26:DC26)</f>
        <v>0</v>
      </c>
      <c r="V27" s="174">
        <f>+'[1]Stats 2015'!CF26</f>
        <v>0</v>
      </c>
      <c r="W27" s="174">
        <f>+'[1]Stats 2015'!CG26</f>
        <v>0</v>
      </c>
      <c r="X27" s="174">
        <f>+'[1]Stats 2015'!DE26</f>
        <v>0</v>
      </c>
      <c r="Y27" s="132">
        <f t="shared" si="1"/>
        <v>0</v>
      </c>
      <c r="Z27" s="132">
        <f t="shared" si="2"/>
        <v>0</v>
      </c>
      <c r="AB27" s="174">
        <f>+'[1]Stats 2015'!BB26+'[1]Stats 2015'!BC26</f>
        <v>0</v>
      </c>
      <c r="AC27" s="174">
        <f>+'[1]Stats 2015'!BD26+'[1]Stats 2015'!BE26</f>
        <v>0</v>
      </c>
      <c r="AD27" s="174">
        <f>+'[1]Stats 2015'!AX26+'[1]Stats 2015'!AZ26+'[1]Stats 2015'!BF26</f>
        <v>0</v>
      </c>
      <c r="AE27" s="174">
        <f>+'[1]Stats 2015'!AY26</f>
        <v>0</v>
      </c>
      <c r="AF27" s="132">
        <f t="shared" si="3"/>
        <v>0</v>
      </c>
      <c r="AG27" s="174">
        <f>+'[1]Stats 2015'!BI26+'[1]Stats 2015'!BJ26</f>
        <v>0</v>
      </c>
      <c r="AH27" s="132">
        <f t="shared" si="4"/>
        <v>0</v>
      </c>
    </row>
    <row r="28" spans="1:34" s="175" customFormat="1" ht="21.75" customHeight="1">
      <c r="A28" s="170">
        <f t="shared" si="5"/>
        <v>25</v>
      </c>
      <c r="B28" s="173" t="s">
        <v>347</v>
      </c>
      <c r="C28" s="173" t="s">
        <v>322</v>
      </c>
      <c r="D28" s="174">
        <f>+'[1]Stats 2015'!BU27</f>
        <v>0</v>
      </c>
      <c r="E28" s="174">
        <f>+'[1]Stats 2015'!$BV27</f>
        <v>0</v>
      </c>
      <c r="F28" s="174">
        <f>+'[1]Stats 2015'!BW27</f>
        <v>0</v>
      </c>
      <c r="G28" s="174"/>
      <c r="H28" s="174">
        <f>+'[1]Stats 2015'!BQ27+'[1]Stats 2015'!BR27</f>
        <v>0</v>
      </c>
      <c r="I28" s="174">
        <f>+'[1]Stats 2015'!BY27</f>
        <v>0</v>
      </c>
      <c r="J28" s="174">
        <f>+'[1]Stats 2015'!CB27</f>
        <v>0</v>
      </c>
      <c r="K28" s="174">
        <f>+'[1]Stats 2015'!BZ27+'[1]Stats 2015'!CA27</f>
        <v>0</v>
      </c>
      <c r="L28" s="174">
        <f>+'[1]Stats 2015'!BS27</f>
        <v>0</v>
      </c>
      <c r="M28" s="174">
        <f>+'[1]Stats 2015'!BT27+'[1]Stats 2015'!CC27</f>
        <v>0</v>
      </c>
      <c r="N28" s="132">
        <f t="shared" si="0"/>
        <v>0</v>
      </c>
      <c r="P28" s="174">
        <f>+'[1]Stats 2015'!CH27+'[1]Stats 2015'!CI27</f>
        <v>0</v>
      </c>
      <c r="Q28" s="174">
        <f>+'[1]Stats 2015'!CJ27</f>
        <v>0</v>
      </c>
      <c r="R28" s="174">
        <f>+'[1]Stats 2015'!CK27</f>
        <v>0</v>
      </c>
      <c r="S28" s="174">
        <f>+'[1]Stats 2015'!CM27+'[1]Stats 2015'!CN27+'[1]Stats 2015'!CO27</f>
        <v>0</v>
      </c>
      <c r="T28" s="174">
        <f>+'[1]Stats 2015'!CV27</f>
        <v>0</v>
      </c>
      <c r="U28" s="174">
        <f>+'[1]Stats 2015'!CR27+'[1]Stats 2015'!CS27+'[1]Stats 2015'!CT27+'[1]Stats 2015'!CU27+SUM('[1]Stats 2015'!CW27:DC27)</f>
        <v>0</v>
      </c>
      <c r="V28" s="174">
        <f>+'[1]Stats 2015'!CF27</f>
        <v>0</v>
      </c>
      <c r="W28" s="174">
        <f>+'[1]Stats 2015'!CG27</f>
        <v>0</v>
      </c>
      <c r="X28" s="174">
        <f>+'[1]Stats 2015'!DE27</f>
        <v>0</v>
      </c>
      <c r="Y28" s="132">
        <f t="shared" si="1"/>
        <v>0</v>
      </c>
      <c r="Z28" s="132">
        <f t="shared" si="2"/>
        <v>0</v>
      </c>
      <c r="AB28" s="174">
        <f>+'[1]Stats 2015'!BB27+'[1]Stats 2015'!BC27</f>
        <v>0</v>
      </c>
      <c r="AC28" s="174">
        <f>+'[1]Stats 2015'!BD27+'[1]Stats 2015'!BE27</f>
        <v>0</v>
      </c>
      <c r="AD28" s="174">
        <f>+'[1]Stats 2015'!AX27+'[1]Stats 2015'!AZ27+'[1]Stats 2015'!BF27</f>
        <v>0</v>
      </c>
      <c r="AE28" s="174">
        <f>+'[1]Stats 2015'!AY27</f>
        <v>0</v>
      </c>
      <c r="AF28" s="132">
        <f t="shared" si="3"/>
        <v>0</v>
      </c>
      <c r="AG28" s="174">
        <f>+'[1]Stats 2015'!BI27+'[1]Stats 2015'!BJ27</f>
        <v>0</v>
      </c>
      <c r="AH28" s="132">
        <f t="shared" si="4"/>
        <v>0</v>
      </c>
    </row>
    <row r="29" spans="1:34" s="175" customFormat="1" ht="21.75" customHeight="1">
      <c r="A29" s="170">
        <f t="shared" si="5"/>
        <v>26</v>
      </c>
      <c r="B29" s="173" t="s">
        <v>348</v>
      </c>
      <c r="C29" s="173" t="s">
        <v>322</v>
      </c>
      <c r="D29" s="174">
        <f>+'[1]Stats 2015'!BU28</f>
        <v>128928</v>
      </c>
      <c r="E29" s="174">
        <f>+'[1]Stats 2015'!$BV28</f>
        <v>0</v>
      </c>
      <c r="F29" s="174">
        <f>+'[1]Stats 2015'!BW28</f>
        <v>0</v>
      </c>
      <c r="G29" s="174"/>
      <c r="H29" s="174">
        <f>+'[1]Stats 2015'!BQ28+'[1]Stats 2015'!BR28</f>
        <v>0</v>
      </c>
      <c r="I29" s="174">
        <f>+'[1]Stats 2015'!BY28</f>
        <v>0</v>
      </c>
      <c r="J29" s="174">
        <f>+'[1]Stats 2015'!CB28</f>
        <v>41810</v>
      </c>
      <c r="K29" s="174">
        <f>+'[1]Stats 2015'!BZ28+'[1]Stats 2015'!CA28</f>
        <v>14786</v>
      </c>
      <c r="L29" s="174">
        <f>+'[1]Stats 2015'!BS28</f>
        <v>39259</v>
      </c>
      <c r="M29" s="174">
        <f>+'[1]Stats 2015'!BT28+'[1]Stats 2015'!CC28</f>
        <v>40975</v>
      </c>
      <c r="N29" s="132">
        <f t="shared" si="0"/>
        <v>265758</v>
      </c>
      <c r="P29" s="174">
        <f>+'[1]Stats 2015'!CH28+'[1]Stats 2015'!CI28</f>
        <v>52978</v>
      </c>
      <c r="Q29" s="174">
        <f>+'[1]Stats 2015'!CJ28</f>
        <v>17056</v>
      </c>
      <c r="R29" s="174">
        <f>+'[1]Stats 2015'!CK28</f>
        <v>2715</v>
      </c>
      <c r="S29" s="174">
        <f>+'[1]Stats 2015'!CM28+'[1]Stats 2015'!CN28+'[1]Stats 2015'!CO28</f>
        <v>50297</v>
      </c>
      <c r="T29" s="174">
        <f>+'[1]Stats 2015'!CV28</f>
        <v>40483</v>
      </c>
      <c r="U29" s="174">
        <f>+'[1]Stats 2015'!CR28+'[1]Stats 2015'!CS28+'[1]Stats 2015'!CT28+'[1]Stats 2015'!CU28+SUM('[1]Stats 2015'!CW28:DC28)</f>
        <v>34139</v>
      </c>
      <c r="V29" s="174">
        <f>+'[1]Stats 2015'!CF28</f>
        <v>0</v>
      </c>
      <c r="W29" s="174">
        <f>+'[1]Stats 2015'!CG28</f>
        <v>0</v>
      </c>
      <c r="X29" s="174">
        <f>+'[1]Stats 2015'!DE28</f>
        <v>65581</v>
      </c>
      <c r="Y29" s="132">
        <f t="shared" si="1"/>
        <v>263249</v>
      </c>
      <c r="Z29" s="132">
        <f t="shared" si="2"/>
        <v>2509</v>
      </c>
      <c r="AB29" s="174">
        <f>+'[1]Stats 2015'!BB28+'[1]Stats 2015'!BC28</f>
        <v>745000</v>
      </c>
      <c r="AC29" s="174">
        <f>+'[1]Stats 2015'!BD28+'[1]Stats 2015'!BE28</f>
        <v>19537</v>
      </c>
      <c r="AD29" s="174">
        <f>+'[1]Stats 2015'!AX28+'[1]Stats 2015'!AZ28+'[1]Stats 2015'!BF28</f>
        <v>403448</v>
      </c>
      <c r="AE29" s="174">
        <f>+'[1]Stats 2015'!AY28</f>
        <v>0</v>
      </c>
      <c r="AF29" s="132">
        <f t="shared" si="3"/>
        <v>1167985</v>
      </c>
      <c r="AG29" s="174">
        <f>+'[1]Stats 2015'!BI28+'[1]Stats 2015'!BJ28</f>
        <v>30341</v>
      </c>
      <c r="AH29" s="132">
        <f t="shared" si="4"/>
        <v>1137644</v>
      </c>
    </row>
    <row r="30" spans="1:34" s="175" customFormat="1" ht="21.75" customHeight="1">
      <c r="A30" s="170">
        <f t="shared" si="5"/>
        <v>27</v>
      </c>
      <c r="B30" s="173" t="s">
        <v>349</v>
      </c>
      <c r="C30" s="173" t="s">
        <v>324</v>
      </c>
      <c r="D30" s="174">
        <f>+'[1]Stats 2015'!BU29</f>
        <v>4237</v>
      </c>
      <c r="E30" s="174">
        <f>+'[1]Stats 2015'!$BV29</f>
        <v>0</v>
      </c>
      <c r="F30" s="174">
        <f>+'[1]Stats 2015'!BW29</f>
        <v>245</v>
      </c>
      <c r="G30" s="174"/>
      <c r="H30" s="174">
        <f>+'[1]Stats 2015'!BQ29+'[1]Stats 2015'!BR29</f>
        <v>0</v>
      </c>
      <c r="I30" s="174">
        <f>+'[1]Stats 2015'!BY29</f>
        <v>0</v>
      </c>
      <c r="J30" s="174">
        <f>+'[1]Stats 2015'!CB29</f>
        <v>4134</v>
      </c>
      <c r="K30" s="174">
        <f>+'[1]Stats 2015'!BZ29+'[1]Stats 2015'!CA29</f>
        <v>0</v>
      </c>
      <c r="L30" s="174">
        <f>+'[1]Stats 2015'!BS29</f>
        <v>0</v>
      </c>
      <c r="M30" s="174">
        <f>+'[1]Stats 2015'!BT29+'[1]Stats 2015'!CC29</f>
        <v>295</v>
      </c>
      <c r="N30" s="132">
        <f t="shared" si="0"/>
        <v>8911</v>
      </c>
      <c r="P30" s="174">
        <f>+'[1]Stats 2015'!CH29+'[1]Stats 2015'!CI29</f>
        <v>9228</v>
      </c>
      <c r="Q30" s="174">
        <f>+'[1]Stats 2015'!CJ29</f>
        <v>0</v>
      </c>
      <c r="R30" s="174">
        <f>+'[1]Stats 2015'!CK29</f>
        <v>0</v>
      </c>
      <c r="S30" s="174">
        <f>+'[1]Stats 2015'!CM29+'[1]Stats 2015'!CN29+'[1]Stats 2015'!CO29</f>
        <v>0</v>
      </c>
      <c r="T30" s="174">
        <f>+'[1]Stats 2015'!CV29</f>
        <v>4597</v>
      </c>
      <c r="U30" s="174">
        <f>+'[1]Stats 2015'!CR29+'[1]Stats 2015'!CS29+'[1]Stats 2015'!CT29+'[1]Stats 2015'!CU29+SUM('[1]Stats 2015'!CW29:DC29)</f>
        <v>2593</v>
      </c>
      <c r="V30" s="174">
        <f>+'[1]Stats 2015'!CF29</f>
        <v>198</v>
      </c>
      <c r="W30" s="174">
        <f>+'[1]Stats 2015'!CG29</f>
        <v>0</v>
      </c>
      <c r="X30" s="174">
        <f>+'[1]Stats 2015'!DE29</f>
        <v>1510</v>
      </c>
      <c r="Y30" s="132">
        <f t="shared" si="1"/>
        <v>18126</v>
      </c>
      <c r="Z30" s="132">
        <f t="shared" si="2"/>
        <v>-9215</v>
      </c>
      <c r="AB30" s="174">
        <f>+'[1]Stats 2015'!BB29+'[1]Stats 2015'!BC29</f>
        <v>0</v>
      </c>
      <c r="AC30" s="174">
        <f>+'[1]Stats 2015'!BD29+'[1]Stats 2015'!BE29</f>
        <v>8595</v>
      </c>
      <c r="AD30" s="174">
        <f>+'[1]Stats 2015'!AX29+'[1]Stats 2015'!AZ29+'[1]Stats 2015'!BF29</f>
        <v>34779</v>
      </c>
      <c r="AE30" s="174">
        <f>+'[1]Stats 2015'!AY29</f>
        <v>24950</v>
      </c>
      <c r="AF30" s="132">
        <f t="shared" si="3"/>
        <v>68324</v>
      </c>
      <c r="AG30" s="174">
        <f>+'[1]Stats 2015'!BI29+'[1]Stats 2015'!BJ29</f>
        <v>12929</v>
      </c>
      <c r="AH30" s="132">
        <f t="shared" si="4"/>
        <v>55395</v>
      </c>
    </row>
    <row r="31" spans="1:34" s="175" customFormat="1" ht="21.75" customHeight="1">
      <c r="A31" s="170">
        <f t="shared" si="5"/>
        <v>28</v>
      </c>
      <c r="B31" s="173" t="s">
        <v>350</v>
      </c>
      <c r="C31" s="173" t="s">
        <v>323</v>
      </c>
      <c r="D31" s="174">
        <f>+'[1]Stats 2015'!BU30</f>
        <v>0</v>
      </c>
      <c r="E31" s="174">
        <f>+'[1]Stats 2015'!$BV30</f>
        <v>0</v>
      </c>
      <c r="F31" s="174">
        <f>+'[1]Stats 2015'!BW30</f>
        <v>0</v>
      </c>
      <c r="G31" s="174"/>
      <c r="H31" s="174">
        <f>+'[1]Stats 2015'!BQ30+'[1]Stats 2015'!BR30</f>
        <v>0</v>
      </c>
      <c r="I31" s="174">
        <f>+'[1]Stats 2015'!BY30</f>
        <v>0</v>
      </c>
      <c r="J31" s="174">
        <f>+'[1]Stats 2015'!CB30</f>
        <v>0</v>
      </c>
      <c r="K31" s="174">
        <f>+'[1]Stats 2015'!BZ30+'[1]Stats 2015'!CA30</f>
        <v>0</v>
      </c>
      <c r="L31" s="174">
        <f>+'[1]Stats 2015'!BS30</f>
        <v>0</v>
      </c>
      <c r="M31" s="174">
        <f>+'[1]Stats 2015'!BT30+'[1]Stats 2015'!CC30</f>
        <v>0</v>
      </c>
      <c r="N31" s="132">
        <f t="shared" si="0"/>
        <v>0</v>
      </c>
      <c r="P31" s="174">
        <f>+'[1]Stats 2015'!CH30+'[1]Stats 2015'!CI30</f>
        <v>0</v>
      </c>
      <c r="Q31" s="174">
        <f>+'[1]Stats 2015'!CJ30</f>
        <v>0</v>
      </c>
      <c r="R31" s="174">
        <f>+'[1]Stats 2015'!CK30</f>
        <v>0</v>
      </c>
      <c r="S31" s="174">
        <f>+'[1]Stats 2015'!CM30+'[1]Stats 2015'!CN30+'[1]Stats 2015'!CO30</f>
        <v>0</v>
      </c>
      <c r="T31" s="174">
        <f>+'[1]Stats 2015'!CV30</f>
        <v>0</v>
      </c>
      <c r="U31" s="174">
        <f>+'[1]Stats 2015'!CR30+'[1]Stats 2015'!CS30+'[1]Stats 2015'!CT30+'[1]Stats 2015'!CU30+SUM('[1]Stats 2015'!CW30:DC30)</f>
        <v>0</v>
      </c>
      <c r="V31" s="174">
        <f>+'[1]Stats 2015'!CF30</f>
        <v>0</v>
      </c>
      <c r="W31" s="174">
        <f>+'[1]Stats 2015'!CG30</f>
        <v>0</v>
      </c>
      <c r="X31" s="174">
        <f>+'[1]Stats 2015'!DE30</f>
        <v>0</v>
      </c>
      <c r="Y31" s="132">
        <f t="shared" si="1"/>
        <v>0</v>
      </c>
      <c r="Z31" s="132">
        <f t="shared" si="2"/>
        <v>0</v>
      </c>
      <c r="AB31" s="174">
        <f>+'[1]Stats 2015'!BB30+'[1]Stats 2015'!BC30</f>
        <v>898000</v>
      </c>
      <c r="AC31" s="174">
        <f>+'[1]Stats 2015'!BD30+'[1]Stats 2015'!BE30</f>
        <v>33093</v>
      </c>
      <c r="AD31" s="174">
        <f>+'[1]Stats 2015'!AX30+'[1]Stats 2015'!AZ30+'[1]Stats 2015'!BF30</f>
        <v>118799</v>
      </c>
      <c r="AE31" s="174">
        <f>+'[1]Stats 2015'!AY30</f>
        <v>0</v>
      </c>
      <c r="AF31" s="132">
        <f t="shared" si="3"/>
        <v>1049892</v>
      </c>
      <c r="AG31" s="174">
        <f>+'[1]Stats 2015'!BI30+'[1]Stats 2015'!BJ30</f>
        <v>0</v>
      </c>
      <c r="AH31" s="132">
        <f t="shared" si="4"/>
        <v>1049892</v>
      </c>
    </row>
    <row r="32" spans="1:34" s="175" customFormat="1" ht="21.75" customHeight="1">
      <c r="A32" s="170">
        <f t="shared" si="5"/>
        <v>29</v>
      </c>
      <c r="B32" s="173" t="s">
        <v>351</v>
      </c>
      <c r="C32" s="173" t="s">
        <v>280</v>
      </c>
      <c r="D32" s="174">
        <f>+'[1]Stats 2015'!BU31</f>
        <v>141328</v>
      </c>
      <c r="E32" s="174">
        <f>+'[1]Stats 2015'!$BV31</f>
        <v>0</v>
      </c>
      <c r="F32" s="174">
        <f>+'[1]Stats 2015'!BW31</f>
        <v>0</v>
      </c>
      <c r="G32" s="174"/>
      <c r="H32" s="174">
        <f>+'[1]Stats 2015'!BQ31+'[1]Stats 2015'!BR31</f>
        <v>0</v>
      </c>
      <c r="I32" s="174">
        <f>+'[1]Stats 2015'!BY31</f>
        <v>0</v>
      </c>
      <c r="J32" s="174">
        <f>+'[1]Stats 2015'!CB31</f>
        <v>0</v>
      </c>
      <c r="K32" s="174">
        <f>+'[1]Stats 2015'!BZ31+'[1]Stats 2015'!CA31</f>
        <v>1209</v>
      </c>
      <c r="L32" s="174">
        <f>+'[1]Stats 2015'!BS31</f>
        <v>4715</v>
      </c>
      <c r="M32" s="174">
        <f>+'[1]Stats 2015'!BT31+'[1]Stats 2015'!CC31</f>
        <v>3559</v>
      </c>
      <c r="N32" s="132">
        <f t="shared" si="0"/>
        <v>150811</v>
      </c>
      <c r="P32" s="174">
        <f>+'[1]Stats 2015'!CH31+'[1]Stats 2015'!CI31</f>
        <v>34614</v>
      </c>
      <c r="Q32" s="174">
        <f>+'[1]Stats 2015'!CJ31</f>
        <v>0</v>
      </c>
      <c r="R32" s="174">
        <f>+'[1]Stats 2015'!CK31</f>
        <v>0</v>
      </c>
      <c r="S32" s="174">
        <f>+'[1]Stats 2015'!CM31+'[1]Stats 2015'!CN31+'[1]Stats 2015'!CO31</f>
        <v>17873</v>
      </c>
      <c r="T32" s="174">
        <f>+'[1]Stats 2015'!CV31</f>
        <v>14645</v>
      </c>
      <c r="U32" s="174">
        <f>+'[1]Stats 2015'!CR31+'[1]Stats 2015'!CS31+'[1]Stats 2015'!CT31+'[1]Stats 2015'!CU31+SUM('[1]Stats 2015'!CW31:DC31)</f>
        <v>27493</v>
      </c>
      <c r="V32" s="174">
        <f>+'[1]Stats 2015'!CF31</f>
        <v>0</v>
      </c>
      <c r="W32" s="174">
        <f>+'[1]Stats 2015'!CG31</f>
        <v>0</v>
      </c>
      <c r="X32" s="174">
        <f>+'[1]Stats 2015'!DE31</f>
        <v>35960</v>
      </c>
      <c r="Y32" s="132">
        <f t="shared" si="1"/>
        <v>130585</v>
      </c>
      <c r="Z32" s="132">
        <f t="shared" si="2"/>
        <v>20226</v>
      </c>
      <c r="AB32" s="174">
        <f>+'[1]Stats 2015'!BB31+'[1]Stats 2015'!BC31</f>
        <v>852000</v>
      </c>
      <c r="AC32" s="174">
        <f>+'[1]Stats 2015'!BD31+'[1]Stats 2015'!BE31</f>
        <v>13725</v>
      </c>
      <c r="AD32" s="174">
        <f>+'[1]Stats 2015'!AX31+'[1]Stats 2015'!AZ31+'[1]Stats 2015'!BF31</f>
        <v>80444</v>
      </c>
      <c r="AE32" s="174">
        <f>+'[1]Stats 2015'!AY31</f>
        <v>0</v>
      </c>
      <c r="AF32" s="132">
        <f t="shared" si="3"/>
        <v>946169</v>
      </c>
      <c r="AG32" s="174">
        <f>+'[1]Stats 2015'!BI31+'[1]Stats 2015'!BJ31</f>
        <v>74657</v>
      </c>
      <c r="AH32" s="132">
        <f t="shared" si="4"/>
        <v>871512</v>
      </c>
    </row>
    <row r="33" spans="1:34" s="175" customFormat="1" ht="21.75" customHeight="1">
      <c r="A33" s="170">
        <f t="shared" si="5"/>
        <v>30</v>
      </c>
      <c r="B33" s="173" t="s">
        <v>352</v>
      </c>
      <c r="C33" s="173" t="s">
        <v>322</v>
      </c>
      <c r="D33" s="174">
        <f>+'[1]Stats 2015'!BU32</f>
        <v>0</v>
      </c>
      <c r="E33" s="174">
        <f>+'[1]Stats 2015'!$BV32</f>
        <v>0</v>
      </c>
      <c r="F33" s="174">
        <f>+'[1]Stats 2015'!BW32</f>
        <v>0</v>
      </c>
      <c r="G33" s="174"/>
      <c r="H33" s="174">
        <f>+'[1]Stats 2015'!BQ32+'[1]Stats 2015'!BR32</f>
        <v>0</v>
      </c>
      <c r="I33" s="174">
        <f>+'[1]Stats 2015'!BY32</f>
        <v>0</v>
      </c>
      <c r="J33" s="174">
        <f>+'[1]Stats 2015'!CB32</f>
        <v>0</v>
      </c>
      <c r="K33" s="174">
        <f>+'[1]Stats 2015'!BZ32+'[1]Stats 2015'!CA32</f>
        <v>0</v>
      </c>
      <c r="L33" s="174">
        <f>+'[1]Stats 2015'!BS32</f>
        <v>0</v>
      </c>
      <c r="M33" s="174">
        <f>+'[1]Stats 2015'!BT32+'[1]Stats 2015'!CC32</f>
        <v>0</v>
      </c>
      <c r="N33" s="132">
        <f t="shared" si="0"/>
        <v>0</v>
      </c>
      <c r="P33" s="174">
        <f>+'[1]Stats 2015'!CH32+'[1]Stats 2015'!CI32</f>
        <v>0</v>
      </c>
      <c r="Q33" s="174">
        <f>+'[1]Stats 2015'!CJ32</f>
        <v>0</v>
      </c>
      <c r="R33" s="174">
        <f>+'[1]Stats 2015'!CK32</f>
        <v>0</v>
      </c>
      <c r="S33" s="174">
        <f>+'[1]Stats 2015'!CM32+'[1]Stats 2015'!CN32+'[1]Stats 2015'!CO32</f>
        <v>0</v>
      </c>
      <c r="T33" s="174">
        <f>+'[1]Stats 2015'!CV32</f>
        <v>0</v>
      </c>
      <c r="U33" s="174">
        <f>+'[1]Stats 2015'!CR32+'[1]Stats 2015'!CS32+'[1]Stats 2015'!CT32+'[1]Stats 2015'!CU32+SUM('[1]Stats 2015'!CW32:DC32)</f>
        <v>0</v>
      </c>
      <c r="V33" s="174">
        <f>+'[1]Stats 2015'!CF32</f>
        <v>0</v>
      </c>
      <c r="W33" s="174">
        <f>+'[1]Stats 2015'!CG32</f>
        <v>0</v>
      </c>
      <c r="X33" s="174">
        <f>+'[1]Stats 2015'!DE32</f>
        <v>0</v>
      </c>
      <c r="Y33" s="132">
        <f t="shared" si="1"/>
        <v>0</v>
      </c>
      <c r="Z33" s="132">
        <f t="shared" si="2"/>
        <v>0</v>
      </c>
      <c r="AB33" s="174">
        <f>+'[1]Stats 2015'!BB32+'[1]Stats 2015'!BC32</f>
        <v>0</v>
      </c>
      <c r="AC33" s="174">
        <f>+'[1]Stats 2015'!BD32+'[1]Stats 2015'!BE32</f>
        <v>0</v>
      </c>
      <c r="AD33" s="174">
        <f>+'[1]Stats 2015'!AX32+'[1]Stats 2015'!AZ32+'[1]Stats 2015'!BF32</f>
        <v>0</v>
      </c>
      <c r="AE33" s="174">
        <f>+'[1]Stats 2015'!AY32</f>
        <v>0</v>
      </c>
      <c r="AF33" s="132">
        <f t="shared" si="3"/>
        <v>0</v>
      </c>
      <c r="AG33" s="174">
        <f>+'[1]Stats 2015'!BI32+'[1]Stats 2015'!BJ32</f>
        <v>0</v>
      </c>
      <c r="AH33" s="132">
        <f t="shared" si="4"/>
        <v>0</v>
      </c>
    </row>
    <row r="34" spans="1:34" s="175" customFormat="1" ht="21.75" customHeight="1">
      <c r="A34" s="170">
        <f t="shared" si="5"/>
        <v>31</v>
      </c>
      <c r="B34" s="173" t="s">
        <v>353</v>
      </c>
      <c r="C34" s="173" t="s">
        <v>325</v>
      </c>
      <c r="D34" s="174">
        <f>+'[1]Stats 2015'!BU33</f>
        <v>0</v>
      </c>
      <c r="E34" s="174">
        <f>+'[1]Stats 2015'!$BV33</f>
        <v>0</v>
      </c>
      <c r="F34" s="174">
        <f>+'[1]Stats 2015'!BW33</f>
        <v>0</v>
      </c>
      <c r="G34" s="174"/>
      <c r="H34" s="174">
        <f>+'[1]Stats 2015'!BQ33+'[1]Stats 2015'!BR33</f>
        <v>0</v>
      </c>
      <c r="I34" s="174">
        <f>+'[1]Stats 2015'!BY33</f>
        <v>0</v>
      </c>
      <c r="J34" s="174">
        <f>+'[1]Stats 2015'!CB33</f>
        <v>0</v>
      </c>
      <c r="K34" s="174">
        <f>+'[1]Stats 2015'!BZ33+'[1]Stats 2015'!CA33</f>
        <v>0</v>
      </c>
      <c r="L34" s="174">
        <f>+'[1]Stats 2015'!BS33</f>
        <v>0</v>
      </c>
      <c r="M34" s="174">
        <f>+'[1]Stats 2015'!BT33+'[1]Stats 2015'!CC33</f>
        <v>0</v>
      </c>
      <c r="N34" s="132">
        <f t="shared" si="0"/>
        <v>0</v>
      </c>
      <c r="P34" s="174">
        <f>+'[1]Stats 2015'!CH33+'[1]Stats 2015'!CI33</f>
        <v>0</v>
      </c>
      <c r="Q34" s="174">
        <f>+'[1]Stats 2015'!CJ33</f>
        <v>0</v>
      </c>
      <c r="R34" s="174">
        <f>+'[1]Stats 2015'!CK33</f>
        <v>0</v>
      </c>
      <c r="S34" s="174">
        <f>+'[1]Stats 2015'!CM33+'[1]Stats 2015'!CN33+'[1]Stats 2015'!CO33</f>
        <v>0</v>
      </c>
      <c r="T34" s="174">
        <f>+'[1]Stats 2015'!CV33</f>
        <v>0</v>
      </c>
      <c r="U34" s="174">
        <f>+'[1]Stats 2015'!CR33+'[1]Stats 2015'!CS33+'[1]Stats 2015'!CT33+'[1]Stats 2015'!CU33+SUM('[1]Stats 2015'!CW33:DC33)</f>
        <v>0</v>
      </c>
      <c r="V34" s="174">
        <f>+'[1]Stats 2015'!CF33</f>
        <v>0</v>
      </c>
      <c r="W34" s="174">
        <f>+'[1]Stats 2015'!CG33</f>
        <v>0</v>
      </c>
      <c r="X34" s="174">
        <f>+'[1]Stats 2015'!DE33</f>
        <v>0</v>
      </c>
      <c r="Y34" s="132">
        <f t="shared" si="1"/>
        <v>0</v>
      </c>
      <c r="Z34" s="132">
        <f t="shared" si="2"/>
        <v>0</v>
      </c>
      <c r="AB34" s="174">
        <f>+'[1]Stats 2015'!BB33+'[1]Stats 2015'!BC33</f>
        <v>503657</v>
      </c>
      <c r="AC34" s="174">
        <f>+'[1]Stats 2015'!BD33+'[1]Stats 2015'!BE33</f>
        <v>0</v>
      </c>
      <c r="AD34" s="174">
        <f>+'[1]Stats 2015'!AX33+'[1]Stats 2015'!AZ33+'[1]Stats 2015'!BF33</f>
        <v>464650</v>
      </c>
      <c r="AE34" s="174">
        <f>+'[1]Stats 2015'!AY33</f>
        <v>0</v>
      </c>
      <c r="AF34" s="132">
        <f t="shared" si="3"/>
        <v>968307</v>
      </c>
      <c r="AG34" s="174">
        <f>+'[1]Stats 2015'!BI33+'[1]Stats 2015'!BJ33</f>
        <v>23</v>
      </c>
      <c r="AH34" s="132">
        <f t="shared" si="4"/>
        <v>968284</v>
      </c>
    </row>
    <row r="35" spans="1:34" s="175" customFormat="1" ht="21.75" customHeight="1">
      <c r="A35" s="170">
        <f t="shared" si="5"/>
        <v>32</v>
      </c>
      <c r="B35" s="173" t="s">
        <v>354</v>
      </c>
      <c r="C35" s="173" t="s">
        <v>323</v>
      </c>
      <c r="D35" s="174">
        <f>+'[1]Stats 2015'!BU34</f>
        <v>57305</v>
      </c>
      <c r="E35" s="174">
        <f>+'[1]Stats 2015'!$BV34</f>
        <v>4362</v>
      </c>
      <c r="F35" s="174">
        <f>+'[1]Stats 2015'!BW34</f>
        <v>441</v>
      </c>
      <c r="G35" s="174"/>
      <c r="H35" s="174">
        <f>+'[1]Stats 2015'!BQ34+'[1]Stats 2015'!BR34</f>
        <v>780</v>
      </c>
      <c r="I35" s="174">
        <f>+'[1]Stats 2015'!BY34</f>
        <v>0</v>
      </c>
      <c r="J35" s="174">
        <f>+'[1]Stats 2015'!CB34</f>
        <v>45056</v>
      </c>
      <c r="K35" s="174">
        <f>+'[1]Stats 2015'!BZ34+'[1]Stats 2015'!CA34</f>
        <v>1269</v>
      </c>
      <c r="L35" s="174">
        <f>+'[1]Stats 2015'!BS34</f>
        <v>0</v>
      </c>
      <c r="M35" s="174">
        <f>+'[1]Stats 2015'!BT34+'[1]Stats 2015'!CC34</f>
        <v>3653</v>
      </c>
      <c r="N35" s="132">
        <f t="shared" si="0"/>
        <v>112866</v>
      </c>
      <c r="P35" s="174">
        <f>+'[1]Stats 2015'!CH34+'[1]Stats 2015'!CI34</f>
        <v>47251</v>
      </c>
      <c r="Q35" s="174">
        <f>+'[1]Stats 2015'!CJ34</f>
        <v>4902</v>
      </c>
      <c r="R35" s="174">
        <f>+'[1]Stats 2015'!CK34</f>
        <v>682</v>
      </c>
      <c r="S35" s="174">
        <f>+'[1]Stats 2015'!CM34+'[1]Stats 2015'!CN34+'[1]Stats 2015'!CO34</f>
        <v>0</v>
      </c>
      <c r="T35" s="174">
        <f>+'[1]Stats 2015'!CV34</f>
        <v>28108</v>
      </c>
      <c r="U35" s="174">
        <f>+'[1]Stats 2015'!CR34+'[1]Stats 2015'!CS34+'[1]Stats 2015'!CT34+'[1]Stats 2015'!CU34+SUM('[1]Stats 2015'!CW34:DC34)</f>
        <v>7873</v>
      </c>
      <c r="V35" s="174">
        <f>+'[1]Stats 2015'!CF34</f>
        <v>0</v>
      </c>
      <c r="W35" s="174">
        <f>+'[1]Stats 2015'!CG34</f>
        <v>0</v>
      </c>
      <c r="X35" s="174">
        <f>+'[1]Stats 2015'!DE34</f>
        <v>18077</v>
      </c>
      <c r="Y35" s="132">
        <f t="shared" si="1"/>
        <v>106893</v>
      </c>
      <c r="Z35" s="132">
        <f t="shared" si="2"/>
        <v>5973</v>
      </c>
      <c r="AB35" s="174">
        <f>+'[1]Stats 2015'!BB34+'[1]Stats 2015'!BC34</f>
        <v>1475000</v>
      </c>
      <c r="AC35" s="174">
        <f>+'[1]Stats 2015'!BD34+'[1]Stats 2015'!BE34</f>
        <v>0</v>
      </c>
      <c r="AD35" s="174">
        <f>+'[1]Stats 2015'!AX34+'[1]Stats 2015'!AZ34+'[1]Stats 2015'!BF34</f>
        <v>45808</v>
      </c>
      <c r="AE35" s="174">
        <f>+'[1]Stats 2015'!AY34</f>
        <v>0</v>
      </c>
      <c r="AF35" s="132">
        <f t="shared" si="3"/>
        <v>1520808</v>
      </c>
      <c r="AG35" s="174">
        <f>+'[1]Stats 2015'!BI34+'[1]Stats 2015'!BJ34</f>
        <v>30786</v>
      </c>
      <c r="AH35" s="132">
        <f t="shared" si="4"/>
        <v>1490022</v>
      </c>
    </row>
    <row r="36" spans="1:34" s="175" customFormat="1" ht="21.75" customHeight="1">
      <c r="A36" s="170">
        <f t="shared" si="5"/>
        <v>33</v>
      </c>
      <c r="B36" s="173" t="s">
        <v>439</v>
      </c>
      <c r="C36" s="173" t="s">
        <v>323</v>
      </c>
      <c r="D36" s="174">
        <f>+'[1]Stats 2015'!BU35</f>
        <v>29715</v>
      </c>
      <c r="E36" s="174">
        <f>+'[1]Stats 2015'!$BV35</f>
        <v>0</v>
      </c>
      <c r="F36" s="174">
        <f>+'[1]Stats 2015'!BW35</f>
        <v>0</v>
      </c>
      <c r="G36" s="174"/>
      <c r="H36" s="174">
        <f>+'[1]Stats 2015'!BQ35+'[1]Stats 2015'!BR35</f>
        <v>57860</v>
      </c>
      <c r="I36" s="174">
        <f>+'[1]Stats 2015'!BY35</f>
        <v>0</v>
      </c>
      <c r="J36" s="174">
        <f>+'[1]Stats 2015'!CB35</f>
        <v>13554</v>
      </c>
      <c r="K36" s="174">
        <f>+'[1]Stats 2015'!BZ35+'[1]Stats 2015'!CA35</f>
        <v>2673</v>
      </c>
      <c r="L36" s="174">
        <f>+'[1]Stats 2015'!BS35</f>
        <v>6393</v>
      </c>
      <c r="M36" s="174">
        <f>+'[1]Stats 2015'!BT35+'[1]Stats 2015'!CC35</f>
        <v>0</v>
      </c>
      <c r="N36" s="132">
        <f t="shared" si="0"/>
        <v>110195</v>
      </c>
      <c r="P36" s="174">
        <f>+'[1]Stats 2015'!CH35+'[1]Stats 2015'!CI35</f>
        <v>52377</v>
      </c>
      <c r="Q36" s="174">
        <f>+'[1]Stats 2015'!CJ35</f>
        <v>0</v>
      </c>
      <c r="R36" s="174">
        <f>+'[1]Stats 2015'!CK35</f>
        <v>1390</v>
      </c>
      <c r="S36" s="174">
        <f>+'[1]Stats 2015'!CM35+'[1]Stats 2015'!CN35+'[1]Stats 2015'!CO35</f>
        <v>4995</v>
      </c>
      <c r="T36" s="174">
        <f>+'[1]Stats 2015'!CV35</f>
        <v>15485</v>
      </c>
      <c r="U36" s="174">
        <f>+'[1]Stats 2015'!CR35+'[1]Stats 2015'!CS35+'[1]Stats 2015'!CT35+'[1]Stats 2015'!CU35+SUM('[1]Stats 2015'!CW35:DC35)</f>
        <v>19892</v>
      </c>
      <c r="V36" s="174">
        <f>+'[1]Stats 2015'!CF35</f>
        <v>0</v>
      </c>
      <c r="W36" s="174">
        <f>+'[1]Stats 2015'!CG35</f>
        <v>0</v>
      </c>
      <c r="X36" s="174">
        <f>+'[1]Stats 2015'!DE35</f>
        <v>12047</v>
      </c>
      <c r="Y36" s="132">
        <f t="shared" si="1"/>
        <v>106186</v>
      </c>
      <c r="Z36" s="132">
        <f t="shared" si="2"/>
        <v>4009</v>
      </c>
      <c r="AB36" s="174">
        <f>+'[1]Stats 2015'!BB35+'[1]Stats 2015'!BC35</f>
        <v>12972</v>
      </c>
      <c r="AC36" s="174">
        <f>+'[1]Stats 2015'!BD35+'[1]Stats 2015'!BE35</f>
        <v>7191</v>
      </c>
      <c r="AD36" s="174">
        <f>+'[1]Stats 2015'!AX35+'[1]Stats 2015'!AZ35+'[1]Stats 2015'!BF35</f>
        <v>65299</v>
      </c>
      <c r="AE36" s="174">
        <f>+'[1]Stats 2015'!AY35</f>
        <v>0</v>
      </c>
      <c r="AF36" s="132">
        <f t="shared" si="3"/>
        <v>85462</v>
      </c>
      <c r="AG36" s="174">
        <f>+'[1]Stats 2015'!BI35+'[1]Stats 2015'!BJ35</f>
        <v>10039</v>
      </c>
      <c r="AH36" s="132">
        <f t="shared" si="4"/>
        <v>75423</v>
      </c>
    </row>
    <row r="37" spans="1:34" s="175" customFormat="1" ht="21.75" customHeight="1">
      <c r="A37" s="170">
        <f t="shared" si="5"/>
        <v>34</v>
      </c>
      <c r="B37" s="173" t="s">
        <v>355</v>
      </c>
      <c r="C37" s="173" t="s">
        <v>323</v>
      </c>
      <c r="D37" s="174">
        <f>+'[1]Stats 2015'!BU36</f>
        <v>55176</v>
      </c>
      <c r="E37" s="174">
        <f>+'[1]Stats 2015'!$BV36</f>
        <v>2378</v>
      </c>
      <c r="F37" s="174">
        <f>+'[1]Stats 2015'!BW36</f>
        <v>0</v>
      </c>
      <c r="G37" s="174"/>
      <c r="H37" s="174">
        <f>+'[1]Stats 2015'!BQ36+'[1]Stats 2015'!BR36</f>
        <v>0</v>
      </c>
      <c r="I37" s="174">
        <f>+'[1]Stats 2015'!BY36</f>
        <v>5000</v>
      </c>
      <c r="J37" s="174">
        <f>+'[1]Stats 2015'!CB36</f>
        <v>22244</v>
      </c>
      <c r="K37" s="174">
        <f>+'[1]Stats 2015'!BZ36+'[1]Stats 2015'!CA36</f>
        <v>3980</v>
      </c>
      <c r="L37" s="174">
        <f>+'[1]Stats 2015'!BS36</f>
        <v>0</v>
      </c>
      <c r="M37" s="174">
        <f>+'[1]Stats 2015'!BT36+'[1]Stats 2015'!CC36</f>
        <v>17693</v>
      </c>
      <c r="N37" s="132">
        <f t="shared" si="0"/>
        <v>106471</v>
      </c>
      <c r="P37" s="174">
        <f>+'[1]Stats 2015'!CH36+'[1]Stats 2015'!CI36</f>
        <v>51904</v>
      </c>
      <c r="Q37" s="174">
        <f>+'[1]Stats 2015'!CJ36</f>
        <v>16640</v>
      </c>
      <c r="R37" s="174">
        <f>+'[1]Stats 2015'!CK36</f>
        <v>12614</v>
      </c>
      <c r="S37" s="174">
        <f>+'[1]Stats 2015'!CM36+'[1]Stats 2015'!CN36+'[1]Stats 2015'!CO36</f>
        <v>412</v>
      </c>
      <c r="T37" s="174">
        <f>+'[1]Stats 2015'!CV36</f>
        <v>17655</v>
      </c>
      <c r="U37" s="174">
        <f>+'[1]Stats 2015'!CR36+'[1]Stats 2015'!CS36+'[1]Stats 2015'!CT36+'[1]Stats 2015'!CU36+SUM('[1]Stats 2015'!CW36:DC36)</f>
        <v>18036</v>
      </c>
      <c r="V37" s="174">
        <f>+'[1]Stats 2015'!CF36</f>
        <v>1298</v>
      </c>
      <c r="W37" s="174">
        <f>+'[1]Stats 2015'!CG36</f>
        <v>0</v>
      </c>
      <c r="X37" s="174">
        <f>+'[1]Stats 2015'!DE36</f>
        <v>15302</v>
      </c>
      <c r="Y37" s="132">
        <f t="shared" si="1"/>
        <v>133861</v>
      </c>
      <c r="Z37" s="132">
        <f t="shared" si="2"/>
        <v>-27390</v>
      </c>
      <c r="AB37" s="174">
        <f>+'[1]Stats 2015'!BB36+'[1]Stats 2015'!BC36</f>
        <v>938011</v>
      </c>
      <c r="AC37" s="174">
        <f>+'[1]Stats 2015'!BD36+'[1]Stats 2015'!BE36</f>
        <v>6582</v>
      </c>
      <c r="AD37" s="174">
        <f>+'[1]Stats 2015'!AX36+'[1]Stats 2015'!AZ36+'[1]Stats 2015'!BF36</f>
        <v>99536</v>
      </c>
      <c r="AE37" s="174">
        <f>+'[1]Stats 2015'!AY36</f>
        <v>0</v>
      </c>
      <c r="AF37" s="132">
        <f t="shared" si="3"/>
        <v>1044129</v>
      </c>
      <c r="AG37" s="174">
        <f>+'[1]Stats 2015'!BI36+'[1]Stats 2015'!BJ36</f>
        <v>15690</v>
      </c>
      <c r="AH37" s="132">
        <f t="shared" si="4"/>
        <v>1028439</v>
      </c>
    </row>
    <row r="38" spans="1:34" s="175" customFormat="1" ht="21.75" customHeight="1">
      <c r="A38" s="170">
        <f t="shared" si="5"/>
        <v>35</v>
      </c>
      <c r="B38" s="173" t="s">
        <v>356</v>
      </c>
      <c r="C38" s="173" t="s">
        <v>323</v>
      </c>
      <c r="D38" s="174">
        <f>+'[1]Stats 2015'!BU37</f>
        <v>39107</v>
      </c>
      <c r="E38" s="174">
        <f>+'[1]Stats 2015'!$BV37</f>
        <v>791</v>
      </c>
      <c r="F38" s="174">
        <f>+'[1]Stats 2015'!BW37</f>
        <v>0</v>
      </c>
      <c r="G38" s="174"/>
      <c r="H38" s="174">
        <f>+'[1]Stats 2015'!BQ37+'[1]Stats 2015'!BR37</f>
        <v>0</v>
      </c>
      <c r="I38" s="174">
        <f>+'[1]Stats 2015'!BY37</f>
        <v>5000</v>
      </c>
      <c r="J38" s="174">
        <f>+'[1]Stats 2015'!CB37</f>
        <v>11058</v>
      </c>
      <c r="K38" s="174">
        <f>+'[1]Stats 2015'!BZ37+'[1]Stats 2015'!CA37</f>
        <v>4258</v>
      </c>
      <c r="L38" s="174">
        <f>+'[1]Stats 2015'!BS37</f>
        <v>1087</v>
      </c>
      <c r="M38" s="174">
        <f>+'[1]Stats 2015'!BT37+'[1]Stats 2015'!CC37</f>
        <v>0</v>
      </c>
      <c r="N38" s="132">
        <f t="shared" si="0"/>
        <v>61301</v>
      </c>
      <c r="P38" s="174">
        <f>+'[1]Stats 2015'!CH37+'[1]Stats 2015'!CI37</f>
        <v>0</v>
      </c>
      <c r="Q38" s="174">
        <f>+'[1]Stats 2015'!CJ37</f>
        <v>0</v>
      </c>
      <c r="R38" s="174">
        <f>+'[1]Stats 2015'!CK37</f>
        <v>3407</v>
      </c>
      <c r="S38" s="174">
        <f>+'[1]Stats 2015'!CM37+'[1]Stats 2015'!CN37+'[1]Stats 2015'!CO37</f>
        <v>9758</v>
      </c>
      <c r="T38" s="174">
        <f>+'[1]Stats 2015'!CV37</f>
        <v>21447</v>
      </c>
      <c r="U38" s="174">
        <f>+'[1]Stats 2015'!CR37+'[1]Stats 2015'!CS37+'[1]Stats 2015'!CT37+'[1]Stats 2015'!CU37+SUM('[1]Stats 2015'!CW37:DC37)</f>
        <v>4537</v>
      </c>
      <c r="V38" s="174">
        <f>+'[1]Stats 2015'!CF37</f>
        <v>1601</v>
      </c>
      <c r="W38" s="174">
        <f>+'[1]Stats 2015'!CG37</f>
        <v>0</v>
      </c>
      <c r="X38" s="174">
        <f>+'[1]Stats 2015'!DE37</f>
        <v>4766</v>
      </c>
      <c r="Y38" s="132">
        <f t="shared" si="1"/>
        <v>45516</v>
      </c>
      <c r="Z38" s="132">
        <f t="shared" si="2"/>
        <v>15785</v>
      </c>
      <c r="AB38" s="174">
        <f>+'[1]Stats 2015'!BB37+'[1]Stats 2015'!BC37</f>
        <v>595000</v>
      </c>
      <c r="AC38" s="174">
        <f>+'[1]Stats 2015'!BD37+'[1]Stats 2015'!BE37</f>
        <v>0</v>
      </c>
      <c r="AD38" s="174">
        <f>+'[1]Stats 2015'!AX37+'[1]Stats 2015'!AZ37+'[1]Stats 2015'!BF37</f>
        <v>112571</v>
      </c>
      <c r="AE38" s="174">
        <f>+'[1]Stats 2015'!AY37</f>
        <v>0</v>
      </c>
      <c r="AF38" s="132">
        <f t="shared" si="3"/>
        <v>707571</v>
      </c>
      <c r="AG38" s="174">
        <f>+'[1]Stats 2015'!BI37+'[1]Stats 2015'!BJ37</f>
        <v>937</v>
      </c>
      <c r="AH38" s="132">
        <f t="shared" si="4"/>
        <v>706634</v>
      </c>
    </row>
    <row r="39" spans="1:34" s="175" customFormat="1" ht="21.75" customHeight="1">
      <c r="A39" s="170">
        <f t="shared" si="5"/>
        <v>36</v>
      </c>
      <c r="B39" s="173" t="s">
        <v>357</v>
      </c>
      <c r="C39" s="173" t="s">
        <v>323</v>
      </c>
      <c r="D39" s="174">
        <f>+'[1]Stats 2015'!BU38</f>
        <v>39515</v>
      </c>
      <c r="E39" s="174">
        <f>+'[1]Stats 2015'!$BV38</f>
        <v>2105</v>
      </c>
      <c r="F39" s="174">
        <f>+'[1]Stats 2015'!BW38</f>
        <v>0</v>
      </c>
      <c r="G39" s="174"/>
      <c r="H39" s="174">
        <f>+'[1]Stats 2015'!BQ38+'[1]Stats 2015'!BR38</f>
        <v>0</v>
      </c>
      <c r="I39" s="174">
        <f>+'[1]Stats 2015'!BY38</f>
        <v>0</v>
      </c>
      <c r="J39" s="174">
        <f>+'[1]Stats 2015'!CB38</f>
        <v>13116</v>
      </c>
      <c r="K39" s="174">
        <f>+'[1]Stats 2015'!BZ38+'[1]Stats 2015'!CA38</f>
        <v>2670</v>
      </c>
      <c r="L39" s="174">
        <f>+'[1]Stats 2015'!BS38</f>
        <v>0</v>
      </c>
      <c r="M39" s="174">
        <f>+'[1]Stats 2015'!BT38+'[1]Stats 2015'!CC38</f>
        <v>3212</v>
      </c>
      <c r="N39" s="132">
        <f t="shared" si="0"/>
        <v>60618</v>
      </c>
      <c r="P39" s="174">
        <f>+'[1]Stats 2015'!CH38+'[1]Stats 2015'!CI38</f>
        <v>33943</v>
      </c>
      <c r="Q39" s="174">
        <f>+'[1]Stats 2015'!CJ38</f>
        <v>10400</v>
      </c>
      <c r="R39" s="174">
        <f>+'[1]Stats 2015'!CK38</f>
        <v>2233</v>
      </c>
      <c r="S39" s="174">
        <f>+'[1]Stats 2015'!CM38+'[1]Stats 2015'!CN38+'[1]Stats 2015'!CO38</f>
        <v>0</v>
      </c>
      <c r="T39" s="174">
        <f>+'[1]Stats 2015'!CV38</f>
        <v>14376</v>
      </c>
      <c r="U39" s="174">
        <f>+'[1]Stats 2015'!CR38+'[1]Stats 2015'!CS38+'[1]Stats 2015'!CT38+'[1]Stats 2015'!CU38+SUM('[1]Stats 2015'!CW38:DC38)</f>
        <v>12341</v>
      </c>
      <c r="V39" s="174">
        <f>+'[1]Stats 2015'!CF38</f>
        <v>0</v>
      </c>
      <c r="W39" s="174">
        <f>+'[1]Stats 2015'!CG38</f>
        <v>0</v>
      </c>
      <c r="X39" s="174">
        <f>+'[1]Stats 2015'!DE38</f>
        <v>3979</v>
      </c>
      <c r="Y39" s="132">
        <f t="shared" si="1"/>
        <v>77272</v>
      </c>
      <c r="Z39" s="132">
        <f t="shared" si="2"/>
        <v>-16654</v>
      </c>
      <c r="AB39" s="174">
        <f>+'[1]Stats 2015'!BB38+'[1]Stats 2015'!BC38</f>
        <v>645000</v>
      </c>
      <c r="AC39" s="174">
        <f>+'[1]Stats 2015'!BD38+'[1]Stats 2015'!BE38</f>
        <v>20826</v>
      </c>
      <c r="AD39" s="174">
        <f>+'[1]Stats 2015'!AX38+'[1]Stats 2015'!AZ38+'[1]Stats 2015'!BF38</f>
        <v>54894</v>
      </c>
      <c r="AE39" s="174">
        <f>+'[1]Stats 2015'!AY38</f>
        <v>0</v>
      </c>
      <c r="AF39" s="132">
        <f t="shared" si="3"/>
        <v>720720</v>
      </c>
      <c r="AG39" s="174">
        <f>+'[1]Stats 2015'!BI38+'[1]Stats 2015'!BJ38</f>
        <v>2038</v>
      </c>
      <c r="AH39" s="132">
        <f t="shared" si="4"/>
        <v>718682</v>
      </c>
    </row>
    <row r="40" spans="1:34" s="175" customFormat="1" ht="21.75" customHeight="1">
      <c r="A40" s="170">
        <f t="shared" si="5"/>
        <v>37</v>
      </c>
      <c r="B40" s="173" t="s">
        <v>358</v>
      </c>
      <c r="C40" s="173" t="s">
        <v>323</v>
      </c>
      <c r="D40" s="174">
        <f>+'[1]Stats 2015'!BU39</f>
        <v>0</v>
      </c>
      <c r="E40" s="174">
        <f>+'[1]Stats 2015'!$BV39</f>
        <v>0</v>
      </c>
      <c r="F40" s="174">
        <f>+'[1]Stats 2015'!BW39</f>
        <v>0</v>
      </c>
      <c r="G40" s="174"/>
      <c r="H40" s="174">
        <f>+'[1]Stats 2015'!BQ39+'[1]Stats 2015'!BR39</f>
        <v>0</v>
      </c>
      <c r="I40" s="174">
        <f>+'[1]Stats 2015'!BY39</f>
        <v>0</v>
      </c>
      <c r="J40" s="174">
        <f>+'[1]Stats 2015'!CB39</f>
        <v>0</v>
      </c>
      <c r="K40" s="174">
        <f>+'[1]Stats 2015'!BZ39+'[1]Stats 2015'!CA39</f>
        <v>0</v>
      </c>
      <c r="L40" s="174">
        <f>+'[1]Stats 2015'!BS39</f>
        <v>0</v>
      </c>
      <c r="M40" s="174">
        <f>+'[1]Stats 2015'!BT39+'[1]Stats 2015'!CC39</f>
        <v>0</v>
      </c>
      <c r="N40" s="132">
        <f t="shared" si="0"/>
        <v>0</v>
      </c>
      <c r="P40" s="174">
        <f>+'[1]Stats 2015'!CH39+'[1]Stats 2015'!CI39</f>
        <v>0</v>
      </c>
      <c r="Q40" s="174">
        <f>+'[1]Stats 2015'!CJ39</f>
        <v>0</v>
      </c>
      <c r="R40" s="174">
        <f>+'[1]Stats 2015'!CK39</f>
        <v>0</v>
      </c>
      <c r="S40" s="174">
        <f>+'[1]Stats 2015'!CM39+'[1]Stats 2015'!CN39+'[1]Stats 2015'!CO39</f>
        <v>0</v>
      </c>
      <c r="T40" s="174">
        <f>+'[1]Stats 2015'!CV39</f>
        <v>0</v>
      </c>
      <c r="U40" s="174">
        <f>+'[1]Stats 2015'!CR39+'[1]Stats 2015'!CS39+'[1]Stats 2015'!CT39+'[1]Stats 2015'!CU39+SUM('[1]Stats 2015'!CW39:DC39)</f>
        <v>0</v>
      </c>
      <c r="V40" s="174">
        <f>+'[1]Stats 2015'!CF39</f>
        <v>0</v>
      </c>
      <c r="W40" s="174">
        <f>+'[1]Stats 2015'!CG39</f>
        <v>0</v>
      </c>
      <c r="X40" s="174">
        <f>+'[1]Stats 2015'!DE39</f>
        <v>0</v>
      </c>
      <c r="Y40" s="132">
        <f t="shared" si="1"/>
        <v>0</v>
      </c>
      <c r="Z40" s="132">
        <f t="shared" si="2"/>
        <v>0</v>
      </c>
      <c r="AB40" s="174">
        <f>+'[1]Stats 2015'!BB39+'[1]Stats 2015'!BC39</f>
        <v>0</v>
      </c>
      <c r="AC40" s="174">
        <f>+'[1]Stats 2015'!BD39+'[1]Stats 2015'!BE39</f>
        <v>0</v>
      </c>
      <c r="AD40" s="174">
        <f>+'[1]Stats 2015'!AX39+'[1]Stats 2015'!AZ39+'[1]Stats 2015'!BF39</f>
        <v>0</v>
      </c>
      <c r="AE40" s="174">
        <f>+'[1]Stats 2015'!AY39</f>
        <v>0</v>
      </c>
      <c r="AF40" s="132">
        <f t="shared" si="3"/>
        <v>0</v>
      </c>
      <c r="AG40" s="174">
        <f>+'[1]Stats 2015'!BI39+'[1]Stats 2015'!BJ39</f>
        <v>0</v>
      </c>
      <c r="AH40" s="132">
        <f t="shared" si="4"/>
        <v>0</v>
      </c>
    </row>
    <row r="41" spans="1:34" s="175" customFormat="1" ht="21.75" customHeight="1">
      <c r="A41" s="170">
        <f t="shared" si="5"/>
        <v>38</v>
      </c>
      <c r="B41" s="173" t="s">
        <v>359</v>
      </c>
      <c r="C41" s="173" t="s">
        <v>324</v>
      </c>
      <c r="D41" s="174">
        <f>+'[1]Stats 2015'!BU40</f>
        <v>84502</v>
      </c>
      <c r="E41" s="174">
        <f>+'[1]Stats 2015'!$BV40</f>
        <v>1200</v>
      </c>
      <c r="F41" s="174">
        <f>+'[1]Stats 2015'!BW40</f>
        <v>0</v>
      </c>
      <c r="G41" s="174"/>
      <c r="H41" s="174">
        <f>+'[1]Stats 2015'!BQ40+'[1]Stats 2015'!BR40</f>
        <v>0</v>
      </c>
      <c r="I41" s="174">
        <f>+'[1]Stats 2015'!BY40</f>
        <v>0</v>
      </c>
      <c r="J41" s="174">
        <f>+'[1]Stats 2015'!CB40</f>
        <v>44209</v>
      </c>
      <c r="K41" s="174">
        <f>+'[1]Stats 2015'!BZ40+'[1]Stats 2015'!CA40</f>
        <v>2077</v>
      </c>
      <c r="L41" s="174">
        <f>+'[1]Stats 2015'!BS40</f>
        <v>0</v>
      </c>
      <c r="M41" s="174">
        <f>+'[1]Stats 2015'!BT40+'[1]Stats 2015'!CC40</f>
        <v>1352</v>
      </c>
      <c r="N41" s="132">
        <f t="shared" si="0"/>
        <v>133340</v>
      </c>
      <c r="P41" s="174">
        <f>+'[1]Stats 2015'!CH40+'[1]Stats 2015'!CI40</f>
        <v>49221</v>
      </c>
      <c r="Q41" s="174">
        <f>+'[1]Stats 2015'!CJ40</f>
        <v>0</v>
      </c>
      <c r="R41" s="174">
        <f>+'[1]Stats 2015'!CK40</f>
        <v>0</v>
      </c>
      <c r="S41" s="174">
        <f>+'[1]Stats 2015'!CM40+'[1]Stats 2015'!CN40+'[1]Stats 2015'!CO40</f>
        <v>9836</v>
      </c>
      <c r="T41" s="174">
        <f>+'[1]Stats 2015'!CV40</f>
        <v>24057</v>
      </c>
      <c r="U41" s="174">
        <f>+'[1]Stats 2015'!CR40+'[1]Stats 2015'!CS40+'[1]Stats 2015'!CT40+'[1]Stats 2015'!CU40+SUM('[1]Stats 2015'!CW40:DC40)</f>
        <v>15225</v>
      </c>
      <c r="V41" s="174">
        <f>+'[1]Stats 2015'!CF40</f>
        <v>0</v>
      </c>
      <c r="W41" s="174">
        <f>+'[1]Stats 2015'!CG40</f>
        <v>0</v>
      </c>
      <c r="X41" s="174">
        <f>+'[1]Stats 2015'!DE40</f>
        <v>11573</v>
      </c>
      <c r="Y41" s="132">
        <f t="shared" si="1"/>
        <v>109912</v>
      </c>
      <c r="Z41" s="132">
        <f t="shared" si="2"/>
        <v>23428</v>
      </c>
      <c r="AB41" s="174">
        <f>+'[1]Stats 2015'!BB40+'[1]Stats 2015'!BC40</f>
        <v>1460000</v>
      </c>
      <c r="AC41" s="174">
        <f>+'[1]Stats 2015'!BD40+'[1]Stats 2015'!BE40</f>
        <v>21026</v>
      </c>
      <c r="AD41" s="174">
        <f>+'[1]Stats 2015'!AX40+'[1]Stats 2015'!AZ40+'[1]Stats 2015'!BF40</f>
        <v>140359</v>
      </c>
      <c r="AE41" s="174">
        <f>+'[1]Stats 2015'!AY40</f>
        <v>0</v>
      </c>
      <c r="AF41" s="132">
        <f t="shared" si="3"/>
        <v>1621385</v>
      </c>
      <c r="AG41" s="174">
        <f>+'[1]Stats 2015'!BI40+'[1]Stats 2015'!BJ40</f>
        <v>0</v>
      </c>
      <c r="AH41" s="132">
        <f t="shared" si="4"/>
        <v>1621385</v>
      </c>
    </row>
    <row r="42" spans="1:34" s="175" customFormat="1" ht="21.75" customHeight="1">
      <c r="A42" s="170">
        <f t="shared" si="5"/>
        <v>39</v>
      </c>
      <c r="B42" s="173" t="s">
        <v>360</v>
      </c>
      <c r="C42" s="173" t="s">
        <v>323</v>
      </c>
      <c r="D42" s="174">
        <f>+'[1]Stats 2015'!BU41</f>
        <v>35447</v>
      </c>
      <c r="E42" s="174">
        <f>+'[1]Stats 2015'!$BV41</f>
        <v>0</v>
      </c>
      <c r="F42" s="174">
        <f>+'[1]Stats 2015'!BW41</f>
        <v>0</v>
      </c>
      <c r="G42" s="174"/>
      <c r="H42" s="174">
        <f>+'[1]Stats 2015'!BQ41+'[1]Stats 2015'!BR41</f>
        <v>31460</v>
      </c>
      <c r="I42" s="174">
        <f>+'[1]Stats 2015'!BY41</f>
        <v>0</v>
      </c>
      <c r="J42" s="174">
        <f>+'[1]Stats 2015'!CB41</f>
        <v>10800</v>
      </c>
      <c r="K42" s="174">
        <f>+'[1]Stats 2015'!BZ41+'[1]Stats 2015'!CA41</f>
        <v>1251</v>
      </c>
      <c r="L42" s="174">
        <f>+'[1]Stats 2015'!BS41</f>
        <v>0</v>
      </c>
      <c r="M42" s="174">
        <f>+'[1]Stats 2015'!BT41+'[1]Stats 2015'!CC41</f>
        <v>0</v>
      </c>
      <c r="N42" s="132">
        <f t="shared" si="0"/>
        <v>78958</v>
      </c>
      <c r="P42" s="174">
        <f>+'[1]Stats 2015'!CH41+'[1]Stats 2015'!CI41</f>
        <v>0</v>
      </c>
      <c r="Q42" s="174">
        <f>+'[1]Stats 2015'!CJ41</f>
        <v>0</v>
      </c>
      <c r="R42" s="174">
        <f>+'[1]Stats 2015'!CK41</f>
        <v>0</v>
      </c>
      <c r="S42" s="174">
        <f>+'[1]Stats 2015'!CM41+'[1]Stats 2015'!CN41+'[1]Stats 2015'!CO41</f>
        <v>0</v>
      </c>
      <c r="T42" s="174">
        <f>+'[1]Stats 2015'!CV41</f>
        <v>0</v>
      </c>
      <c r="U42" s="174">
        <f>+'[1]Stats 2015'!CR41+'[1]Stats 2015'!CS41+'[1]Stats 2015'!CT41+'[1]Stats 2015'!CU41+SUM('[1]Stats 2015'!CW41:DC41)</f>
        <v>0</v>
      </c>
      <c r="V42" s="174">
        <f>+'[1]Stats 2015'!CF41</f>
        <v>0</v>
      </c>
      <c r="W42" s="174">
        <f>+'[1]Stats 2015'!CG41</f>
        <v>0</v>
      </c>
      <c r="X42" s="174">
        <f>+'[1]Stats 2015'!DE41</f>
        <v>0</v>
      </c>
      <c r="Y42" s="132">
        <f t="shared" si="1"/>
        <v>0</v>
      </c>
      <c r="Z42" s="132">
        <f t="shared" si="2"/>
        <v>78958</v>
      </c>
      <c r="AB42" s="174">
        <f>+'[1]Stats 2015'!BB41+'[1]Stats 2015'!BC41</f>
        <v>703000</v>
      </c>
      <c r="AC42" s="174">
        <f>+'[1]Stats 2015'!BD41+'[1]Stats 2015'!BE41</f>
        <v>2000</v>
      </c>
      <c r="AD42" s="174">
        <f>+'[1]Stats 2015'!AX41+'[1]Stats 2015'!AZ41+'[1]Stats 2015'!BF41</f>
        <v>64779</v>
      </c>
      <c r="AE42" s="174">
        <f>+'[1]Stats 2015'!AY41</f>
        <v>0</v>
      </c>
      <c r="AF42" s="132">
        <f t="shared" si="3"/>
        <v>769779</v>
      </c>
      <c r="AG42" s="174">
        <f>+'[1]Stats 2015'!BI41+'[1]Stats 2015'!BJ41</f>
        <v>703000</v>
      </c>
      <c r="AH42" s="132">
        <f t="shared" si="4"/>
        <v>66779</v>
      </c>
    </row>
    <row r="43" spans="1:34" s="175" customFormat="1" ht="21.75" customHeight="1">
      <c r="A43" s="170">
        <f t="shared" si="5"/>
        <v>40</v>
      </c>
      <c r="B43" s="173" t="s">
        <v>361</v>
      </c>
      <c r="C43" s="173" t="s">
        <v>322</v>
      </c>
      <c r="D43" s="174">
        <f>+'[1]Stats 2015'!BU42</f>
        <v>5938</v>
      </c>
      <c r="E43" s="174">
        <f>+'[1]Stats 2015'!$BV42</f>
        <v>0</v>
      </c>
      <c r="F43" s="174">
        <f>+'[1]Stats 2015'!BW42</f>
        <v>0</v>
      </c>
      <c r="G43" s="174"/>
      <c r="H43" s="174">
        <f>+'[1]Stats 2015'!BQ42+'[1]Stats 2015'!BR42</f>
        <v>0</v>
      </c>
      <c r="I43" s="174">
        <f>+'[1]Stats 2015'!BY42</f>
        <v>0</v>
      </c>
      <c r="J43" s="174">
        <f>+'[1]Stats 2015'!CB42</f>
        <v>5300</v>
      </c>
      <c r="K43" s="174">
        <f>+'[1]Stats 2015'!BZ42+'[1]Stats 2015'!CA42</f>
        <v>2481</v>
      </c>
      <c r="L43" s="174">
        <f>+'[1]Stats 2015'!BS42</f>
        <v>0</v>
      </c>
      <c r="M43" s="174">
        <f>+'[1]Stats 2015'!BT42+'[1]Stats 2015'!CC42</f>
        <v>9156</v>
      </c>
      <c r="N43" s="132">
        <f t="shared" si="0"/>
        <v>22875</v>
      </c>
      <c r="P43" s="174">
        <f>+'[1]Stats 2015'!CH42+'[1]Stats 2015'!CI42</f>
        <v>9457</v>
      </c>
      <c r="Q43" s="174">
        <f>+'[1]Stats 2015'!CJ42</f>
        <v>0</v>
      </c>
      <c r="R43" s="174">
        <f>+'[1]Stats 2015'!CK42</f>
        <v>1253</v>
      </c>
      <c r="S43" s="174">
        <f>+'[1]Stats 2015'!CM42+'[1]Stats 2015'!CN42+'[1]Stats 2015'!CO42</f>
        <v>0</v>
      </c>
      <c r="T43" s="174">
        <f>+'[1]Stats 2015'!CV42</f>
        <v>4616</v>
      </c>
      <c r="U43" s="174">
        <f>+'[1]Stats 2015'!CR42+'[1]Stats 2015'!CS42+'[1]Stats 2015'!CT42+'[1]Stats 2015'!CU42+SUM('[1]Stats 2015'!CW42:DC42)</f>
        <v>2623</v>
      </c>
      <c r="V43" s="174">
        <f>+'[1]Stats 2015'!CF42</f>
        <v>0</v>
      </c>
      <c r="W43" s="174">
        <f>+'[1]Stats 2015'!CG42</f>
        <v>0</v>
      </c>
      <c r="X43" s="174">
        <f>+'[1]Stats 2015'!DE42</f>
        <v>8485</v>
      </c>
      <c r="Y43" s="132">
        <f t="shared" si="1"/>
        <v>26434</v>
      </c>
      <c r="Z43" s="132">
        <f t="shared" si="2"/>
        <v>-3559</v>
      </c>
      <c r="AB43" s="174">
        <f>+'[1]Stats 2015'!BB42+'[1]Stats 2015'!BC42</f>
        <v>177346</v>
      </c>
      <c r="AC43" s="174">
        <f>+'[1]Stats 2015'!BD42+'[1]Stats 2015'!BE42</f>
        <v>4000</v>
      </c>
      <c r="AD43" s="174">
        <f>+'[1]Stats 2015'!AX42+'[1]Stats 2015'!AZ42+'[1]Stats 2015'!BF42</f>
        <v>67799</v>
      </c>
      <c r="AE43" s="174">
        <f>+'[1]Stats 2015'!AY42</f>
        <v>0</v>
      </c>
      <c r="AF43" s="132">
        <f t="shared" si="3"/>
        <v>249145</v>
      </c>
      <c r="AG43" s="174">
        <f>+'[1]Stats 2015'!BI42+'[1]Stats 2015'!BJ42</f>
        <v>0</v>
      </c>
      <c r="AH43" s="132">
        <f t="shared" si="4"/>
        <v>249145</v>
      </c>
    </row>
    <row r="44" spans="1:34" s="175" customFormat="1" ht="21.75" customHeight="1">
      <c r="A44" s="170">
        <f t="shared" si="5"/>
        <v>41</v>
      </c>
      <c r="B44" s="173" t="s">
        <v>361</v>
      </c>
      <c r="C44" s="173" t="s">
        <v>322</v>
      </c>
      <c r="D44" s="174">
        <f>+'[1]Stats 2015'!BU43</f>
        <v>32178</v>
      </c>
      <c r="E44" s="174">
        <f>+'[1]Stats 2015'!$BV43</f>
        <v>3405</v>
      </c>
      <c r="F44" s="174">
        <f>+'[1]Stats 2015'!BW43</f>
        <v>442</v>
      </c>
      <c r="G44" s="174"/>
      <c r="H44" s="174">
        <f>+'[1]Stats 2015'!BQ43+'[1]Stats 2015'!BR43</f>
        <v>0</v>
      </c>
      <c r="I44" s="174">
        <f>+'[1]Stats 2015'!BY43</f>
        <v>0</v>
      </c>
      <c r="J44" s="174">
        <f>+'[1]Stats 2015'!CB43</f>
        <v>0</v>
      </c>
      <c r="K44" s="174">
        <f>+'[1]Stats 2015'!BZ43+'[1]Stats 2015'!CA43</f>
        <v>5236</v>
      </c>
      <c r="L44" s="174">
        <f>+'[1]Stats 2015'!BS43</f>
        <v>0</v>
      </c>
      <c r="M44" s="174">
        <f>+'[1]Stats 2015'!BT43+'[1]Stats 2015'!CC43</f>
        <v>2374</v>
      </c>
      <c r="N44" s="132">
        <f t="shared" si="0"/>
        <v>43635</v>
      </c>
      <c r="P44" s="174">
        <f>+'[1]Stats 2015'!CH43+'[1]Stats 2015'!CI43</f>
        <v>0</v>
      </c>
      <c r="Q44" s="174">
        <f>+'[1]Stats 2015'!CJ43</f>
        <v>0</v>
      </c>
      <c r="R44" s="174">
        <f>+'[1]Stats 2015'!CK43</f>
        <v>9307</v>
      </c>
      <c r="S44" s="174">
        <f>+'[1]Stats 2015'!CM43+'[1]Stats 2015'!CN43+'[1]Stats 2015'!CO43</f>
        <v>0</v>
      </c>
      <c r="T44" s="174">
        <f>+'[1]Stats 2015'!CV43</f>
        <v>13274</v>
      </c>
      <c r="U44" s="174">
        <f>+'[1]Stats 2015'!CR43+'[1]Stats 2015'!CS43+'[1]Stats 2015'!CT43+'[1]Stats 2015'!CU43+SUM('[1]Stats 2015'!CW43:DC43)</f>
        <v>10995</v>
      </c>
      <c r="V44" s="174">
        <f>+'[1]Stats 2015'!CF43</f>
        <v>0</v>
      </c>
      <c r="W44" s="174">
        <f>+'[1]Stats 2015'!CG43</f>
        <v>0</v>
      </c>
      <c r="X44" s="174">
        <f>+'[1]Stats 2015'!DE43</f>
        <v>4976</v>
      </c>
      <c r="Y44" s="132">
        <f t="shared" si="1"/>
        <v>38552</v>
      </c>
      <c r="Z44" s="132">
        <f t="shared" si="2"/>
        <v>5083</v>
      </c>
      <c r="AB44" s="174">
        <f>+'[1]Stats 2015'!BB43+'[1]Stats 2015'!BC43</f>
        <v>865000</v>
      </c>
      <c r="AC44" s="174">
        <f>+'[1]Stats 2015'!BD43+'[1]Stats 2015'!BE43</f>
        <v>15317</v>
      </c>
      <c r="AD44" s="174">
        <f>+'[1]Stats 2015'!AX43+'[1]Stats 2015'!AZ43+'[1]Stats 2015'!BF43</f>
        <v>22966</v>
      </c>
      <c r="AE44" s="174">
        <f>+'[1]Stats 2015'!AY43</f>
        <v>0</v>
      </c>
      <c r="AF44" s="132">
        <f t="shared" si="3"/>
        <v>903283</v>
      </c>
      <c r="AG44" s="174">
        <f>+'[1]Stats 2015'!BI43+'[1]Stats 2015'!BJ43</f>
        <v>455</v>
      </c>
      <c r="AH44" s="132">
        <f t="shared" si="4"/>
        <v>902828</v>
      </c>
    </row>
    <row r="45" spans="1:34" s="175" customFormat="1" ht="21.75" customHeight="1">
      <c r="A45" s="170">
        <f t="shared" si="5"/>
        <v>42</v>
      </c>
      <c r="B45" s="173" t="s">
        <v>440</v>
      </c>
      <c r="C45" s="173" t="s">
        <v>323</v>
      </c>
      <c r="D45" s="174">
        <f>+'[1]Stats 2015'!BU44</f>
        <v>72127</v>
      </c>
      <c r="E45" s="174">
        <f>+'[1]Stats 2015'!$BV44</f>
        <v>14355</v>
      </c>
      <c r="F45" s="174">
        <f>+'[1]Stats 2015'!BW44</f>
        <v>0</v>
      </c>
      <c r="G45" s="174"/>
      <c r="H45" s="174">
        <f>+'[1]Stats 2015'!BQ44+'[1]Stats 2015'!BR44</f>
        <v>9118</v>
      </c>
      <c r="I45" s="174">
        <f>+'[1]Stats 2015'!BY44</f>
        <v>0</v>
      </c>
      <c r="J45" s="174">
        <f>+'[1]Stats 2015'!CB44</f>
        <v>35405</v>
      </c>
      <c r="K45" s="174">
        <f>+'[1]Stats 2015'!BZ44+'[1]Stats 2015'!CA44</f>
        <v>33398</v>
      </c>
      <c r="L45" s="174">
        <f>+'[1]Stats 2015'!BS44</f>
        <v>0</v>
      </c>
      <c r="M45" s="174">
        <f>+'[1]Stats 2015'!BT44+'[1]Stats 2015'!CC44</f>
        <v>7315</v>
      </c>
      <c r="N45" s="132">
        <f t="shared" si="0"/>
        <v>171718</v>
      </c>
      <c r="P45" s="174">
        <f>+'[1]Stats 2015'!CH44+'[1]Stats 2015'!CI44</f>
        <v>74568</v>
      </c>
      <c r="Q45" s="174">
        <f>+'[1]Stats 2015'!CJ44</f>
        <v>0</v>
      </c>
      <c r="R45" s="174">
        <f>+'[1]Stats 2015'!CK44</f>
        <v>2821</v>
      </c>
      <c r="S45" s="174">
        <f>+'[1]Stats 2015'!CM44+'[1]Stats 2015'!CN44+'[1]Stats 2015'!CO44</f>
        <v>25249</v>
      </c>
      <c r="T45" s="174">
        <f>+'[1]Stats 2015'!CV44</f>
        <v>51396</v>
      </c>
      <c r="U45" s="174">
        <f>+'[1]Stats 2015'!CR44+'[1]Stats 2015'!CS44+'[1]Stats 2015'!CT44+'[1]Stats 2015'!CU44+SUM('[1]Stats 2015'!CW44:DC44)</f>
        <v>15741</v>
      </c>
      <c r="V45" s="174">
        <f>+'[1]Stats 2015'!CF44</f>
        <v>0</v>
      </c>
      <c r="W45" s="174">
        <f>+'[1]Stats 2015'!CG44</f>
        <v>0</v>
      </c>
      <c r="X45" s="174">
        <f>+'[1]Stats 2015'!DE44</f>
        <v>18264</v>
      </c>
      <c r="Y45" s="132">
        <f t="shared" si="1"/>
        <v>188039</v>
      </c>
      <c r="Z45" s="132">
        <f t="shared" si="2"/>
        <v>-16321</v>
      </c>
      <c r="AB45" s="174">
        <f>+'[1]Stats 2015'!BB44+'[1]Stats 2015'!BC44</f>
        <v>2545000</v>
      </c>
      <c r="AC45" s="174">
        <f>+'[1]Stats 2015'!BD44+'[1]Stats 2015'!BE44</f>
        <v>6184</v>
      </c>
      <c r="AD45" s="174">
        <f>+'[1]Stats 2015'!AX44+'[1]Stats 2015'!AZ44+'[1]Stats 2015'!BF44</f>
        <v>793874</v>
      </c>
      <c r="AE45" s="174">
        <f>+'[1]Stats 2015'!AY44</f>
        <v>0</v>
      </c>
      <c r="AF45" s="132">
        <f t="shared" si="3"/>
        <v>3345058</v>
      </c>
      <c r="AG45" s="174">
        <f>+'[1]Stats 2015'!BI44+'[1]Stats 2015'!BJ44</f>
        <v>8535</v>
      </c>
      <c r="AH45" s="132">
        <f t="shared" si="4"/>
        <v>3336523</v>
      </c>
    </row>
    <row r="46" spans="1:34" s="175" customFormat="1" ht="21.75" customHeight="1">
      <c r="A46" s="170">
        <f t="shared" si="5"/>
        <v>43</v>
      </c>
      <c r="B46" s="173" t="s">
        <v>362</v>
      </c>
      <c r="C46" s="173" t="s">
        <v>323</v>
      </c>
      <c r="D46" s="174">
        <f>+'[1]Stats 2015'!BU45</f>
        <v>30554</v>
      </c>
      <c r="E46" s="174">
        <f>+'[1]Stats 2015'!$BV45</f>
        <v>804</v>
      </c>
      <c r="F46" s="174">
        <f>+'[1]Stats 2015'!BW45</f>
        <v>0</v>
      </c>
      <c r="G46" s="174"/>
      <c r="H46" s="174">
        <f>+'[1]Stats 2015'!BQ45+'[1]Stats 2015'!BR45</f>
        <v>255</v>
      </c>
      <c r="I46" s="174">
        <f>+'[1]Stats 2015'!BY45</f>
        <v>1000</v>
      </c>
      <c r="J46" s="174">
        <f>+'[1]Stats 2015'!CB45</f>
        <v>10504</v>
      </c>
      <c r="K46" s="174">
        <f>+'[1]Stats 2015'!BZ45+'[1]Stats 2015'!CA45</f>
        <v>2055</v>
      </c>
      <c r="L46" s="174">
        <f>+'[1]Stats 2015'!BS45</f>
        <v>0</v>
      </c>
      <c r="M46" s="174">
        <f>+'[1]Stats 2015'!BT45+'[1]Stats 2015'!CC45</f>
        <v>10749</v>
      </c>
      <c r="N46" s="132">
        <f t="shared" si="0"/>
        <v>55921</v>
      </c>
      <c r="P46" s="174">
        <f>+'[1]Stats 2015'!CH45+'[1]Stats 2015'!CI45</f>
        <v>30669</v>
      </c>
      <c r="Q46" s="174">
        <f>+'[1]Stats 2015'!CJ45</f>
        <v>3744</v>
      </c>
      <c r="R46" s="174">
        <f>+'[1]Stats 2015'!CK45</f>
        <v>5194</v>
      </c>
      <c r="S46" s="174">
        <f>+'[1]Stats 2015'!CM45+'[1]Stats 2015'!CN45+'[1]Stats 2015'!CO45</f>
        <v>0</v>
      </c>
      <c r="T46" s="174">
        <f>+'[1]Stats 2015'!CV45</f>
        <v>19272</v>
      </c>
      <c r="U46" s="174">
        <f>+'[1]Stats 2015'!CR45+'[1]Stats 2015'!CS45+'[1]Stats 2015'!CT45+'[1]Stats 2015'!CU45+SUM('[1]Stats 2015'!CW45:DC45)</f>
        <v>6237</v>
      </c>
      <c r="V46" s="174">
        <f>+'[1]Stats 2015'!CF45</f>
        <v>5704</v>
      </c>
      <c r="W46" s="174">
        <f>+'[1]Stats 2015'!CG45</f>
        <v>0</v>
      </c>
      <c r="X46" s="174">
        <f>+'[1]Stats 2015'!DE45</f>
        <v>2539</v>
      </c>
      <c r="Y46" s="132">
        <f t="shared" si="1"/>
        <v>73359</v>
      </c>
      <c r="Z46" s="132">
        <f t="shared" si="2"/>
        <v>-17438</v>
      </c>
      <c r="AB46" s="174">
        <f>+'[1]Stats 2015'!BB45+'[1]Stats 2015'!BC45</f>
        <v>722407</v>
      </c>
      <c r="AC46" s="174">
        <f>+'[1]Stats 2015'!BD45+'[1]Stats 2015'!BE45</f>
        <v>3499</v>
      </c>
      <c r="AD46" s="174">
        <f>+'[1]Stats 2015'!AX45+'[1]Stats 2015'!AZ45+'[1]Stats 2015'!BF45</f>
        <v>176161</v>
      </c>
      <c r="AE46" s="174">
        <f>+'[1]Stats 2015'!AY45</f>
        <v>0</v>
      </c>
      <c r="AF46" s="132">
        <f t="shared" si="3"/>
        <v>902067</v>
      </c>
      <c r="AG46" s="174">
        <f>+'[1]Stats 2015'!BI45+'[1]Stats 2015'!BJ45</f>
        <v>0</v>
      </c>
      <c r="AH46" s="132">
        <f t="shared" si="4"/>
        <v>902067</v>
      </c>
    </row>
    <row r="47" spans="1:34" s="175" customFormat="1" ht="21.75" customHeight="1">
      <c r="A47" s="170">
        <f t="shared" si="5"/>
        <v>44</v>
      </c>
      <c r="B47" s="173" t="s">
        <v>363</v>
      </c>
      <c r="C47" s="173" t="s">
        <v>323</v>
      </c>
      <c r="D47" s="174">
        <f>+'[1]Stats 2015'!BU46</f>
        <v>34387</v>
      </c>
      <c r="E47" s="174">
        <f>+'[1]Stats 2015'!$BV46</f>
        <v>2001</v>
      </c>
      <c r="F47" s="174">
        <f>+'[1]Stats 2015'!BW46</f>
        <v>1122</v>
      </c>
      <c r="G47" s="174"/>
      <c r="H47" s="174">
        <f>+'[1]Stats 2015'!BQ46+'[1]Stats 2015'!BR46</f>
        <v>0</v>
      </c>
      <c r="I47" s="174">
        <f>+'[1]Stats 2015'!BY46</f>
        <v>0</v>
      </c>
      <c r="J47" s="174">
        <f>+'[1]Stats 2015'!CB46</f>
        <v>7821</v>
      </c>
      <c r="K47" s="174">
        <f>+'[1]Stats 2015'!BZ46+'[1]Stats 2015'!CA46</f>
        <v>2570</v>
      </c>
      <c r="L47" s="174">
        <f>+'[1]Stats 2015'!BS46</f>
        <v>0</v>
      </c>
      <c r="M47" s="174">
        <f>+'[1]Stats 2015'!BT46+'[1]Stats 2015'!CC46</f>
        <v>4350</v>
      </c>
      <c r="N47" s="132">
        <f t="shared" si="0"/>
        <v>52251</v>
      </c>
      <c r="P47" s="174">
        <f>+'[1]Stats 2015'!CH46+'[1]Stats 2015'!CI46</f>
        <v>29629</v>
      </c>
      <c r="Q47" s="174">
        <f>+'[1]Stats 2015'!CJ46</f>
        <v>0</v>
      </c>
      <c r="R47" s="174">
        <f>+'[1]Stats 2015'!CK46</f>
        <v>1921</v>
      </c>
      <c r="S47" s="174">
        <f>+'[1]Stats 2015'!CM46+'[1]Stats 2015'!CN46+'[1]Stats 2015'!CO46</f>
        <v>0</v>
      </c>
      <c r="T47" s="174">
        <f>+'[1]Stats 2015'!CV46</f>
        <v>9390</v>
      </c>
      <c r="U47" s="174">
        <f>+'[1]Stats 2015'!CR46+'[1]Stats 2015'!CS46+'[1]Stats 2015'!CT46+'[1]Stats 2015'!CU46+SUM('[1]Stats 2015'!CW46:DC46)</f>
        <v>2568</v>
      </c>
      <c r="V47" s="174">
        <f>+'[1]Stats 2015'!CF46</f>
        <v>0</v>
      </c>
      <c r="W47" s="174">
        <f>+'[1]Stats 2015'!CG46</f>
        <v>0</v>
      </c>
      <c r="X47" s="174">
        <f>+'[1]Stats 2015'!DE46</f>
        <v>4012</v>
      </c>
      <c r="Y47" s="132">
        <f t="shared" si="1"/>
        <v>47520</v>
      </c>
      <c r="Z47" s="132">
        <f t="shared" si="2"/>
        <v>4731</v>
      </c>
      <c r="AB47" s="174">
        <f>+'[1]Stats 2015'!BB46+'[1]Stats 2015'!BC46</f>
        <v>356000</v>
      </c>
      <c r="AC47" s="174">
        <f>+'[1]Stats 2015'!BD46+'[1]Stats 2015'!BE46</f>
        <v>0</v>
      </c>
      <c r="AD47" s="174">
        <f>+'[1]Stats 2015'!AX46+'[1]Stats 2015'!AZ46+'[1]Stats 2015'!BF46</f>
        <v>95442</v>
      </c>
      <c r="AE47" s="174">
        <f>+'[1]Stats 2015'!AY46</f>
        <v>0</v>
      </c>
      <c r="AF47" s="132">
        <f t="shared" si="3"/>
        <v>451442</v>
      </c>
      <c r="AG47" s="174">
        <f>+'[1]Stats 2015'!BI46+'[1]Stats 2015'!BJ46</f>
        <v>0</v>
      </c>
      <c r="AH47" s="132">
        <f t="shared" si="4"/>
        <v>451442</v>
      </c>
    </row>
    <row r="48" spans="1:34" s="175" customFormat="1" ht="21.75" customHeight="1">
      <c r="A48" s="170">
        <f t="shared" si="5"/>
        <v>45</v>
      </c>
      <c r="B48" s="173" t="s">
        <v>364</v>
      </c>
      <c r="C48" s="173" t="s">
        <v>325</v>
      </c>
      <c r="D48" s="174">
        <f>+'[1]Stats 2015'!BU47</f>
        <v>190545</v>
      </c>
      <c r="E48" s="174">
        <f>+'[1]Stats 2015'!$BV47</f>
        <v>0</v>
      </c>
      <c r="F48" s="174">
        <f>+'[1]Stats 2015'!BW47</f>
        <v>4947</v>
      </c>
      <c r="G48" s="174"/>
      <c r="H48" s="174">
        <f>+'[1]Stats 2015'!BQ47+'[1]Stats 2015'!BR47</f>
        <v>6378</v>
      </c>
      <c r="I48" s="174">
        <f>+'[1]Stats 2015'!BY47</f>
        <v>0</v>
      </c>
      <c r="J48" s="174">
        <f>+'[1]Stats 2015'!CB47</f>
        <v>11906</v>
      </c>
      <c r="K48" s="174">
        <f>+'[1]Stats 2015'!BZ47+'[1]Stats 2015'!CA47</f>
        <v>14805</v>
      </c>
      <c r="L48" s="174">
        <f>+'[1]Stats 2015'!BS47</f>
        <v>0</v>
      </c>
      <c r="M48" s="174">
        <f>+'[1]Stats 2015'!BT47+'[1]Stats 2015'!CC47</f>
        <v>8164</v>
      </c>
      <c r="N48" s="132">
        <f t="shared" si="0"/>
        <v>236745</v>
      </c>
      <c r="P48" s="174">
        <f>+'[1]Stats 2015'!CH47+'[1]Stats 2015'!CI47</f>
        <v>48834</v>
      </c>
      <c r="Q48" s="174">
        <f>+'[1]Stats 2015'!CJ47</f>
        <v>8371</v>
      </c>
      <c r="R48" s="174">
        <f>+'[1]Stats 2015'!CK47</f>
        <v>4440</v>
      </c>
      <c r="S48" s="174">
        <f>+'[1]Stats 2015'!CM47+'[1]Stats 2015'!CN47+'[1]Stats 2015'!CO47</f>
        <v>43719</v>
      </c>
      <c r="T48" s="174">
        <f>+'[1]Stats 2015'!CV47</f>
        <v>21857</v>
      </c>
      <c r="U48" s="174">
        <f>+'[1]Stats 2015'!CR47+'[1]Stats 2015'!CS47+'[1]Stats 2015'!CT47+'[1]Stats 2015'!CU47+SUM('[1]Stats 2015'!CW47:DC47)</f>
        <v>22723</v>
      </c>
      <c r="V48" s="174">
        <f>+'[1]Stats 2015'!CF47</f>
        <v>0</v>
      </c>
      <c r="W48" s="174">
        <f>+'[1]Stats 2015'!CG47</f>
        <v>0</v>
      </c>
      <c r="X48" s="174">
        <f>+'[1]Stats 2015'!DE47</f>
        <v>62150</v>
      </c>
      <c r="Y48" s="132">
        <f t="shared" si="1"/>
        <v>212094</v>
      </c>
      <c r="Z48" s="132">
        <f t="shared" si="2"/>
        <v>24651</v>
      </c>
      <c r="AB48" s="174">
        <f>+'[1]Stats 2015'!BB47+'[1]Stats 2015'!BC47</f>
        <v>1267444</v>
      </c>
      <c r="AC48" s="174">
        <f>+'[1]Stats 2015'!BD47+'[1]Stats 2015'!BE47</f>
        <v>7955</v>
      </c>
      <c r="AD48" s="174">
        <f>+'[1]Stats 2015'!AX47+'[1]Stats 2015'!AZ47+'[1]Stats 2015'!BF47</f>
        <v>346141</v>
      </c>
      <c r="AE48" s="174">
        <f>+'[1]Stats 2015'!AY47</f>
        <v>0</v>
      </c>
      <c r="AF48" s="132">
        <f t="shared" si="3"/>
        <v>1621540</v>
      </c>
      <c r="AG48" s="174">
        <f>+'[1]Stats 2015'!BI47+'[1]Stats 2015'!BJ47</f>
        <v>8997</v>
      </c>
      <c r="AH48" s="132">
        <f t="shared" si="4"/>
        <v>1612543</v>
      </c>
    </row>
    <row r="49" spans="1:34" s="175" customFormat="1" ht="21.75" customHeight="1">
      <c r="A49" s="170">
        <f t="shared" si="5"/>
        <v>46</v>
      </c>
      <c r="B49" s="173" t="s">
        <v>365</v>
      </c>
      <c r="C49" s="173" t="s">
        <v>322</v>
      </c>
      <c r="D49" s="174">
        <f>+'[1]Stats 2015'!BU48</f>
        <v>22855</v>
      </c>
      <c r="E49" s="174">
        <f>+'[1]Stats 2015'!$BV48</f>
        <v>2198</v>
      </c>
      <c r="F49" s="174">
        <f>+'[1]Stats 2015'!BW48</f>
        <v>0</v>
      </c>
      <c r="G49" s="174"/>
      <c r="H49" s="174">
        <f>+'[1]Stats 2015'!BQ48+'[1]Stats 2015'!BR48</f>
        <v>0</v>
      </c>
      <c r="I49" s="174">
        <f>+'[1]Stats 2015'!BY48</f>
        <v>0</v>
      </c>
      <c r="J49" s="174">
        <f>+'[1]Stats 2015'!CB48</f>
        <v>15339</v>
      </c>
      <c r="K49" s="174">
        <f>+'[1]Stats 2015'!BZ48+'[1]Stats 2015'!CA48</f>
        <v>169</v>
      </c>
      <c r="L49" s="174">
        <f>+'[1]Stats 2015'!BS48</f>
        <v>0</v>
      </c>
      <c r="M49" s="174">
        <f>+'[1]Stats 2015'!BT48+'[1]Stats 2015'!CC48</f>
        <v>2786</v>
      </c>
      <c r="N49" s="132">
        <f t="shared" si="0"/>
        <v>43347</v>
      </c>
      <c r="P49" s="174">
        <f>+'[1]Stats 2015'!CH48+'[1]Stats 2015'!CI48</f>
        <v>0</v>
      </c>
      <c r="Q49" s="174">
        <f>+'[1]Stats 2015'!CJ48</f>
        <v>0</v>
      </c>
      <c r="R49" s="174">
        <f>+'[1]Stats 2015'!CK48</f>
        <v>0</v>
      </c>
      <c r="S49" s="174">
        <f>+'[1]Stats 2015'!CM48+'[1]Stats 2015'!CN48+'[1]Stats 2015'!CO48</f>
        <v>0</v>
      </c>
      <c r="T49" s="174">
        <f>+'[1]Stats 2015'!CV48</f>
        <v>12351</v>
      </c>
      <c r="U49" s="174">
        <f>+'[1]Stats 2015'!CR48+'[1]Stats 2015'!CS48+'[1]Stats 2015'!CT48+'[1]Stats 2015'!CU48+SUM('[1]Stats 2015'!CW48:DC48)</f>
        <v>3173</v>
      </c>
      <c r="V49" s="174">
        <f>+'[1]Stats 2015'!CF48</f>
        <v>9186</v>
      </c>
      <c r="W49" s="174">
        <f>+'[1]Stats 2015'!CG48</f>
        <v>0</v>
      </c>
      <c r="X49" s="174">
        <f>+'[1]Stats 2015'!DE48</f>
        <v>5372</v>
      </c>
      <c r="Y49" s="132">
        <f t="shared" si="1"/>
        <v>30082</v>
      </c>
      <c r="Z49" s="132">
        <f t="shared" si="2"/>
        <v>13265</v>
      </c>
      <c r="AB49" s="174">
        <f>+'[1]Stats 2015'!BB48+'[1]Stats 2015'!BC48</f>
        <v>4111000</v>
      </c>
      <c r="AC49" s="174">
        <f>+'[1]Stats 2015'!BD48+'[1]Stats 2015'!BE48</f>
        <v>0</v>
      </c>
      <c r="AD49" s="174">
        <f>+'[1]Stats 2015'!AX48+'[1]Stats 2015'!AZ48+'[1]Stats 2015'!BF48</f>
        <v>228665</v>
      </c>
      <c r="AE49" s="174">
        <f>+'[1]Stats 2015'!AY48</f>
        <v>0</v>
      </c>
      <c r="AF49" s="132">
        <f t="shared" si="3"/>
        <v>4339665</v>
      </c>
      <c r="AG49" s="174">
        <f>+'[1]Stats 2015'!BI48+'[1]Stats 2015'!BJ48</f>
        <v>0</v>
      </c>
      <c r="AH49" s="132">
        <f t="shared" si="4"/>
        <v>4339665</v>
      </c>
    </row>
    <row r="50" spans="1:34" s="175" customFormat="1" ht="21.75" customHeight="1">
      <c r="A50" s="170">
        <f t="shared" si="5"/>
        <v>47</v>
      </c>
      <c r="B50" s="173" t="s">
        <v>366</v>
      </c>
      <c r="C50" s="173" t="s">
        <v>322</v>
      </c>
      <c r="D50" s="174">
        <f>+'[1]Stats 2015'!BU49</f>
        <v>0</v>
      </c>
      <c r="E50" s="174">
        <f>+'[1]Stats 2015'!$BV49</f>
        <v>0</v>
      </c>
      <c r="F50" s="174">
        <f>+'[1]Stats 2015'!BW49</f>
        <v>0</v>
      </c>
      <c r="G50" s="174"/>
      <c r="H50" s="174">
        <f>+'[1]Stats 2015'!BQ49+'[1]Stats 2015'!BR49</f>
        <v>0</v>
      </c>
      <c r="I50" s="174">
        <f>+'[1]Stats 2015'!BY49</f>
        <v>0</v>
      </c>
      <c r="J50" s="174">
        <f>+'[1]Stats 2015'!CB49</f>
        <v>0</v>
      </c>
      <c r="K50" s="174">
        <f>+'[1]Stats 2015'!BZ49+'[1]Stats 2015'!CA49</f>
        <v>0</v>
      </c>
      <c r="L50" s="174">
        <f>+'[1]Stats 2015'!BS49</f>
        <v>0</v>
      </c>
      <c r="M50" s="174">
        <f>+'[1]Stats 2015'!BT49+'[1]Stats 2015'!CC49</f>
        <v>0</v>
      </c>
      <c r="N50" s="132">
        <f t="shared" si="0"/>
        <v>0</v>
      </c>
      <c r="P50" s="174">
        <f>+'[1]Stats 2015'!CH49+'[1]Stats 2015'!CI49</f>
        <v>0</v>
      </c>
      <c r="Q50" s="174">
        <f>+'[1]Stats 2015'!CJ49</f>
        <v>0</v>
      </c>
      <c r="R50" s="174">
        <f>+'[1]Stats 2015'!CK49</f>
        <v>0</v>
      </c>
      <c r="S50" s="174">
        <f>+'[1]Stats 2015'!CM49+'[1]Stats 2015'!CN49+'[1]Stats 2015'!CO49</f>
        <v>0</v>
      </c>
      <c r="T50" s="174">
        <f>+'[1]Stats 2015'!CV49</f>
        <v>0</v>
      </c>
      <c r="U50" s="174">
        <f>+'[1]Stats 2015'!CR49+'[1]Stats 2015'!CS49+'[1]Stats 2015'!CT49+'[1]Stats 2015'!CU49+SUM('[1]Stats 2015'!CW49:DC49)</f>
        <v>0</v>
      </c>
      <c r="V50" s="174">
        <f>+'[1]Stats 2015'!CF49</f>
        <v>0</v>
      </c>
      <c r="W50" s="174">
        <f>+'[1]Stats 2015'!CG49</f>
        <v>0</v>
      </c>
      <c r="X50" s="174">
        <f>+'[1]Stats 2015'!DE49</f>
        <v>0</v>
      </c>
      <c r="Y50" s="132">
        <f t="shared" si="1"/>
        <v>0</v>
      </c>
      <c r="Z50" s="132">
        <f t="shared" si="2"/>
        <v>0</v>
      </c>
      <c r="AB50" s="174">
        <f>+'[1]Stats 2015'!BB49+'[1]Stats 2015'!BC49</f>
        <v>0</v>
      </c>
      <c r="AC50" s="174">
        <f>+'[1]Stats 2015'!BD49+'[1]Stats 2015'!BE49</f>
        <v>0</v>
      </c>
      <c r="AD50" s="174">
        <f>+'[1]Stats 2015'!AX49+'[1]Stats 2015'!AZ49+'[1]Stats 2015'!BF49</f>
        <v>0</v>
      </c>
      <c r="AE50" s="174">
        <f>+'[1]Stats 2015'!AY49</f>
        <v>0</v>
      </c>
      <c r="AF50" s="132">
        <f t="shared" si="3"/>
        <v>0</v>
      </c>
      <c r="AG50" s="174">
        <f>+'[1]Stats 2015'!BI49+'[1]Stats 2015'!BJ49</f>
        <v>0</v>
      </c>
      <c r="AH50" s="132">
        <f t="shared" si="4"/>
        <v>0</v>
      </c>
    </row>
    <row r="51" spans="1:34" s="175" customFormat="1" ht="21.75" customHeight="1">
      <c r="A51" s="170">
        <f t="shared" si="5"/>
        <v>48</v>
      </c>
      <c r="B51" s="173" t="s">
        <v>367</v>
      </c>
      <c r="C51" s="173" t="s">
        <v>322</v>
      </c>
      <c r="D51" s="174">
        <f>+'[1]Stats 2015'!BU50</f>
        <v>9726</v>
      </c>
      <c r="E51" s="174">
        <f>+'[1]Stats 2015'!$BV50</f>
        <v>0</v>
      </c>
      <c r="F51" s="174">
        <f>+'[1]Stats 2015'!BW50</f>
        <v>0</v>
      </c>
      <c r="G51" s="174"/>
      <c r="H51" s="174">
        <f>+'[1]Stats 2015'!BQ50+'[1]Stats 2015'!BR50</f>
        <v>0</v>
      </c>
      <c r="I51" s="174">
        <f>+'[1]Stats 2015'!BY50</f>
        <v>0</v>
      </c>
      <c r="J51" s="174">
        <f>+'[1]Stats 2015'!CB50</f>
        <v>0</v>
      </c>
      <c r="K51" s="174">
        <f>+'[1]Stats 2015'!BZ50+'[1]Stats 2015'!CA50</f>
        <v>24227</v>
      </c>
      <c r="L51" s="174">
        <f>+'[1]Stats 2015'!BS50</f>
        <v>3921</v>
      </c>
      <c r="M51" s="174">
        <f>+'[1]Stats 2015'!BT50+'[1]Stats 2015'!CC50</f>
        <v>180</v>
      </c>
      <c r="N51" s="132">
        <f t="shared" si="0"/>
        <v>38054</v>
      </c>
      <c r="P51" s="174">
        <f>+'[1]Stats 2015'!CH50+'[1]Stats 2015'!CI50</f>
        <v>0</v>
      </c>
      <c r="Q51" s="174">
        <f>+'[1]Stats 2015'!CJ50</f>
        <v>0</v>
      </c>
      <c r="R51" s="174">
        <f>+'[1]Stats 2015'!CK50</f>
        <v>2232</v>
      </c>
      <c r="S51" s="174">
        <f>+'[1]Stats 2015'!CM50+'[1]Stats 2015'!CN50+'[1]Stats 2015'!CO50</f>
        <v>0</v>
      </c>
      <c r="T51" s="174">
        <f>+'[1]Stats 2015'!CV50</f>
        <v>29416</v>
      </c>
      <c r="U51" s="174">
        <f>+'[1]Stats 2015'!CR50+'[1]Stats 2015'!CS50+'[1]Stats 2015'!CT50+'[1]Stats 2015'!CU50+SUM('[1]Stats 2015'!CW50:DC50)</f>
        <v>8746</v>
      </c>
      <c r="V51" s="174">
        <f>+'[1]Stats 2015'!CF50</f>
        <v>0</v>
      </c>
      <c r="W51" s="174">
        <f>+'[1]Stats 2015'!CG50</f>
        <v>0</v>
      </c>
      <c r="X51" s="174">
        <f>+'[1]Stats 2015'!DE50</f>
        <v>5462</v>
      </c>
      <c r="Y51" s="132">
        <f t="shared" si="1"/>
        <v>45856</v>
      </c>
      <c r="Z51" s="132">
        <f t="shared" si="2"/>
        <v>-7802</v>
      </c>
      <c r="AB51" s="174">
        <f>+'[1]Stats 2015'!BB50+'[1]Stats 2015'!BC50</f>
        <v>690000</v>
      </c>
      <c r="AC51" s="174">
        <f>+'[1]Stats 2015'!BD50+'[1]Stats 2015'!BE50</f>
        <v>6728</v>
      </c>
      <c r="AD51" s="174">
        <f>+'[1]Stats 2015'!AX50+'[1]Stats 2015'!AZ50+'[1]Stats 2015'!BF50</f>
        <v>659396</v>
      </c>
      <c r="AE51" s="174">
        <f>+'[1]Stats 2015'!AY50</f>
        <v>0</v>
      </c>
      <c r="AF51" s="132">
        <f t="shared" si="3"/>
        <v>1356124</v>
      </c>
      <c r="AG51" s="174">
        <f>+'[1]Stats 2015'!BI50+'[1]Stats 2015'!BJ50</f>
        <v>1631</v>
      </c>
      <c r="AH51" s="132">
        <f t="shared" si="4"/>
        <v>1354493</v>
      </c>
    </row>
    <row r="52" spans="1:34" s="175" customFormat="1" ht="21.75" customHeight="1">
      <c r="A52" s="170">
        <f t="shared" si="5"/>
        <v>49</v>
      </c>
      <c r="B52" s="173" t="s">
        <v>368</v>
      </c>
      <c r="C52" s="173" t="s">
        <v>323</v>
      </c>
      <c r="D52" s="174">
        <f>+'[1]Stats 2015'!BU51</f>
        <v>16728</v>
      </c>
      <c r="E52" s="174">
        <f>+'[1]Stats 2015'!$BV51</f>
        <v>0</v>
      </c>
      <c r="F52" s="174">
        <f>+'[1]Stats 2015'!BW51</f>
        <v>300</v>
      </c>
      <c r="G52" s="174"/>
      <c r="H52" s="174">
        <f>+'[1]Stats 2015'!BQ51+'[1]Stats 2015'!BR51</f>
        <v>0</v>
      </c>
      <c r="I52" s="174">
        <f>+'[1]Stats 2015'!BY51</f>
        <v>0</v>
      </c>
      <c r="J52" s="174">
        <f>+'[1]Stats 2015'!CB51</f>
        <v>3645</v>
      </c>
      <c r="K52" s="174">
        <f>+'[1]Stats 2015'!BZ51+'[1]Stats 2015'!CA51</f>
        <v>0</v>
      </c>
      <c r="L52" s="174">
        <f>+'[1]Stats 2015'!BS51</f>
        <v>0</v>
      </c>
      <c r="M52" s="174">
        <f>+'[1]Stats 2015'!BT51+'[1]Stats 2015'!CC51</f>
        <v>11939</v>
      </c>
      <c r="N52" s="132">
        <f t="shared" si="0"/>
        <v>32612</v>
      </c>
      <c r="P52" s="174">
        <f>+'[1]Stats 2015'!CH51+'[1]Stats 2015'!CI51</f>
        <v>5807</v>
      </c>
      <c r="Q52" s="174">
        <f>+'[1]Stats 2015'!CJ51</f>
        <v>0</v>
      </c>
      <c r="R52" s="174">
        <f>+'[1]Stats 2015'!CK51</f>
        <v>0</v>
      </c>
      <c r="S52" s="174">
        <f>+'[1]Stats 2015'!CM51+'[1]Stats 2015'!CN51+'[1]Stats 2015'!CO51</f>
        <v>0</v>
      </c>
      <c r="T52" s="174">
        <f>+'[1]Stats 2015'!CV51</f>
        <v>12464</v>
      </c>
      <c r="U52" s="174">
        <f>+'[1]Stats 2015'!CR51+'[1]Stats 2015'!CS51+'[1]Stats 2015'!CT51+'[1]Stats 2015'!CU51+SUM('[1]Stats 2015'!CW51:DC51)</f>
        <v>5587</v>
      </c>
      <c r="V52" s="174">
        <f>+'[1]Stats 2015'!CF51</f>
        <v>2300</v>
      </c>
      <c r="W52" s="174">
        <f>+'[1]Stats 2015'!CG51</f>
        <v>0</v>
      </c>
      <c r="X52" s="174">
        <f>+'[1]Stats 2015'!DE51</f>
        <v>2300</v>
      </c>
      <c r="Y52" s="132">
        <f t="shared" si="1"/>
        <v>28458</v>
      </c>
      <c r="Z52" s="132">
        <f t="shared" si="2"/>
        <v>4154</v>
      </c>
      <c r="AB52" s="174">
        <f>+'[1]Stats 2015'!BB51+'[1]Stats 2015'!BC51</f>
        <v>595000</v>
      </c>
      <c r="AC52" s="174">
        <f>+'[1]Stats 2015'!BD51+'[1]Stats 2015'!BE51</f>
        <v>9653</v>
      </c>
      <c r="AD52" s="174">
        <f>+'[1]Stats 2015'!AX51+'[1]Stats 2015'!AZ51+'[1]Stats 2015'!BF51</f>
        <v>216164</v>
      </c>
      <c r="AE52" s="174">
        <f>+'[1]Stats 2015'!AY51</f>
        <v>0</v>
      </c>
      <c r="AF52" s="132">
        <f t="shared" si="3"/>
        <v>820817</v>
      </c>
      <c r="AG52" s="174">
        <f>+'[1]Stats 2015'!BI51+'[1]Stats 2015'!BJ51</f>
        <v>0</v>
      </c>
      <c r="AH52" s="132">
        <f t="shared" si="4"/>
        <v>820817</v>
      </c>
    </row>
    <row r="53" spans="1:34" s="175" customFormat="1" ht="21.75" customHeight="1">
      <c r="A53" s="170">
        <f t="shared" si="5"/>
        <v>50</v>
      </c>
      <c r="B53" s="173" t="s">
        <v>369</v>
      </c>
      <c r="C53" s="173" t="s">
        <v>322</v>
      </c>
      <c r="D53" s="174">
        <f>+'[1]Stats 2015'!BU52</f>
        <v>64591</v>
      </c>
      <c r="E53" s="174">
        <f>+'[1]Stats 2015'!$BV52</f>
        <v>0</v>
      </c>
      <c r="F53" s="174">
        <f>+'[1]Stats 2015'!BW52</f>
        <v>0</v>
      </c>
      <c r="G53" s="174"/>
      <c r="H53" s="174">
        <f>+'[1]Stats 2015'!BQ52+'[1]Stats 2015'!BR52</f>
        <v>0</v>
      </c>
      <c r="I53" s="174">
        <f>+'[1]Stats 2015'!BY52</f>
        <v>0</v>
      </c>
      <c r="J53" s="174">
        <f>+'[1]Stats 2015'!CB52</f>
        <v>1095</v>
      </c>
      <c r="K53" s="174">
        <f>+'[1]Stats 2015'!BZ52+'[1]Stats 2015'!CA52</f>
        <v>8057</v>
      </c>
      <c r="L53" s="174">
        <f>+'[1]Stats 2015'!BS52</f>
        <v>0</v>
      </c>
      <c r="M53" s="174">
        <f>+'[1]Stats 2015'!BT52+'[1]Stats 2015'!CC52</f>
        <v>14165</v>
      </c>
      <c r="N53" s="132">
        <f t="shared" si="0"/>
        <v>87908</v>
      </c>
      <c r="P53" s="174">
        <f>+'[1]Stats 2015'!CH52+'[1]Stats 2015'!CI52</f>
        <v>56488</v>
      </c>
      <c r="Q53" s="174">
        <f>+'[1]Stats 2015'!CJ52</f>
        <v>0</v>
      </c>
      <c r="R53" s="174">
        <f>+'[1]Stats 2015'!CK52</f>
        <v>1345</v>
      </c>
      <c r="S53" s="174">
        <f>+'[1]Stats 2015'!CM52+'[1]Stats 2015'!CN52+'[1]Stats 2015'!CO52</f>
        <v>4013</v>
      </c>
      <c r="T53" s="174">
        <f>+'[1]Stats 2015'!CV52</f>
        <v>9075</v>
      </c>
      <c r="U53" s="174">
        <f>+'[1]Stats 2015'!CR52+'[1]Stats 2015'!CS52+'[1]Stats 2015'!CT52+'[1]Stats 2015'!CU52+SUM('[1]Stats 2015'!CW52:DC52)</f>
        <v>5532</v>
      </c>
      <c r="V53" s="174">
        <f>+'[1]Stats 2015'!CF52</f>
        <v>595</v>
      </c>
      <c r="W53" s="174">
        <f>+'[1]Stats 2015'!CG52</f>
        <v>0</v>
      </c>
      <c r="X53" s="174">
        <f>+'[1]Stats 2015'!DE52</f>
        <v>11067</v>
      </c>
      <c r="Y53" s="132">
        <f t="shared" si="1"/>
        <v>88115</v>
      </c>
      <c r="Z53" s="132">
        <f t="shared" si="2"/>
        <v>-207</v>
      </c>
      <c r="AB53" s="174">
        <f>+'[1]Stats 2015'!BB52+'[1]Stats 2015'!BC52</f>
        <v>1499000</v>
      </c>
      <c r="AC53" s="174">
        <f>+'[1]Stats 2015'!BD52+'[1]Stats 2015'!BE52</f>
        <v>118875</v>
      </c>
      <c r="AD53" s="174">
        <f>+'[1]Stats 2015'!AX52+'[1]Stats 2015'!AZ52+'[1]Stats 2015'!BF52</f>
        <v>180338</v>
      </c>
      <c r="AE53" s="174">
        <f>+'[1]Stats 2015'!AY52</f>
        <v>0</v>
      </c>
      <c r="AF53" s="132">
        <f t="shared" si="3"/>
        <v>1798213</v>
      </c>
      <c r="AG53" s="174">
        <f>+'[1]Stats 2015'!BI52+'[1]Stats 2015'!BJ52</f>
        <v>0</v>
      </c>
      <c r="AH53" s="132">
        <f t="shared" si="4"/>
        <v>1798213</v>
      </c>
    </row>
    <row r="54" spans="1:34" s="175" customFormat="1" ht="21.75" customHeight="1">
      <c r="A54" s="170">
        <f t="shared" si="5"/>
        <v>51</v>
      </c>
      <c r="B54" s="173" t="s">
        <v>370</v>
      </c>
      <c r="C54" s="173" t="s">
        <v>435</v>
      </c>
      <c r="D54" s="174">
        <f>+'[1]Stats 2015'!BU53</f>
        <v>93954</v>
      </c>
      <c r="E54" s="174">
        <f>+'[1]Stats 2015'!$BV53</f>
        <v>600</v>
      </c>
      <c r="F54" s="174">
        <f>+'[1]Stats 2015'!BW53</f>
        <v>0</v>
      </c>
      <c r="G54" s="174"/>
      <c r="H54" s="174">
        <f>+'[1]Stats 2015'!BQ53+'[1]Stats 2015'!BR53</f>
        <v>0</v>
      </c>
      <c r="I54" s="174">
        <f>+'[1]Stats 2015'!BY53</f>
        <v>0</v>
      </c>
      <c r="J54" s="174">
        <f>+'[1]Stats 2015'!CB53</f>
        <v>14560</v>
      </c>
      <c r="K54" s="174">
        <f>+'[1]Stats 2015'!BZ53+'[1]Stats 2015'!CA53</f>
        <v>1579</v>
      </c>
      <c r="L54" s="174">
        <f>+'[1]Stats 2015'!BS53</f>
        <v>3747</v>
      </c>
      <c r="M54" s="174">
        <f>+'[1]Stats 2015'!BT53+'[1]Stats 2015'!CC53</f>
        <v>0</v>
      </c>
      <c r="N54" s="132">
        <f t="shared" si="0"/>
        <v>114440</v>
      </c>
      <c r="P54" s="174">
        <f>+'[1]Stats 2015'!CH53+'[1]Stats 2015'!CI53</f>
        <v>67707</v>
      </c>
      <c r="Q54" s="174">
        <f>+'[1]Stats 2015'!CJ53</f>
        <v>0</v>
      </c>
      <c r="R54" s="174">
        <f>+'[1]Stats 2015'!CK53</f>
        <v>1620</v>
      </c>
      <c r="S54" s="174">
        <f>+'[1]Stats 2015'!CM53+'[1]Stats 2015'!CN53+'[1]Stats 2015'!CO53</f>
        <v>3257</v>
      </c>
      <c r="T54" s="174">
        <f>+'[1]Stats 2015'!CV53</f>
        <v>20541</v>
      </c>
      <c r="U54" s="174">
        <f>+'[1]Stats 2015'!CR53+'[1]Stats 2015'!CS53+'[1]Stats 2015'!CT53+'[1]Stats 2015'!CU53+SUM('[1]Stats 2015'!CW53:DC53)</f>
        <v>40175</v>
      </c>
      <c r="V54" s="174">
        <f>+'[1]Stats 2015'!CF53</f>
        <v>3283</v>
      </c>
      <c r="W54" s="174">
        <f>+'[1]Stats 2015'!CG53</f>
        <v>4895</v>
      </c>
      <c r="X54" s="174">
        <f>+'[1]Stats 2015'!DE53</f>
        <v>4170</v>
      </c>
      <c r="Y54" s="132">
        <f t="shared" si="1"/>
        <v>145648</v>
      </c>
      <c r="Z54" s="132">
        <f t="shared" si="2"/>
        <v>-31208</v>
      </c>
      <c r="AB54" s="174">
        <f>+'[1]Stats 2015'!BB53+'[1]Stats 2015'!BC53</f>
        <v>1045000</v>
      </c>
      <c r="AC54" s="174">
        <f>+'[1]Stats 2015'!BD53+'[1]Stats 2015'!BE53</f>
        <v>7177</v>
      </c>
      <c r="AD54" s="174">
        <f>+'[1]Stats 2015'!AX53+'[1]Stats 2015'!AZ53+'[1]Stats 2015'!BF53</f>
        <v>96845</v>
      </c>
      <c r="AE54" s="174">
        <f>+'[1]Stats 2015'!AY53</f>
        <v>0</v>
      </c>
      <c r="AF54" s="132">
        <f t="shared" si="3"/>
        <v>1149022</v>
      </c>
      <c r="AG54" s="174">
        <f>+'[1]Stats 2015'!BI53+'[1]Stats 2015'!BJ53</f>
        <v>0</v>
      </c>
      <c r="AH54" s="132">
        <f t="shared" si="4"/>
        <v>1149022</v>
      </c>
    </row>
    <row r="55" spans="1:34" s="175" customFormat="1" ht="21.75" customHeight="1">
      <c r="A55" s="170">
        <f t="shared" si="5"/>
        <v>52</v>
      </c>
      <c r="B55" s="173" t="s">
        <v>371</v>
      </c>
      <c r="C55" s="173" t="s">
        <v>322</v>
      </c>
      <c r="D55" s="174">
        <f>+'[1]Stats 2015'!BU54</f>
        <v>10605</v>
      </c>
      <c r="E55" s="174">
        <f>+'[1]Stats 2015'!$BV54</f>
        <v>550</v>
      </c>
      <c r="F55" s="174">
        <f>+'[1]Stats 2015'!BW54</f>
        <v>0</v>
      </c>
      <c r="G55" s="174"/>
      <c r="H55" s="174">
        <f>+'[1]Stats 2015'!BQ54+'[1]Stats 2015'!BR54</f>
        <v>0</v>
      </c>
      <c r="I55" s="174">
        <f>+'[1]Stats 2015'!BY54</f>
        <v>0</v>
      </c>
      <c r="J55" s="174">
        <f>+'[1]Stats 2015'!CB54</f>
        <v>17177</v>
      </c>
      <c r="K55" s="174">
        <f>+'[1]Stats 2015'!BZ54+'[1]Stats 2015'!CA54</f>
        <v>496</v>
      </c>
      <c r="L55" s="174">
        <f>+'[1]Stats 2015'!BS54</f>
        <v>0</v>
      </c>
      <c r="M55" s="174">
        <f>+'[1]Stats 2015'!BT54+'[1]Stats 2015'!CC54</f>
        <v>19046</v>
      </c>
      <c r="N55" s="132">
        <f t="shared" si="0"/>
        <v>47874</v>
      </c>
      <c r="P55" s="174">
        <f>+'[1]Stats 2015'!CH54+'[1]Stats 2015'!CI54</f>
        <v>16576</v>
      </c>
      <c r="Q55" s="174">
        <f>+'[1]Stats 2015'!CJ54</f>
        <v>6750</v>
      </c>
      <c r="R55" s="174">
        <f>+'[1]Stats 2015'!CK54</f>
        <v>0</v>
      </c>
      <c r="S55" s="174">
        <f>+'[1]Stats 2015'!CM54+'[1]Stats 2015'!CN54+'[1]Stats 2015'!CO54</f>
        <v>0</v>
      </c>
      <c r="T55" s="174">
        <f>+'[1]Stats 2015'!CV54</f>
        <v>20353</v>
      </c>
      <c r="U55" s="174">
        <f>+'[1]Stats 2015'!CR54+'[1]Stats 2015'!CS54+'[1]Stats 2015'!CT54+'[1]Stats 2015'!CU54+SUM('[1]Stats 2015'!CW54:DC54)</f>
        <v>1311</v>
      </c>
      <c r="V55" s="174">
        <f>+'[1]Stats 2015'!CF54</f>
        <v>770</v>
      </c>
      <c r="W55" s="174">
        <f>+'[1]Stats 2015'!CG54</f>
        <v>0</v>
      </c>
      <c r="X55" s="174">
        <f>+'[1]Stats 2015'!DE54</f>
        <v>912</v>
      </c>
      <c r="Y55" s="132">
        <f t="shared" si="1"/>
        <v>46672</v>
      </c>
      <c r="Z55" s="132">
        <f t="shared" si="2"/>
        <v>1202</v>
      </c>
      <c r="AB55" s="174">
        <f>+'[1]Stats 2015'!BB54+'[1]Stats 2015'!BC54</f>
        <v>870000</v>
      </c>
      <c r="AC55" s="174">
        <f>+'[1]Stats 2015'!BD54+'[1]Stats 2015'!BE54</f>
        <v>0</v>
      </c>
      <c r="AD55" s="174">
        <f>+'[1]Stats 2015'!AX54+'[1]Stats 2015'!AZ54+'[1]Stats 2015'!BF54</f>
        <v>21185</v>
      </c>
      <c r="AE55" s="174">
        <f>+'[1]Stats 2015'!AY54</f>
        <v>0</v>
      </c>
      <c r="AF55" s="132">
        <f t="shared" si="3"/>
        <v>891185</v>
      </c>
      <c r="AG55" s="174">
        <f>+'[1]Stats 2015'!BI54+'[1]Stats 2015'!BJ54</f>
        <v>9487</v>
      </c>
      <c r="AH55" s="132">
        <f t="shared" si="4"/>
        <v>881698</v>
      </c>
    </row>
    <row r="56" spans="1:34" s="175" customFormat="1" ht="21.75" customHeight="1">
      <c r="A56" s="170">
        <f t="shared" si="5"/>
        <v>53</v>
      </c>
      <c r="B56" s="173" t="s">
        <v>372</v>
      </c>
      <c r="C56" s="173" t="s">
        <v>322</v>
      </c>
      <c r="D56" s="174">
        <f>+'[1]Stats 2015'!BU55</f>
        <v>0</v>
      </c>
      <c r="E56" s="174">
        <f>+'[1]Stats 2015'!$BV55</f>
        <v>0</v>
      </c>
      <c r="F56" s="174">
        <f>+'[1]Stats 2015'!BW55</f>
        <v>0</v>
      </c>
      <c r="G56" s="174"/>
      <c r="H56" s="174">
        <f>+'[1]Stats 2015'!BQ55+'[1]Stats 2015'!BR55</f>
        <v>0</v>
      </c>
      <c r="I56" s="174">
        <f>+'[1]Stats 2015'!BY55</f>
        <v>0</v>
      </c>
      <c r="J56" s="174">
        <f>+'[1]Stats 2015'!CB55</f>
        <v>0</v>
      </c>
      <c r="K56" s="174">
        <f>+'[1]Stats 2015'!BZ55+'[1]Stats 2015'!CA55</f>
        <v>0</v>
      </c>
      <c r="L56" s="174">
        <f>+'[1]Stats 2015'!BS55</f>
        <v>0</v>
      </c>
      <c r="M56" s="174">
        <f>+'[1]Stats 2015'!BT55+'[1]Stats 2015'!CC55</f>
        <v>0</v>
      </c>
      <c r="N56" s="132">
        <f t="shared" si="0"/>
        <v>0</v>
      </c>
      <c r="P56" s="174">
        <f>+'[1]Stats 2015'!CH55+'[1]Stats 2015'!CI55</f>
        <v>0</v>
      </c>
      <c r="Q56" s="174">
        <f>+'[1]Stats 2015'!CJ55</f>
        <v>0</v>
      </c>
      <c r="R56" s="174">
        <f>+'[1]Stats 2015'!CK55</f>
        <v>0</v>
      </c>
      <c r="S56" s="174">
        <f>+'[1]Stats 2015'!CM55+'[1]Stats 2015'!CN55+'[1]Stats 2015'!CO55</f>
        <v>0</v>
      </c>
      <c r="T56" s="174">
        <f>+'[1]Stats 2015'!CV55</f>
        <v>0</v>
      </c>
      <c r="U56" s="174">
        <f>+'[1]Stats 2015'!CR55+'[1]Stats 2015'!CS55+'[1]Stats 2015'!CT55+'[1]Stats 2015'!CU55+SUM('[1]Stats 2015'!CW55:DC55)</f>
        <v>0</v>
      </c>
      <c r="V56" s="174">
        <f>+'[1]Stats 2015'!CF55</f>
        <v>0</v>
      </c>
      <c r="W56" s="174">
        <f>+'[1]Stats 2015'!CG55</f>
        <v>0</v>
      </c>
      <c r="X56" s="174">
        <f>+'[1]Stats 2015'!DE55</f>
        <v>0</v>
      </c>
      <c r="Y56" s="132">
        <f t="shared" si="1"/>
        <v>0</v>
      </c>
      <c r="Z56" s="132">
        <f t="shared" si="2"/>
        <v>0</v>
      </c>
      <c r="AB56" s="174">
        <f>+'[1]Stats 2015'!BB55+'[1]Stats 2015'!BC55</f>
        <v>0</v>
      </c>
      <c r="AC56" s="174">
        <f>+'[1]Stats 2015'!BD55+'[1]Stats 2015'!BE55</f>
        <v>0</v>
      </c>
      <c r="AD56" s="174">
        <f>+'[1]Stats 2015'!AX55+'[1]Stats 2015'!AZ55+'[1]Stats 2015'!BF55</f>
        <v>0</v>
      </c>
      <c r="AE56" s="174">
        <f>+'[1]Stats 2015'!AY55</f>
        <v>0</v>
      </c>
      <c r="AF56" s="132">
        <f t="shared" si="3"/>
        <v>0</v>
      </c>
      <c r="AG56" s="174">
        <f>+'[1]Stats 2015'!BI55+'[1]Stats 2015'!BJ55</f>
        <v>0</v>
      </c>
      <c r="AH56" s="132">
        <f t="shared" si="4"/>
        <v>0</v>
      </c>
    </row>
    <row r="57" spans="1:34" s="175" customFormat="1" ht="21.75" customHeight="1">
      <c r="A57" s="170">
        <f t="shared" si="5"/>
        <v>54</v>
      </c>
      <c r="B57" s="173" t="s">
        <v>373</v>
      </c>
      <c r="C57" s="173" t="s">
        <v>322</v>
      </c>
      <c r="D57" s="174">
        <f>+'[1]Stats 2015'!BU56</f>
        <v>0</v>
      </c>
      <c r="E57" s="174">
        <f>+'[1]Stats 2015'!$BV56</f>
        <v>0</v>
      </c>
      <c r="F57" s="174">
        <f>+'[1]Stats 2015'!BW56</f>
        <v>0</v>
      </c>
      <c r="G57" s="174"/>
      <c r="H57" s="174">
        <f>+'[1]Stats 2015'!BQ56+'[1]Stats 2015'!BR56</f>
        <v>0</v>
      </c>
      <c r="I57" s="174">
        <f>+'[1]Stats 2015'!BY56</f>
        <v>0</v>
      </c>
      <c r="J57" s="174">
        <f>+'[1]Stats 2015'!CB56</f>
        <v>0</v>
      </c>
      <c r="K57" s="174">
        <f>+'[1]Stats 2015'!BZ56+'[1]Stats 2015'!CA56</f>
        <v>0</v>
      </c>
      <c r="L57" s="174">
        <f>+'[1]Stats 2015'!BS56</f>
        <v>0</v>
      </c>
      <c r="M57" s="174">
        <f>+'[1]Stats 2015'!BT56+'[1]Stats 2015'!CC56</f>
        <v>0</v>
      </c>
      <c r="N57" s="132">
        <f t="shared" si="0"/>
        <v>0</v>
      </c>
      <c r="P57" s="174">
        <f>+'[1]Stats 2015'!CH56+'[1]Stats 2015'!CI56</f>
        <v>0</v>
      </c>
      <c r="Q57" s="174">
        <f>+'[1]Stats 2015'!CJ56</f>
        <v>0</v>
      </c>
      <c r="R57" s="174">
        <f>+'[1]Stats 2015'!CK56</f>
        <v>0</v>
      </c>
      <c r="S57" s="174">
        <f>+'[1]Stats 2015'!CM56+'[1]Stats 2015'!CN56+'[1]Stats 2015'!CO56</f>
        <v>0</v>
      </c>
      <c r="T57" s="174">
        <f>+'[1]Stats 2015'!CV56</f>
        <v>0</v>
      </c>
      <c r="U57" s="174">
        <f>+'[1]Stats 2015'!CR56+'[1]Stats 2015'!CS56+'[1]Stats 2015'!CT56+'[1]Stats 2015'!CU56+SUM('[1]Stats 2015'!CW56:DC56)</f>
        <v>0</v>
      </c>
      <c r="V57" s="174">
        <f>+'[1]Stats 2015'!CF56</f>
        <v>0</v>
      </c>
      <c r="W57" s="174">
        <f>+'[1]Stats 2015'!CG56</f>
        <v>0</v>
      </c>
      <c r="X57" s="174">
        <f>+'[1]Stats 2015'!DE56</f>
        <v>0</v>
      </c>
      <c r="Y57" s="132">
        <f t="shared" si="1"/>
        <v>0</v>
      </c>
      <c r="Z57" s="132">
        <f t="shared" si="2"/>
        <v>0</v>
      </c>
      <c r="AB57" s="174">
        <f>+'[1]Stats 2015'!BB56+'[1]Stats 2015'!BC56</f>
        <v>74029</v>
      </c>
      <c r="AC57" s="174">
        <f>+'[1]Stats 2015'!BD56+'[1]Stats 2015'!BE56</f>
        <v>8169</v>
      </c>
      <c r="AD57" s="174">
        <f>+'[1]Stats 2015'!AX56+'[1]Stats 2015'!AZ56+'[1]Stats 2015'!BF56</f>
        <v>101267</v>
      </c>
      <c r="AE57" s="174">
        <f>+'[1]Stats 2015'!AY56</f>
        <v>0</v>
      </c>
      <c r="AF57" s="132">
        <f t="shared" si="3"/>
        <v>183465</v>
      </c>
      <c r="AG57" s="174">
        <f>+'[1]Stats 2015'!BI56+'[1]Stats 2015'!BJ56</f>
        <v>0</v>
      </c>
      <c r="AH57" s="132">
        <f t="shared" si="4"/>
        <v>183465</v>
      </c>
    </row>
    <row r="58" spans="1:34" s="175" customFormat="1" ht="21.75" customHeight="1">
      <c r="A58" s="170">
        <f t="shared" si="5"/>
        <v>55</v>
      </c>
      <c r="B58" s="173" t="s">
        <v>374</v>
      </c>
      <c r="C58" s="173" t="s">
        <v>323</v>
      </c>
      <c r="D58" s="174">
        <f>+'[1]Stats 2015'!BU57</f>
        <v>36683</v>
      </c>
      <c r="E58" s="174">
        <f>+'[1]Stats 2015'!$BV57</f>
        <v>91189</v>
      </c>
      <c r="F58" s="174">
        <f>+'[1]Stats 2015'!BW57</f>
        <v>26531</v>
      </c>
      <c r="G58" s="174"/>
      <c r="H58" s="174">
        <f>+'[1]Stats 2015'!BQ57+'[1]Stats 2015'!BR57</f>
        <v>0</v>
      </c>
      <c r="I58" s="174">
        <f>+'[1]Stats 2015'!BY57</f>
        <v>0</v>
      </c>
      <c r="J58" s="174">
        <f>+'[1]Stats 2015'!CB57</f>
        <v>41467</v>
      </c>
      <c r="K58" s="174">
        <f>+'[1]Stats 2015'!BZ57+'[1]Stats 2015'!CA57</f>
        <v>9067</v>
      </c>
      <c r="L58" s="174">
        <f>+'[1]Stats 2015'!BS57</f>
        <v>0</v>
      </c>
      <c r="M58" s="174">
        <f>+'[1]Stats 2015'!BT57+'[1]Stats 2015'!CC57</f>
        <v>50534</v>
      </c>
      <c r="N58" s="132">
        <f t="shared" si="0"/>
        <v>255471</v>
      </c>
      <c r="P58" s="174">
        <f>+'[1]Stats 2015'!CH57+'[1]Stats 2015'!CI57</f>
        <v>41185</v>
      </c>
      <c r="Q58" s="174">
        <f>+'[1]Stats 2015'!CJ57</f>
        <v>6000</v>
      </c>
      <c r="R58" s="174">
        <f>+'[1]Stats 2015'!CK57</f>
        <v>400</v>
      </c>
      <c r="S58" s="174">
        <f>+'[1]Stats 2015'!CM57+'[1]Stats 2015'!CN57+'[1]Stats 2015'!CO57</f>
        <v>3396</v>
      </c>
      <c r="T58" s="174">
        <f>+'[1]Stats 2015'!CV57</f>
        <v>41199</v>
      </c>
      <c r="U58" s="174">
        <f>+'[1]Stats 2015'!CR57+'[1]Stats 2015'!CS57+'[1]Stats 2015'!CT57+'[1]Stats 2015'!CU57+SUM('[1]Stats 2015'!CW57:DC57)</f>
        <v>15511</v>
      </c>
      <c r="V58" s="174">
        <f>+'[1]Stats 2015'!CF57</f>
        <v>0</v>
      </c>
      <c r="W58" s="174">
        <f>+'[1]Stats 2015'!CG57</f>
        <v>0</v>
      </c>
      <c r="X58" s="174">
        <f>+'[1]Stats 2015'!DE57</f>
        <v>103360</v>
      </c>
      <c r="Y58" s="132">
        <f t="shared" si="1"/>
        <v>211051</v>
      </c>
      <c r="Z58" s="132">
        <f t="shared" si="2"/>
        <v>44420</v>
      </c>
      <c r="AB58" s="174">
        <f>+'[1]Stats 2015'!BB57+'[1]Stats 2015'!BC57</f>
        <v>2768000</v>
      </c>
      <c r="AC58" s="174">
        <f>+'[1]Stats 2015'!BD57+'[1]Stats 2015'!BE57</f>
        <v>370000</v>
      </c>
      <c r="AD58" s="174">
        <f>+'[1]Stats 2015'!AX57+'[1]Stats 2015'!AZ57+'[1]Stats 2015'!BF57</f>
        <v>155698</v>
      </c>
      <c r="AE58" s="174">
        <f>+'[1]Stats 2015'!AY57</f>
        <v>0</v>
      </c>
      <c r="AF58" s="132">
        <f t="shared" si="3"/>
        <v>3293698</v>
      </c>
      <c r="AG58" s="174">
        <f>+'[1]Stats 2015'!BI57+'[1]Stats 2015'!BJ57</f>
        <v>18092</v>
      </c>
      <c r="AH58" s="132">
        <f t="shared" si="4"/>
        <v>3275606</v>
      </c>
    </row>
    <row r="59" spans="1:34" s="175" customFormat="1" ht="21.75" customHeight="1">
      <c r="A59" s="170">
        <f t="shared" si="5"/>
        <v>56</v>
      </c>
      <c r="B59" s="173" t="s">
        <v>441</v>
      </c>
      <c r="C59" s="173" t="s">
        <v>325</v>
      </c>
      <c r="D59" s="174">
        <f>+'[1]Stats 2015'!BU58</f>
        <v>0</v>
      </c>
      <c r="E59" s="174">
        <f>+'[1]Stats 2015'!$BV58</f>
        <v>0</v>
      </c>
      <c r="F59" s="174">
        <f>+'[1]Stats 2015'!BW58</f>
        <v>0</v>
      </c>
      <c r="G59" s="174"/>
      <c r="H59" s="174">
        <f>+'[1]Stats 2015'!BQ58+'[1]Stats 2015'!BR58</f>
        <v>0</v>
      </c>
      <c r="I59" s="174">
        <f>+'[1]Stats 2015'!BY58</f>
        <v>0</v>
      </c>
      <c r="J59" s="174">
        <f>+'[1]Stats 2015'!CB58</f>
        <v>0</v>
      </c>
      <c r="K59" s="174">
        <f>+'[1]Stats 2015'!BZ58+'[1]Stats 2015'!CA58</f>
        <v>0</v>
      </c>
      <c r="L59" s="174">
        <f>+'[1]Stats 2015'!BS58</f>
        <v>0</v>
      </c>
      <c r="M59" s="174">
        <f>+'[1]Stats 2015'!BT58+'[1]Stats 2015'!CC58</f>
        <v>0</v>
      </c>
      <c r="N59" s="132">
        <f t="shared" si="0"/>
        <v>0</v>
      </c>
      <c r="P59" s="174">
        <f>+'[1]Stats 2015'!CH58+'[1]Stats 2015'!CI58</f>
        <v>0</v>
      </c>
      <c r="Q59" s="174">
        <f>+'[1]Stats 2015'!CJ58</f>
        <v>0</v>
      </c>
      <c r="R59" s="174">
        <f>+'[1]Stats 2015'!CK58</f>
        <v>0</v>
      </c>
      <c r="S59" s="174">
        <f>+'[1]Stats 2015'!CM58+'[1]Stats 2015'!CN58+'[1]Stats 2015'!CO58</f>
        <v>0</v>
      </c>
      <c r="T59" s="174">
        <f>+'[1]Stats 2015'!CV58</f>
        <v>0</v>
      </c>
      <c r="U59" s="174">
        <f>+'[1]Stats 2015'!CR58+'[1]Stats 2015'!CS58+'[1]Stats 2015'!CT58+'[1]Stats 2015'!CU58+SUM('[1]Stats 2015'!CW58:DC58)</f>
        <v>0</v>
      </c>
      <c r="V59" s="174">
        <f>+'[1]Stats 2015'!CF58</f>
        <v>0</v>
      </c>
      <c r="W59" s="174">
        <f>+'[1]Stats 2015'!CG58</f>
        <v>0</v>
      </c>
      <c r="X59" s="174">
        <f>+'[1]Stats 2015'!DE58</f>
        <v>0</v>
      </c>
      <c r="Y59" s="132">
        <f t="shared" si="1"/>
        <v>0</v>
      </c>
      <c r="Z59" s="132">
        <f t="shared" si="2"/>
        <v>0</v>
      </c>
      <c r="AB59" s="174">
        <f>+'[1]Stats 2015'!BB58+'[1]Stats 2015'!BC58</f>
        <v>0</v>
      </c>
      <c r="AC59" s="174">
        <f>+'[1]Stats 2015'!BD58+'[1]Stats 2015'!BE58</f>
        <v>0</v>
      </c>
      <c r="AD59" s="174">
        <f>+'[1]Stats 2015'!AX58+'[1]Stats 2015'!AZ58+'[1]Stats 2015'!BF58</f>
        <v>0</v>
      </c>
      <c r="AE59" s="174">
        <f>+'[1]Stats 2015'!AY58</f>
        <v>0</v>
      </c>
      <c r="AF59" s="132">
        <f t="shared" si="3"/>
        <v>0</v>
      </c>
      <c r="AG59" s="174">
        <f>+'[1]Stats 2015'!BI58+'[1]Stats 2015'!BJ58</f>
        <v>0</v>
      </c>
      <c r="AH59" s="132">
        <f t="shared" si="4"/>
        <v>0</v>
      </c>
    </row>
    <row r="60" spans="1:34" s="175" customFormat="1" ht="21.75" customHeight="1">
      <c r="A60" s="170">
        <f t="shared" si="5"/>
        <v>57</v>
      </c>
      <c r="B60" s="173" t="s">
        <v>375</v>
      </c>
      <c r="C60" s="173" t="s">
        <v>442</v>
      </c>
      <c r="D60" s="174">
        <f>+'[1]Stats 2015'!BU59</f>
        <v>32435</v>
      </c>
      <c r="E60" s="174">
        <f>+'[1]Stats 2015'!$BV59</f>
        <v>458</v>
      </c>
      <c r="F60" s="174">
        <f>+'[1]Stats 2015'!BW59</f>
        <v>0</v>
      </c>
      <c r="G60" s="174"/>
      <c r="H60" s="174">
        <f>+'[1]Stats 2015'!BQ59+'[1]Stats 2015'!BR59</f>
        <v>0</v>
      </c>
      <c r="I60" s="174">
        <f>+'[1]Stats 2015'!BY59</f>
        <v>0</v>
      </c>
      <c r="J60" s="174">
        <f>+'[1]Stats 2015'!CB59</f>
        <v>14187</v>
      </c>
      <c r="K60" s="174">
        <f>+'[1]Stats 2015'!BZ59+'[1]Stats 2015'!CA59</f>
        <v>36758</v>
      </c>
      <c r="L60" s="174">
        <f>+'[1]Stats 2015'!BS59</f>
        <v>0</v>
      </c>
      <c r="M60" s="174">
        <f>+'[1]Stats 2015'!BT59+'[1]Stats 2015'!CC59</f>
        <v>11</v>
      </c>
      <c r="N60" s="132">
        <f t="shared" si="0"/>
        <v>83849</v>
      </c>
      <c r="P60" s="174">
        <f>+'[1]Stats 2015'!CH59+'[1]Stats 2015'!CI59</f>
        <v>42200</v>
      </c>
      <c r="Q60" s="174">
        <f>+'[1]Stats 2015'!CJ59</f>
        <v>10920</v>
      </c>
      <c r="R60" s="174">
        <f>+'[1]Stats 2015'!CK59</f>
        <v>2036</v>
      </c>
      <c r="S60" s="174">
        <f>+'[1]Stats 2015'!CM59+'[1]Stats 2015'!CN59+'[1]Stats 2015'!CO59</f>
        <v>0</v>
      </c>
      <c r="T60" s="174">
        <f>+'[1]Stats 2015'!CV59</f>
        <v>15705</v>
      </c>
      <c r="U60" s="174">
        <f>+'[1]Stats 2015'!CR59+'[1]Stats 2015'!CS59+'[1]Stats 2015'!CT59+'[1]Stats 2015'!CU59+SUM('[1]Stats 2015'!CW59:DC59)</f>
        <v>3384</v>
      </c>
      <c r="V60" s="174">
        <f>+'[1]Stats 2015'!CF59</f>
        <v>0</v>
      </c>
      <c r="W60" s="174">
        <f>+'[1]Stats 2015'!CG59</f>
        <v>0</v>
      </c>
      <c r="X60" s="174">
        <f>+'[1]Stats 2015'!DE59</f>
        <v>10820</v>
      </c>
      <c r="Y60" s="132">
        <f t="shared" si="1"/>
        <v>85065</v>
      </c>
      <c r="Z60" s="132">
        <f t="shared" si="2"/>
        <v>-1216</v>
      </c>
      <c r="AB60" s="174">
        <f>+'[1]Stats 2015'!BB59+'[1]Stats 2015'!BC59</f>
        <v>666750</v>
      </c>
      <c r="AC60" s="174">
        <f>+'[1]Stats 2015'!BD59+'[1]Stats 2015'!BE59</f>
        <v>150000</v>
      </c>
      <c r="AD60" s="174">
        <f>+'[1]Stats 2015'!AX59+'[1]Stats 2015'!AZ59+'[1]Stats 2015'!BF59</f>
        <v>794115</v>
      </c>
      <c r="AE60" s="174">
        <f>+'[1]Stats 2015'!AY59</f>
        <v>0</v>
      </c>
      <c r="AF60" s="132">
        <f t="shared" si="3"/>
        <v>1610865</v>
      </c>
      <c r="AG60" s="174">
        <f>+'[1]Stats 2015'!BI59+'[1]Stats 2015'!BJ59</f>
        <v>1440</v>
      </c>
      <c r="AH60" s="132">
        <f t="shared" si="4"/>
        <v>1609425</v>
      </c>
    </row>
    <row r="61" spans="1:34" s="175" customFormat="1" ht="21.75" customHeight="1">
      <c r="A61" s="170">
        <f t="shared" si="5"/>
        <v>58</v>
      </c>
      <c r="B61" s="173" t="s">
        <v>376</v>
      </c>
      <c r="C61" s="173" t="s">
        <v>323</v>
      </c>
      <c r="D61" s="174">
        <f>+'[1]Stats 2015'!BU60</f>
        <v>71320</v>
      </c>
      <c r="E61" s="174">
        <f>+'[1]Stats 2015'!$BV60</f>
        <v>2865</v>
      </c>
      <c r="F61" s="174">
        <f>+'[1]Stats 2015'!BW60</f>
        <v>7371</v>
      </c>
      <c r="G61" s="174"/>
      <c r="H61" s="174">
        <f>+'[1]Stats 2015'!BQ60+'[1]Stats 2015'!BR60</f>
        <v>5000</v>
      </c>
      <c r="I61" s="174">
        <f>+'[1]Stats 2015'!BY60</f>
        <v>0</v>
      </c>
      <c r="J61" s="174">
        <f>+'[1]Stats 2015'!CB60</f>
        <v>5047</v>
      </c>
      <c r="K61" s="174">
        <f>+'[1]Stats 2015'!BZ60+'[1]Stats 2015'!CA60</f>
        <v>436</v>
      </c>
      <c r="L61" s="174">
        <f>+'[1]Stats 2015'!BS60</f>
        <v>0</v>
      </c>
      <c r="M61" s="174">
        <f>+'[1]Stats 2015'!BT60+'[1]Stats 2015'!CC60</f>
        <v>217</v>
      </c>
      <c r="N61" s="132">
        <f t="shared" si="0"/>
        <v>92256</v>
      </c>
      <c r="P61" s="174">
        <f>+'[1]Stats 2015'!CH60+'[1]Stats 2015'!CI60</f>
        <v>45250</v>
      </c>
      <c r="Q61" s="174">
        <f>+'[1]Stats 2015'!CJ60</f>
        <v>3416</v>
      </c>
      <c r="R61" s="174">
        <f>+'[1]Stats 2015'!CK60</f>
        <v>3036</v>
      </c>
      <c r="S61" s="174">
        <f>+'[1]Stats 2015'!CM60+'[1]Stats 2015'!CN60+'[1]Stats 2015'!CO60</f>
        <v>0</v>
      </c>
      <c r="T61" s="174">
        <f>+'[1]Stats 2015'!CV60</f>
        <v>27492</v>
      </c>
      <c r="U61" s="174">
        <f>+'[1]Stats 2015'!CR60+'[1]Stats 2015'!CS60+'[1]Stats 2015'!CT60+'[1]Stats 2015'!CU60+SUM('[1]Stats 2015'!CW60:DC60)</f>
        <v>9387</v>
      </c>
      <c r="V61" s="174">
        <f>+'[1]Stats 2015'!CF60</f>
        <v>6465</v>
      </c>
      <c r="W61" s="174">
        <f>+'[1]Stats 2015'!CG60</f>
        <v>0</v>
      </c>
      <c r="X61" s="174">
        <f>+'[1]Stats 2015'!DE60</f>
        <v>647</v>
      </c>
      <c r="Y61" s="132">
        <f t="shared" si="1"/>
        <v>95693</v>
      </c>
      <c r="Z61" s="132">
        <f t="shared" si="2"/>
        <v>-3437</v>
      </c>
      <c r="AB61" s="174">
        <f>+'[1]Stats 2015'!BB60+'[1]Stats 2015'!BC60</f>
        <v>2294500</v>
      </c>
      <c r="AC61" s="174">
        <f>+'[1]Stats 2015'!BD60+'[1]Stats 2015'!BE60</f>
        <v>110690</v>
      </c>
      <c r="AD61" s="174">
        <f>+'[1]Stats 2015'!AX60+'[1]Stats 2015'!AZ60+'[1]Stats 2015'!BF60</f>
        <v>52503</v>
      </c>
      <c r="AE61" s="174">
        <f>+'[1]Stats 2015'!AY60</f>
        <v>0</v>
      </c>
      <c r="AF61" s="132">
        <f t="shared" si="3"/>
        <v>2457693</v>
      </c>
      <c r="AG61" s="174">
        <f>+'[1]Stats 2015'!BI60+'[1]Stats 2015'!BJ60</f>
        <v>2286</v>
      </c>
      <c r="AH61" s="132">
        <f t="shared" si="4"/>
        <v>2455407</v>
      </c>
    </row>
    <row r="62" spans="1:34" s="175" customFormat="1" ht="21.75" customHeight="1">
      <c r="A62" s="170">
        <f t="shared" si="5"/>
        <v>59</v>
      </c>
      <c r="B62" s="173" t="s">
        <v>377</v>
      </c>
      <c r="C62" s="173" t="s">
        <v>323</v>
      </c>
      <c r="D62" s="174">
        <f>+'[1]Stats 2015'!BU61</f>
        <v>95385</v>
      </c>
      <c r="E62" s="174">
        <f>+'[1]Stats 2015'!$BV61</f>
        <v>0</v>
      </c>
      <c r="F62" s="174">
        <f>+'[1]Stats 2015'!BW61</f>
        <v>0</v>
      </c>
      <c r="G62" s="174"/>
      <c r="H62" s="174">
        <f>+'[1]Stats 2015'!BQ61+'[1]Stats 2015'!BR61</f>
        <v>5000</v>
      </c>
      <c r="I62" s="174">
        <f>+'[1]Stats 2015'!BY61</f>
        <v>0</v>
      </c>
      <c r="J62" s="174">
        <f>+'[1]Stats 2015'!CB61</f>
        <v>56851</v>
      </c>
      <c r="K62" s="174">
        <f>+'[1]Stats 2015'!BZ61+'[1]Stats 2015'!CA61</f>
        <v>14422</v>
      </c>
      <c r="L62" s="174">
        <f>+'[1]Stats 2015'!BS61</f>
        <v>0</v>
      </c>
      <c r="M62" s="174">
        <f>+'[1]Stats 2015'!BT61+'[1]Stats 2015'!CC61</f>
        <v>4625</v>
      </c>
      <c r="N62" s="132">
        <f t="shared" si="0"/>
        <v>176283</v>
      </c>
      <c r="P62" s="174">
        <f>+'[1]Stats 2015'!CH61+'[1]Stats 2015'!CI61</f>
        <v>56525</v>
      </c>
      <c r="Q62" s="174">
        <f>+'[1]Stats 2015'!CJ61</f>
        <v>3883</v>
      </c>
      <c r="R62" s="174">
        <f>+'[1]Stats 2015'!CK61</f>
        <v>9401</v>
      </c>
      <c r="S62" s="174">
        <f>+'[1]Stats 2015'!CM61+'[1]Stats 2015'!CN61+'[1]Stats 2015'!CO61</f>
        <v>23281</v>
      </c>
      <c r="T62" s="174">
        <f>+'[1]Stats 2015'!CV61</f>
        <v>43235</v>
      </c>
      <c r="U62" s="174">
        <f>+'[1]Stats 2015'!CR61+'[1]Stats 2015'!CS61+'[1]Stats 2015'!CT61+'[1]Stats 2015'!CU61+SUM('[1]Stats 2015'!CW61:DC61)</f>
        <v>33165</v>
      </c>
      <c r="V62" s="174">
        <f>+'[1]Stats 2015'!CF61</f>
        <v>0</v>
      </c>
      <c r="W62" s="174">
        <f>+'[1]Stats 2015'!CG61</f>
        <v>0</v>
      </c>
      <c r="X62" s="174">
        <f>+'[1]Stats 2015'!DE61</f>
        <v>17464</v>
      </c>
      <c r="Y62" s="132">
        <f t="shared" si="1"/>
        <v>186954</v>
      </c>
      <c r="Z62" s="132">
        <f t="shared" si="2"/>
        <v>-10671</v>
      </c>
      <c r="AB62" s="174">
        <f>+'[1]Stats 2015'!BB61+'[1]Stats 2015'!BC61</f>
        <v>4354500</v>
      </c>
      <c r="AC62" s="174">
        <f>+'[1]Stats 2015'!BD61+'[1]Stats 2015'!BE61</f>
        <v>257986</v>
      </c>
      <c r="AD62" s="174">
        <f>+'[1]Stats 2015'!AX61+'[1]Stats 2015'!AZ61+'[1]Stats 2015'!BF61</f>
        <v>284434</v>
      </c>
      <c r="AE62" s="174">
        <f>+'[1]Stats 2015'!AY61</f>
        <v>0</v>
      </c>
      <c r="AF62" s="132">
        <f t="shared" si="3"/>
        <v>4896920</v>
      </c>
      <c r="AG62" s="174">
        <f>+'[1]Stats 2015'!BI61+'[1]Stats 2015'!BJ61</f>
        <v>5622</v>
      </c>
      <c r="AH62" s="132">
        <f t="shared" si="4"/>
        <v>4891298</v>
      </c>
    </row>
    <row r="63" spans="1:34" s="175" customFormat="1" ht="21.75" customHeight="1">
      <c r="A63" s="170">
        <f t="shared" si="5"/>
        <v>60</v>
      </c>
      <c r="B63" s="173" t="s">
        <v>378</v>
      </c>
      <c r="C63" s="173" t="s">
        <v>323</v>
      </c>
      <c r="D63" s="174">
        <f>+'[1]Stats 2015'!BU62</f>
        <v>66175</v>
      </c>
      <c r="E63" s="174">
        <f>+'[1]Stats 2015'!$BV62</f>
        <v>324</v>
      </c>
      <c r="F63" s="174">
        <f>+'[1]Stats 2015'!BW62</f>
        <v>0</v>
      </c>
      <c r="G63" s="174"/>
      <c r="H63" s="174">
        <f>+'[1]Stats 2015'!BQ62+'[1]Stats 2015'!BR62</f>
        <v>0</v>
      </c>
      <c r="I63" s="174">
        <f>+'[1]Stats 2015'!BY62</f>
        <v>0</v>
      </c>
      <c r="J63" s="174">
        <f>+'[1]Stats 2015'!CB62</f>
        <v>42226</v>
      </c>
      <c r="K63" s="174">
        <f>+'[1]Stats 2015'!BZ62+'[1]Stats 2015'!CA62</f>
        <v>47198</v>
      </c>
      <c r="L63" s="174">
        <f>+'[1]Stats 2015'!BS62</f>
        <v>0</v>
      </c>
      <c r="M63" s="174">
        <f>+'[1]Stats 2015'!BT62+'[1]Stats 2015'!CC62</f>
        <v>12116</v>
      </c>
      <c r="N63" s="132">
        <f t="shared" si="0"/>
        <v>168039</v>
      </c>
      <c r="P63" s="174">
        <f>+'[1]Stats 2015'!CH62+'[1]Stats 2015'!CI62</f>
        <v>1463</v>
      </c>
      <c r="Q63" s="174">
        <f>+'[1]Stats 2015'!CJ62</f>
        <v>0</v>
      </c>
      <c r="R63" s="174">
        <f>+'[1]Stats 2015'!CK62</f>
        <v>10999</v>
      </c>
      <c r="S63" s="174">
        <f>+'[1]Stats 2015'!CM62+'[1]Stats 2015'!CN62+'[1]Stats 2015'!CO62</f>
        <v>38623</v>
      </c>
      <c r="T63" s="174">
        <f>+'[1]Stats 2015'!CV62</f>
        <v>32684</v>
      </c>
      <c r="U63" s="174">
        <f>+'[1]Stats 2015'!CR62+'[1]Stats 2015'!CS62+'[1]Stats 2015'!CT62+'[1]Stats 2015'!CU62+SUM('[1]Stats 2015'!CW62:DC62)</f>
        <v>16735</v>
      </c>
      <c r="V63" s="174">
        <f>+'[1]Stats 2015'!CF62</f>
        <v>324</v>
      </c>
      <c r="W63" s="174">
        <f>+'[1]Stats 2015'!CG62</f>
        <v>0</v>
      </c>
      <c r="X63" s="174">
        <f>+'[1]Stats 2015'!DE62</f>
        <v>13920</v>
      </c>
      <c r="Y63" s="132">
        <f t="shared" si="1"/>
        <v>114748</v>
      </c>
      <c r="Z63" s="132">
        <f t="shared" si="2"/>
        <v>53291</v>
      </c>
      <c r="AB63" s="174">
        <f>+'[1]Stats 2015'!BB62+'[1]Stats 2015'!BC62</f>
        <v>3575836</v>
      </c>
      <c r="AC63" s="174">
        <f>+'[1]Stats 2015'!BD62+'[1]Stats 2015'!BE62</f>
        <v>26996</v>
      </c>
      <c r="AD63" s="174">
        <f>+'[1]Stats 2015'!AX62+'[1]Stats 2015'!AZ62+'[1]Stats 2015'!BF62</f>
        <v>1065763</v>
      </c>
      <c r="AE63" s="174">
        <f>+'[1]Stats 2015'!AY62</f>
        <v>0</v>
      </c>
      <c r="AF63" s="132">
        <f t="shared" si="3"/>
        <v>4668595</v>
      </c>
      <c r="AG63" s="174">
        <f>+'[1]Stats 2015'!BI62+'[1]Stats 2015'!BJ62</f>
        <v>11974</v>
      </c>
      <c r="AH63" s="132">
        <f t="shared" si="4"/>
        <v>4656621</v>
      </c>
    </row>
    <row r="64" spans="1:34" s="175" customFormat="1" ht="21.75" customHeight="1">
      <c r="A64" s="170">
        <f t="shared" si="5"/>
        <v>61</v>
      </c>
      <c r="B64" s="173" t="s">
        <v>379</v>
      </c>
      <c r="C64" s="173" t="s">
        <v>323</v>
      </c>
      <c r="D64" s="174">
        <f>+'[1]Stats 2015'!BU63</f>
        <v>273947</v>
      </c>
      <c r="E64" s="174">
        <f>+'[1]Stats 2015'!$BV63</f>
        <v>2012</v>
      </c>
      <c r="F64" s="174">
        <f>+'[1]Stats 2015'!BW63</f>
        <v>24843</v>
      </c>
      <c r="G64" s="174"/>
      <c r="H64" s="174">
        <f>+'[1]Stats 2015'!BQ63+'[1]Stats 2015'!BR63</f>
        <v>14513</v>
      </c>
      <c r="I64" s="174">
        <f>+'[1]Stats 2015'!BY63</f>
        <v>3250</v>
      </c>
      <c r="J64" s="174">
        <f>+'[1]Stats 2015'!CB63</f>
        <v>68489</v>
      </c>
      <c r="K64" s="174">
        <f>+'[1]Stats 2015'!BZ63+'[1]Stats 2015'!CA63</f>
        <v>243707</v>
      </c>
      <c r="L64" s="174">
        <f>+'[1]Stats 2015'!BS63</f>
        <v>5980</v>
      </c>
      <c r="M64" s="174">
        <f>+'[1]Stats 2015'!BT63+'[1]Stats 2015'!CC63</f>
        <v>30611</v>
      </c>
      <c r="N64" s="132">
        <f t="shared" si="0"/>
        <v>667352</v>
      </c>
      <c r="P64" s="174">
        <f>+'[1]Stats 2015'!CH63+'[1]Stats 2015'!CI63</f>
        <v>174438</v>
      </c>
      <c r="Q64" s="174">
        <f>+'[1]Stats 2015'!CJ63</f>
        <v>0</v>
      </c>
      <c r="R64" s="174">
        <f>+'[1]Stats 2015'!CK63</f>
        <v>23573</v>
      </c>
      <c r="S64" s="174">
        <f>+'[1]Stats 2015'!CM63+'[1]Stats 2015'!CN63+'[1]Stats 2015'!CO63</f>
        <v>61949</v>
      </c>
      <c r="T64" s="174">
        <f>+'[1]Stats 2015'!CV63</f>
        <v>150686</v>
      </c>
      <c r="U64" s="174">
        <f>+'[1]Stats 2015'!CR63+'[1]Stats 2015'!CS63+'[1]Stats 2015'!CT63+'[1]Stats 2015'!CU63+SUM('[1]Stats 2015'!CW63:DC63)</f>
        <v>56638</v>
      </c>
      <c r="V64" s="174">
        <f>+'[1]Stats 2015'!CF63</f>
        <v>10470</v>
      </c>
      <c r="W64" s="174">
        <f>+'[1]Stats 2015'!CG63</f>
        <v>7866</v>
      </c>
      <c r="X64" s="174">
        <f>+'[1]Stats 2015'!DE63</f>
        <v>55143</v>
      </c>
      <c r="Y64" s="132">
        <f t="shared" si="1"/>
        <v>540763</v>
      </c>
      <c r="Z64" s="132">
        <f t="shared" si="2"/>
        <v>126589</v>
      </c>
      <c r="AB64" s="174">
        <f>+'[1]Stats 2015'!BB63+'[1]Stats 2015'!BC63</f>
        <v>8575000</v>
      </c>
      <c r="AC64" s="174">
        <f>+'[1]Stats 2015'!BD63+'[1]Stats 2015'!BE63</f>
        <v>126601</v>
      </c>
      <c r="AD64" s="174">
        <f>+'[1]Stats 2015'!AX63+'[1]Stats 2015'!AZ63+'[1]Stats 2015'!BF63</f>
        <v>4223232</v>
      </c>
      <c r="AE64" s="174">
        <f>+'[1]Stats 2015'!AY63</f>
        <v>0</v>
      </c>
      <c r="AF64" s="132">
        <f t="shared" si="3"/>
        <v>12924833</v>
      </c>
      <c r="AG64" s="174">
        <f>+'[1]Stats 2015'!BI63+'[1]Stats 2015'!BJ63</f>
        <v>23102</v>
      </c>
      <c r="AH64" s="132">
        <f t="shared" si="4"/>
        <v>12901731</v>
      </c>
    </row>
    <row r="65" spans="1:34" s="175" customFormat="1" ht="21.75" customHeight="1">
      <c r="A65" s="170">
        <f t="shared" si="5"/>
        <v>62</v>
      </c>
      <c r="B65" s="173" t="s">
        <v>380</v>
      </c>
      <c r="C65" s="173" t="s">
        <v>334</v>
      </c>
      <c r="D65" s="174">
        <f>+'[1]Stats 2015'!BU64</f>
        <v>51247</v>
      </c>
      <c r="E65" s="174">
        <f>+'[1]Stats 2015'!$BV64</f>
        <v>1994</v>
      </c>
      <c r="F65" s="174">
        <f>+'[1]Stats 2015'!BW64</f>
        <v>0</v>
      </c>
      <c r="G65" s="174"/>
      <c r="H65" s="174">
        <f>+'[1]Stats 2015'!BQ64+'[1]Stats 2015'!BR64</f>
        <v>0</v>
      </c>
      <c r="I65" s="174">
        <f>+'[1]Stats 2015'!BY64</f>
        <v>0</v>
      </c>
      <c r="J65" s="174">
        <f>+'[1]Stats 2015'!CB64</f>
        <v>11099</v>
      </c>
      <c r="K65" s="174">
        <f>+'[1]Stats 2015'!BZ64+'[1]Stats 2015'!CA64</f>
        <v>37708</v>
      </c>
      <c r="L65" s="174">
        <f>+'[1]Stats 2015'!BS64</f>
        <v>0</v>
      </c>
      <c r="M65" s="174">
        <f>+'[1]Stats 2015'!BT64+'[1]Stats 2015'!CC64</f>
        <v>521</v>
      </c>
      <c r="N65" s="132">
        <f t="shared" si="0"/>
        <v>102569</v>
      </c>
      <c r="P65" s="174">
        <f>+'[1]Stats 2015'!CH64+'[1]Stats 2015'!CI64</f>
        <v>60485</v>
      </c>
      <c r="Q65" s="174">
        <f>+'[1]Stats 2015'!CJ64</f>
        <v>0</v>
      </c>
      <c r="R65" s="174">
        <f>+'[1]Stats 2015'!CK64</f>
        <v>4326</v>
      </c>
      <c r="S65" s="174">
        <f>+'[1]Stats 2015'!CM64+'[1]Stats 2015'!CN64+'[1]Stats 2015'!CO64</f>
        <v>28823</v>
      </c>
      <c r="T65" s="174">
        <f>+'[1]Stats 2015'!CV64</f>
        <v>38685</v>
      </c>
      <c r="U65" s="174">
        <f>+'[1]Stats 2015'!CR64+'[1]Stats 2015'!CS64+'[1]Stats 2015'!CT64+'[1]Stats 2015'!CU64+SUM('[1]Stats 2015'!CW64:DC64)</f>
        <v>12122</v>
      </c>
      <c r="V65" s="174">
        <f>+'[1]Stats 2015'!CF64</f>
        <v>1994</v>
      </c>
      <c r="W65" s="174">
        <f>+'[1]Stats 2015'!CG64</f>
        <v>0</v>
      </c>
      <c r="X65" s="174">
        <f>+'[1]Stats 2015'!DE64</f>
        <v>5317</v>
      </c>
      <c r="Y65" s="132">
        <f t="shared" si="1"/>
        <v>151752</v>
      </c>
      <c r="Z65" s="132">
        <f t="shared" si="2"/>
        <v>-49183</v>
      </c>
      <c r="AB65" s="174">
        <f>+'[1]Stats 2015'!BB64+'[1]Stats 2015'!BC64</f>
        <v>1250000</v>
      </c>
      <c r="AC65" s="174">
        <f>+'[1]Stats 2015'!BD64+'[1]Stats 2015'!BE64</f>
        <v>16352</v>
      </c>
      <c r="AD65" s="174">
        <f>+'[1]Stats 2015'!AX64+'[1]Stats 2015'!AZ64+'[1]Stats 2015'!BF64</f>
        <v>816009</v>
      </c>
      <c r="AE65" s="174">
        <f>+'[1]Stats 2015'!AY64</f>
        <v>0</v>
      </c>
      <c r="AF65" s="132">
        <f t="shared" si="3"/>
        <v>2082361</v>
      </c>
      <c r="AG65" s="174">
        <f>+'[1]Stats 2015'!BI64+'[1]Stats 2015'!BJ64</f>
        <v>1759</v>
      </c>
      <c r="AH65" s="132">
        <f t="shared" si="4"/>
        <v>2080602</v>
      </c>
    </row>
    <row r="66" spans="1:34" s="175" customFormat="1" ht="21.75" customHeight="1">
      <c r="A66" s="170">
        <f t="shared" si="5"/>
        <v>63</v>
      </c>
      <c r="B66" s="173" t="s">
        <v>381</v>
      </c>
      <c r="C66" s="173" t="s">
        <v>325</v>
      </c>
      <c r="D66" s="174">
        <f>+'[1]Stats 2015'!BU65</f>
        <v>80014</v>
      </c>
      <c r="E66" s="174">
        <f>+'[1]Stats 2015'!$BV65</f>
        <v>0</v>
      </c>
      <c r="F66" s="174">
        <f>+'[1]Stats 2015'!BW65</f>
        <v>0</v>
      </c>
      <c r="G66" s="174"/>
      <c r="H66" s="174">
        <f>+'[1]Stats 2015'!BQ65+'[1]Stats 2015'!BR65</f>
        <v>0</v>
      </c>
      <c r="I66" s="174">
        <f>+'[1]Stats 2015'!BY65</f>
        <v>0</v>
      </c>
      <c r="J66" s="174">
        <f>+'[1]Stats 2015'!CB65</f>
        <v>37402</v>
      </c>
      <c r="K66" s="174">
        <f>+'[1]Stats 2015'!BZ65+'[1]Stats 2015'!CA65</f>
        <v>0</v>
      </c>
      <c r="L66" s="174">
        <f>+'[1]Stats 2015'!BS65</f>
        <v>19800</v>
      </c>
      <c r="M66" s="174">
        <f>+'[1]Stats 2015'!BT65+'[1]Stats 2015'!CC65</f>
        <v>85883</v>
      </c>
      <c r="N66" s="132">
        <f t="shared" si="0"/>
        <v>223099</v>
      </c>
      <c r="P66" s="174">
        <f>+'[1]Stats 2015'!CH65+'[1]Stats 2015'!CI65</f>
        <v>59174</v>
      </c>
      <c r="Q66" s="174">
        <f>+'[1]Stats 2015'!CJ65</f>
        <v>0</v>
      </c>
      <c r="R66" s="174">
        <f>+'[1]Stats 2015'!CK65</f>
        <v>2202</v>
      </c>
      <c r="S66" s="174">
        <f>+'[1]Stats 2015'!CM65+'[1]Stats 2015'!CN65+'[1]Stats 2015'!CO65</f>
        <v>41599</v>
      </c>
      <c r="T66" s="174">
        <f>+'[1]Stats 2015'!CV65</f>
        <v>62014</v>
      </c>
      <c r="U66" s="174">
        <f>+'[1]Stats 2015'!CR65+'[1]Stats 2015'!CS65+'[1]Stats 2015'!CT65+'[1]Stats 2015'!CU65+SUM('[1]Stats 2015'!CW65:DC65)</f>
        <v>8611</v>
      </c>
      <c r="V66" s="174">
        <f>+'[1]Stats 2015'!CF65</f>
        <v>250</v>
      </c>
      <c r="W66" s="174">
        <f>+'[1]Stats 2015'!CG65</f>
        <v>0</v>
      </c>
      <c r="X66" s="174">
        <f>+'[1]Stats 2015'!DE65</f>
        <v>43219</v>
      </c>
      <c r="Y66" s="132">
        <f t="shared" si="1"/>
        <v>217069</v>
      </c>
      <c r="Z66" s="132">
        <f t="shared" si="2"/>
        <v>6030</v>
      </c>
      <c r="AB66" s="174">
        <f>+'[1]Stats 2015'!BB65+'[1]Stats 2015'!BC65</f>
        <v>2595000</v>
      </c>
      <c r="AC66" s="174">
        <f>+'[1]Stats 2015'!BD65+'[1]Stats 2015'!BE65</f>
        <v>408973</v>
      </c>
      <c r="AD66" s="174">
        <f>+'[1]Stats 2015'!AX65+'[1]Stats 2015'!AZ65+'[1]Stats 2015'!BF65</f>
        <v>1002674</v>
      </c>
      <c r="AE66" s="174">
        <f>+'[1]Stats 2015'!AY65</f>
        <v>0</v>
      </c>
      <c r="AF66" s="132">
        <f t="shared" si="3"/>
        <v>4006647</v>
      </c>
      <c r="AG66" s="174">
        <f>+'[1]Stats 2015'!BI65+'[1]Stats 2015'!BJ65</f>
        <v>74506</v>
      </c>
      <c r="AH66" s="132">
        <f t="shared" si="4"/>
        <v>3932141</v>
      </c>
    </row>
    <row r="67" spans="1:34" s="175" customFormat="1" ht="21.75" customHeight="1">
      <c r="A67" s="170">
        <f t="shared" si="5"/>
        <v>64</v>
      </c>
      <c r="B67" s="173" t="s">
        <v>382</v>
      </c>
      <c r="C67" s="173" t="s">
        <v>322</v>
      </c>
      <c r="D67" s="174">
        <f>+'[1]Stats 2015'!BU66</f>
        <v>128355</v>
      </c>
      <c r="E67" s="174">
        <f>+'[1]Stats 2015'!$BV66</f>
        <v>4379</v>
      </c>
      <c r="F67" s="174">
        <f>+'[1]Stats 2015'!BW66</f>
        <v>0</v>
      </c>
      <c r="G67" s="174"/>
      <c r="H67" s="174">
        <f>+'[1]Stats 2015'!BQ66+'[1]Stats 2015'!BR66</f>
        <v>4012</v>
      </c>
      <c r="I67" s="174">
        <f>+'[1]Stats 2015'!BY66</f>
        <v>0</v>
      </c>
      <c r="J67" s="174">
        <f>+'[1]Stats 2015'!CB66</f>
        <v>39317</v>
      </c>
      <c r="K67" s="174">
        <f>+'[1]Stats 2015'!BZ66+'[1]Stats 2015'!CA66</f>
        <v>4655</v>
      </c>
      <c r="L67" s="174">
        <f>+'[1]Stats 2015'!BS66</f>
        <v>39510</v>
      </c>
      <c r="M67" s="174">
        <f>+'[1]Stats 2015'!BT66+'[1]Stats 2015'!CC66</f>
        <v>6436</v>
      </c>
      <c r="N67" s="132">
        <f t="shared" si="0"/>
        <v>226664</v>
      </c>
      <c r="P67" s="174">
        <f>+'[1]Stats 2015'!CH66+'[1]Stats 2015'!CI66</f>
        <v>61435</v>
      </c>
      <c r="Q67" s="174">
        <f>+'[1]Stats 2015'!CJ66</f>
        <v>19610</v>
      </c>
      <c r="R67" s="174">
        <f>+'[1]Stats 2015'!CK66</f>
        <v>1024</v>
      </c>
      <c r="S67" s="174">
        <f>+'[1]Stats 2015'!CM66+'[1]Stats 2015'!CN66+'[1]Stats 2015'!CO66</f>
        <v>39660</v>
      </c>
      <c r="T67" s="174">
        <f>+'[1]Stats 2015'!CV66</f>
        <v>40190</v>
      </c>
      <c r="U67" s="174">
        <f>+'[1]Stats 2015'!CR66+'[1]Stats 2015'!CS66+'[1]Stats 2015'!CT66+'[1]Stats 2015'!CU66+SUM('[1]Stats 2015'!CW66:DC66)</f>
        <v>48293</v>
      </c>
      <c r="V67" s="174">
        <f>+'[1]Stats 2015'!CF66</f>
        <v>0</v>
      </c>
      <c r="W67" s="174">
        <f>+'[1]Stats 2015'!CG66</f>
        <v>0</v>
      </c>
      <c r="X67" s="174">
        <f>+'[1]Stats 2015'!DE66</f>
        <v>17729</v>
      </c>
      <c r="Y67" s="132">
        <f t="shared" si="1"/>
        <v>227941</v>
      </c>
      <c r="Z67" s="132">
        <f t="shared" si="2"/>
        <v>-1277</v>
      </c>
      <c r="AB67" s="174">
        <f>+'[1]Stats 2015'!BB66+'[1]Stats 2015'!BC66</f>
        <v>1941538</v>
      </c>
      <c r="AC67" s="174">
        <f>+'[1]Stats 2015'!BD66+'[1]Stats 2015'!BE66</f>
        <v>169160</v>
      </c>
      <c r="AD67" s="174">
        <f>+'[1]Stats 2015'!AX66+'[1]Stats 2015'!AZ66+'[1]Stats 2015'!BF66</f>
        <v>108699</v>
      </c>
      <c r="AE67" s="174">
        <f>+'[1]Stats 2015'!AY66</f>
        <v>0</v>
      </c>
      <c r="AF67" s="132">
        <f t="shared" si="3"/>
        <v>2219397</v>
      </c>
      <c r="AG67" s="174">
        <f>+'[1]Stats 2015'!BI66+'[1]Stats 2015'!BJ66</f>
        <v>36194</v>
      </c>
      <c r="AH67" s="132">
        <f t="shared" si="4"/>
        <v>2183203</v>
      </c>
    </row>
    <row r="68" spans="1:34" s="175" customFormat="1" ht="21.75" customHeight="1">
      <c r="A68" s="170">
        <f t="shared" si="5"/>
        <v>65</v>
      </c>
      <c r="B68" s="173" t="s">
        <v>383</v>
      </c>
      <c r="C68" s="173" t="s">
        <v>324</v>
      </c>
      <c r="D68" s="174">
        <f>+'[1]Stats 2015'!BU67</f>
        <v>13893</v>
      </c>
      <c r="E68" s="174">
        <f>+'[1]Stats 2015'!$BV67</f>
        <v>0</v>
      </c>
      <c r="F68" s="174">
        <f>+'[1]Stats 2015'!BW67</f>
        <v>0</v>
      </c>
      <c r="G68" s="174"/>
      <c r="H68" s="174">
        <f>+'[1]Stats 2015'!BQ67+'[1]Stats 2015'!BR67</f>
        <v>0</v>
      </c>
      <c r="I68" s="174">
        <f>+'[1]Stats 2015'!BY67</f>
        <v>0</v>
      </c>
      <c r="J68" s="174">
        <f>+'[1]Stats 2015'!CB67</f>
        <v>82015</v>
      </c>
      <c r="K68" s="174">
        <f>+'[1]Stats 2015'!BZ67+'[1]Stats 2015'!CA67</f>
        <v>8650</v>
      </c>
      <c r="L68" s="174">
        <f>+'[1]Stats 2015'!BS67</f>
        <v>0</v>
      </c>
      <c r="M68" s="174">
        <f>+'[1]Stats 2015'!BT67+'[1]Stats 2015'!CC67</f>
        <v>3906</v>
      </c>
      <c r="N68" s="132">
        <f t="shared" si="0"/>
        <v>108464</v>
      </c>
      <c r="P68" s="174">
        <f>+'[1]Stats 2015'!CH67+'[1]Stats 2015'!CI67</f>
        <v>23252</v>
      </c>
      <c r="Q68" s="174">
        <f>+'[1]Stats 2015'!CJ67</f>
        <v>0</v>
      </c>
      <c r="R68" s="174">
        <f>+'[1]Stats 2015'!CK67</f>
        <v>4494</v>
      </c>
      <c r="S68" s="174">
        <f>+'[1]Stats 2015'!CM67+'[1]Stats 2015'!CN67+'[1]Stats 2015'!CO67</f>
        <v>9568</v>
      </c>
      <c r="T68" s="174">
        <f>+'[1]Stats 2015'!CV67</f>
        <v>28461</v>
      </c>
      <c r="U68" s="174">
        <f>+'[1]Stats 2015'!CR67+'[1]Stats 2015'!CS67+'[1]Stats 2015'!CT67+'[1]Stats 2015'!CU67+SUM('[1]Stats 2015'!CW67:DC67)</f>
        <v>8092</v>
      </c>
      <c r="V68" s="174">
        <f>+'[1]Stats 2015'!CF67</f>
        <v>1800</v>
      </c>
      <c r="W68" s="174">
        <f>+'[1]Stats 2015'!CG67</f>
        <v>0</v>
      </c>
      <c r="X68" s="174">
        <f>+'[1]Stats 2015'!DE67</f>
        <v>5713</v>
      </c>
      <c r="Y68" s="132">
        <f t="shared" si="1"/>
        <v>81380</v>
      </c>
      <c r="Z68" s="132">
        <f t="shared" si="2"/>
        <v>27084</v>
      </c>
      <c r="AB68" s="174">
        <f>+'[1]Stats 2015'!BB67+'[1]Stats 2015'!BC67</f>
        <v>0</v>
      </c>
      <c r="AC68" s="174">
        <f>+'[1]Stats 2015'!BD67+'[1]Stats 2015'!BE67</f>
        <v>0</v>
      </c>
      <c r="AD68" s="174">
        <f>+'[1]Stats 2015'!AX67+'[1]Stats 2015'!AZ67+'[1]Stats 2015'!BF67</f>
        <v>70213</v>
      </c>
      <c r="AE68" s="174">
        <f>+'[1]Stats 2015'!AY67</f>
        <v>0</v>
      </c>
      <c r="AF68" s="132">
        <f t="shared" si="3"/>
        <v>70213</v>
      </c>
      <c r="AG68" s="174">
        <f>+'[1]Stats 2015'!BI67+'[1]Stats 2015'!BJ67</f>
        <v>2613</v>
      </c>
      <c r="AH68" s="132">
        <f t="shared" si="4"/>
        <v>67600</v>
      </c>
    </row>
    <row r="69" spans="1:34" s="175" customFormat="1" ht="21.75" customHeight="1">
      <c r="A69" s="170">
        <f t="shared" si="5"/>
        <v>66</v>
      </c>
      <c r="B69" s="173" t="s">
        <v>384</v>
      </c>
      <c r="C69" s="173" t="s">
        <v>325</v>
      </c>
      <c r="D69" s="174">
        <f>+'[1]Stats 2015'!BU68</f>
        <v>60154</v>
      </c>
      <c r="E69" s="174">
        <f>+'[1]Stats 2015'!$BV68</f>
        <v>75235</v>
      </c>
      <c r="F69" s="174">
        <f>+'[1]Stats 2015'!BW68</f>
        <v>1927</v>
      </c>
      <c r="G69" s="174"/>
      <c r="H69" s="174">
        <f>+'[1]Stats 2015'!BQ68+'[1]Stats 2015'!BR68</f>
        <v>23000</v>
      </c>
      <c r="I69" s="174">
        <f>+'[1]Stats 2015'!BY68</f>
        <v>800</v>
      </c>
      <c r="J69" s="174">
        <f>+'[1]Stats 2015'!CB68</f>
        <v>6120</v>
      </c>
      <c r="K69" s="174">
        <f>+'[1]Stats 2015'!BZ68+'[1]Stats 2015'!CA68</f>
        <v>30881</v>
      </c>
      <c r="L69" s="174">
        <f>+'[1]Stats 2015'!BS68</f>
        <v>0</v>
      </c>
      <c r="M69" s="174">
        <f>+'[1]Stats 2015'!BT68+'[1]Stats 2015'!CC68</f>
        <v>591</v>
      </c>
      <c r="N69" s="132">
        <f aca="true" t="shared" si="6" ref="N69:N96">SUM(D69:M69)</f>
        <v>198708</v>
      </c>
      <c r="P69" s="174">
        <f>+'[1]Stats 2015'!CH68+'[1]Stats 2015'!CI68</f>
        <v>22550</v>
      </c>
      <c r="Q69" s="174">
        <f>+'[1]Stats 2015'!CJ68</f>
        <v>0</v>
      </c>
      <c r="R69" s="174">
        <f>+'[1]Stats 2015'!CK68</f>
        <v>2671</v>
      </c>
      <c r="S69" s="174">
        <f>+'[1]Stats 2015'!CM68+'[1]Stats 2015'!CN68+'[1]Stats 2015'!CO68</f>
        <v>0</v>
      </c>
      <c r="T69" s="174">
        <f>+'[1]Stats 2015'!CV68</f>
        <v>12900</v>
      </c>
      <c r="U69" s="174">
        <f>+'[1]Stats 2015'!CR68+'[1]Stats 2015'!CS68+'[1]Stats 2015'!CT68+'[1]Stats 2015'!CU68+SUM('[1]Stats 2015'!CW68:DC68)</f>
        <v>6505</v>
      </c>
      <c r="V69" s="174">
        <f>+'[1]Stats 2015'!CF68</f>
        <v>3562</v>
      </c>
      <c r="W69" s="174">
        <f>+'[1]Stats 2015'!CG68</f>
        <v>0</v>
      </c>
      <c r="X69" s="174">
        <f>+'[1]Stats 2015'!DE68</f>
        <v>7447</v>
      </c>
      <c r="Y69" s="132">
        <f aca="true" t="shared" si="7" ref="Y69:Y94">SUM(P69:X69)</f>
        <v>55635</v>
      </c>
      <c r="Z69" s="132">
        <f aca="true" t="shared" si="8" ref="Z69:Z94">+N69-Y69</f>
        <v>143073</v>
      </c>
      <c r="AB69" s="174">
        <f>+'[1]Stats 2015'!BB68+'[1]Stats 2015'!BC68</f>
        <v>1620109</v>
      </c>
      <c r="AC69" s="174">
        <f>+'[1]Stats 2015'!BD68+'[1]Stats 2015'!BE68</f>
        <v>0</v>
      </c>
      <c r="AD69" s="174">
        <f>+'[1]Stats 2015'!AX68+'[1]Stats 2015'!AZ68+'[1]Stats 2015'!BF68</f>
        <v>450369</v>
      </c>
      <c r="AE69" s="174">
        <f>+'[1]Stats 2015'!AY68</f>
        <v>0</v>
      </c>
      <c r="AF69" s="132">
        <f aca="true" t="shared" si="9" ref="AF69:AF94">SUM(AB69:AE69)</f>
        <v>2070478</v>
      </c>
      <c r="AG69" s="174">
        <f>+'[1]Stats 2015'!BI68+'[1]Stats 2015'!BJ68</f>
        <v>0</v>
      </c>
      <c r="AH69" s="132">
        <f aca="true" t="shared" si="10" ref="AH69:AH96">+AF69-AG69</f>
        <v>2070478</v>
      </c>
    </row>
    <row r="70" spans="1:34" s="175" customFormat="1" ht="21.75" customHeight="1">
      <c r="A70" s="170">
        <f t="shared" si="5"/>
        <v>67</v>
      </c>
      <c r="B70" s="173" t="s">
        <v>385</v>
      </c>
      <c r="C70" s="173" t="s">
        <v>325</v>
      </c>
      <c r="D70" s="174">
        <f>+'[1]Stats 2015'!BU69</f>
        <v>21108</v>
      </c>
      <c r="E70" s="174">
        <f>+'[1]Stats 2015'!$BV69</f>
        <v>72</v>
      </c>
      <c r="F70" s="174">
        <f>+'[1]Stats 2015'!BW69</f>
        <v>0</v>
      </c>
      <c r="G70" s="174"/>
      <c r="H70" s="174">
        <f>+'[1]Stats 2015'!BQ69+'[1]Stats 2015'!BR69</f>
        <v>1250</v>
      </c>
      <c r="I70" s="174">
        <f>+'[1]Stats 2015'!BY69</f>
        <v>0</v>
      </c>
      <c r="J70" s="174">
        <f>+'[1]Stats 2015'!CB69</f>
        <v>13000</v>
      </c>
      <c r="K70" s="174">
        <f>+'[1]Stats 2015'!BZ69+'[1]Stats 2015'!CA69</f>
        <v>0</v>
      </c>
      <c r="L70" s="174">
        <f>+'[1]Stats 2015'!BS69</f>
        <v>5894</v>
      </c>
      <c r="M70" s="174">
        <f>+'[1]Stats 2015'!BT69+'[1]Stats 2015'!CC69</f>
        <v>16648</v>
      </c>
      <c r="N70" s="132">
        <f t="shared" si="6"/>
        <v>57972</v>
      </c>
      <c r="P70" s="174">
        <f>+'[1]Stats 2015'!CH69+'[1]Stats 2015'!CI69</f>
        <v>14971</v>
      </c>
      <c r="Q70" s="174">
        <f>+'[1]Stats 2015'!CJ69</f>
        <v>0</v>
      </c>
      <c r="R70" s="174">
        <f>+'[1]Stats 2015'!CK69</f>
        <v>1920</v>
      </c>
      <c r="S70" s="174">
        <f>+'[1]Stats 2015'!CM69+'[1]Stats 2015'!CN69+'[1]Stats 2015'!CO69</f>
        <v>0</v>
      </c>
      <c r="T70" s="174">
        <f>+'[1]Stats 2015'!CV69</f>
        <v>21737</v>
      </c>
      <c r="U70" s="174">
        <f>+'[1]Stats 2015'!CR69+'[1]Stats 2015'!CS69+'[1]Stats 2015'!CT69+'[1]Stats 2015'!CU69+SUM('[1]Stats 2015'!CW69:DC69)</f>
        <v>5205</v>
      </c>
      <c r="V70" s="174">
        <f>+'[1]Stats 2015'!CF69</f>
        <v>1572</v>
      </c>
      <c r="W70" s="174">
        <f>+'[1]Stats 2015'!CG69</f>
        <v>0</v>
      </c>
      <c r="X70" s="174">
        <f>+'[1]Stats 2015'!DE69</f>
        <v>14600</v>
      </c>
      <c r="Y70" s="132">
        <f t="shared" si="7"/>
        <v>60005</v>
      </c>
      <c r="Z70" s="132">
        <f t="shared" si="8"/>
        <v>-2033</v>
      </c>
      <c r="AB70" s="174">
        <f>+'[1]Stats 2015'!BB69+'[1]Stats 2015'!BC69</f>
        <v>1002244</v>
      </c>
      <c r="AC70" s="174">
        <f>+'[1]Stats 2015'!BD69+'[1]Stats 2015'!BE69</f>
        <v>80429</v>
      </c>
      <c r="AD70" s="174">
        <f>+'[1]Stats 2015'!AX69+'[1]Stats 2015'!AZ69+'[1]Stats 2015'!BF69</f>
        <v>103371</v>
      </c>
      <c r="AE70" s="174">
        <f>+'[1]Stats 2015'!AY69</f>
        <v>0</v>
      </c>
      <c r="AF70" s="132">
        <f t="shared" si="9"/>
        <v>1186044</v>
      </c>
      <c r="AG70" s="174">
        <f>+'[1]Stats 2015'!BI69+'[1]Stats 2015'!BJ69</f>
        <v>1716</v>
      </c>
      <c r="AH70" s="132">
        <f t="shared" si="10"/>
        <v>1184328</v>
      </c>
    </row>
    <row r="71" spans="1:34" s="175" customFormat="1" ht="21.75" customHeight="1">
      <c r="A71" s="170">
        <f aca="true" t="shared" si="11" ref="A71:A94">+A70+1</f>
        <v>68</v>
      </c>
      <c r="B71" s="173" t="s">
        <v>386</v>
      </c>
      <c r="C71" s="173" t="s">
        <v>322</v>
      </c>
      <c r="D71" s="174">
        <f>+'[1]Stats 2015'!BU70</f>
        <v>5260</v>
      </c>
      <c r="E71" s="174">
        <f>+'[1]Stats 2015'!$BV70</f>
        <v>300</v>
      </c>
      <c r="F71" s="174">
        <f>+'[1]Stats 2015'!BW70</f>
        <v>0</v>
      </c>
      <c r="G71" s="174"/>
      <c r="H71" s="174">
        <f>+'[1]Stats 2015'!BQ70+'[1]Stats 2015'!BR70</f>
        <v>0</v>
      </c>
      <c r="I71" s="174">
        <f>+'[1]Stats 2015'!BY70</f>
        <v>0</v>
      </c>
      <c r="J71" s="174">
        <f>+'[1]Stats 2015'!CB70</f>
        <v>1088</v>
      </c>
      <c r="K71" s="174">
        <f>+'[1]Stats 2015'!BZ70+'[1]Stats 2015'!CA70</f>
        <v>20955</v>
      </c>
      <c r="L71" s="174">
        <f>+'[1]Stats 2015'!BS70</f>
        <v>0</v>
      </c>
      <c r="M71" s="174">
        <f>+'[1]Stats 2015'!BT70+'[1]Stats 2015'!CC70</f>
        <v>1247</v>
      </c>
      <c r="N71" s="132">
        <f t="shared" si="6"/>
        <v>28850</v>
      </c>
      <c r="P71" s="174">
        <f>+'[1]Stats 2015'!CH70+'[1]Stats 2015'!CI70</f>
        <v>0</v>
      </c>
      <c r="Q71" s="174">
        <f>+'[1]Stats 2015'!CJ70</f>
        <v>0</v>
      </c>
      <c r="R71" s="174">
        <f>+'[1]Stats 2015'!CK70</f>
        <v>3948</v>
      </c>
      <c r="S71" s="174">
        <f>+'[1]Stats 2015'!CM70+'[1]Stats 2015'!CN70+'[1]Stats 2015'!CO70</f>
        <v>0</v>
      </c>
      <c r="T71" s="174">
        <f>+'[1]Stats 2015'!CV70</f>
        <v>9056</v>
      </c>
      <c r="U71" s="174">
        <f>+'[1]Stats 2015'!CR70+'[1]Stats 2015'!CS70+'[1]Stats 2015'!CT70+'[1]Stats 2015'!CU70+SUM('[1]Stats 2015'!CW70:DC70)</f>
        <v>4299</v>
      </c>
      <c r="V71" s="174">
        <f>+'[1]Stats 2015'!CF70</f>
        <v>6500</v>
      </c>
      <c r="W71" s="174">
        <f>+'[1]Stats 2015'!CG70</f>
        <v>0</v>
      </c>
      <c r="X71" s="174">
        <f>+'[1]Stats 2015'!DE70</f>
        <v>3788</v>
      </c>
      <c r="Y71" s="132">
        <f t="shared" si="7"/>
        <v>27591</v>
      </c>
      <c r="Z71" s="132">
        <f t="shared" si="8"/>
        <v>1259</v>
      </c>
      <c r="AB71" s="174">
        <f>+'[1]Stats 2015'!BB70+'[1]Stats 2015'!BC70</f>
        <v>583000</v>
      </c>
      <c r="AC71" s="174">
        <f>+'[1]Stats 2015'!BD70+'[1]Stats 2015'!BE70</f>
        <v>45000</v>
      </c>
      <c r="AD71" s="174">
        <f>+'[1]Stats 2015'!AX70+'[1]Stats 2015'!AZ70+'[1]Stats 2015'!BF70</f>
        <v>323346</v>
      </c>
      <c r="AE71" s="174">
        <f>+'[1]Stats 2015'!AY70</f>
        <v>0</v>
      </c>
      <c r="AF71" s="132">
        <f t="shared" si="9"/>
        <v>951346</v>
      </c>
      <c r="AG71" s="174">
        <f>+'[1]Stats 2015'!BI70+'[1]Stats 2015'!BJ70</f>
        <v>45</v>
      </c>
      <c r="AH71" s="132">
        <f t="shared" si="10"/>
        <v>951301</v>
      </c>
    </row>
    <row r="72" spans="1:34" s="175" customFormat="1" ht="21.75" customHeight="1">
      <c r="A72" s="170">
        <f t="shared" si="11"/>
        <v>69</v>
      </c>
      <c r="B72" s="173" t="s">
        <v>387</v>
      </c>
      <c r="C72" s="173" t="s">
        <v>325</v>
      </c>
      <c r="D72" s="174">
        <f>+'[1]Stats 2015'!BU71</f>
        <v>25648</v>
      </c>
      <c r="E72" s="174">
        <f>+'[1]Stats 2015'!$BV71</f>
        <v>0</v>
      </c>
      <c r="F72" s="174">
        <f>+'[1]Stats 2015'!BW71</f>
        <v>0</v>
      </c>
      <c r="G72" s="174"/>
      <c r="H72" s="174">
        <f>+'[1]Stats 2015'!BQ71+'[1]Stats 2015'!BR71</f>
        <v>0</v>
      </c>
      <c r="I72" s="174">
        <f>+'[1]Stats 2015'!BY71</f>
        <v>1000</v>
      </c>
      <c r="J72" s="174">
        <f>+'[1]Stats 2015'!CB71</f>
        <v>13954</v>
      </c>
      <c r="K72" s="174">
        <f>+'[1]Stats 2015'!BZ71+'[1]Stats 2015'!CA71</f>
        <v>0</v>
      </c>
      <c r="L72" s="174">
        <f>+'[1]Stats 2015'!BS71</f>
        <v>34036</v>
      </c>
      <c r="M72" s="174">
        <f>+'[1]Stats 2015'!BT71+'[1]Stats 2015'!CC71</f>
        <v>25518</v>
      </c>
      <c r="N72" s="132">
        <f t="shared" si="6"/>
        <v>100156</v>
      </c>
      <c r="P72" s="174">
        <f>+'[1]Stats 2015'!CH71+'[1]Stats 2015'!CI71</f>
        <v>28613</v>
      </c>
      <c r="Q72" s="174">
        <f>+'[1]Stats 2015'!CJ71</f>
        <v>0</v>
      </c>
      <c r="R72" s="174">
        <f>+'[1]Stats 2015'!CK71</f>
        <v>4730</v>
      </c>
      <c r="S72" s="174">
        <f>+'[1]Stats 2015'!CM71+'[1]Stats 2015'!CN71+'[1]Stats 2015'!CO71</f>
        <v>12552</v>
      </c>
      <c r="T72" s="174">
        <f>+'[1]Stats 2015'!CV71</f>
        <v>41209</v>
      </c>
      <c r="U72" s="174">
        <f>+'[1]Stats 2015'!CR71+'[1]Stats 2015'!CS71+'[1]Stats 2015'!CT71+'[1]Stats 2015'!CU71+SUM('[1]Stats 2015'!CW71:DC71)</f>
        <v>9254</v>
      </c>
      <c r="V72" s="174">
        <f>+'[1]Stats 2015'!CF71</f>
        <v>0</v>
      </c>
      <c r="W72" s="174">
        <f>+'[1]Stats 2015'!CG71</f>
        <v>0</v>
      </c>
      <c r="X72" s="174">
        <f>+'[1]Stats 2015'!DE71</f>
        <v>6301</v>
      </c>
      <c r="Y72" s="132">
        <f t="shared" si="7"/>
        <v>102659</v>
      </c>
      <c r="Z72" s="132">
        <f t="shared" si="8"/>
        <v>-2503</v>
      </c>
      <c r="AB72" s="174">
        <f>+'[1]Stats 2015'!BB71+'[1]Stats 2015'!BC71</f>
        <v>978069</v>
      </c>
      <c r="AC72" s="174">
        <f>+'[1]Stats 2015'!BD71+'[1]Stats 2015'!BE71</f>
        <v>2082</v>
      </c>
      <c r="AD72" s="174">
        <f>+'[1]Stats 2015'!AX71+'[1]Stats 2015'!AZ71+'[1]Stats 2015'!BF71</f>
        <v>30142</v>
      </c>
      <c r="AE72" s="174">
        <f>+'[1]Stats 2015'!AY71</f>
        <v>0</v>
      </c>
      <c r="AF72" s="132">
        <f t="shared" si="9"/>
        <v>1010293</v>
      </c>
      <c r="AG72" s="174">
        <f>+'[1]Stats 2015'!BI71+'[1]Stats 2015'!BJ71</f>
        <v>0</v>
      </c>
      <c r="AH72" s="132">
        <f t="shared" si="10"/>
        <v>1010293</v>
      </c>
    </row>
    <row r="73" spans="1:34" s="175" customFormat="1" ht="21.75" customHeight="1">
      <c r="A73" s="170">
        <f t="shared" si="11"/>
        <v>70</v>
      </c>
      <c r="B73" s="173" t="s">
        <v>443</v>
      </c>
      <c r="C73" s="173" t="s">
        <v>323</v>
      </c>
      <c r="D73" s="174">
        <f>+'[1]Stats 2015'!BU72</f>
        <v>0</v>
      </c>
      <c r="E73" s="174">
        <f>+'[1]Stats 2015'!$BV72</f>
        <v>0</v>
      </c>
      <c r="F73" s="174">
        <f>+'[1]Stats 2015'!BW72</f>
        <v>0</v>
      </c>
      <c r="G73" s="174"/>
      <c r="H73" s="174">
        <f>+'[1]Stats 2015'!BQ72+'[1]Stats 2015'!BR72</f>
        <v>0</v>
      </c>
      <c r="I73" s="174">
        <f>+'[1]Stats 2015'!BY72</f>
        <v>0</v>
      </c>
      <c r="J73" s="174">
        <f>+'[1]Stats 2015'!CB72</f>
        <v>0</v>
      </c>
      <c r="K73" s="174">
        <f>+'[1]Stats 2015'!BZ72+'[1]Stats 2015'!CA72</f>
        <v>0</v>
      </c>
      <c r="L73" s="174">
        <f>+'[1]Stats 2015'!BS72</f>
        <v>0</v>
      </c>
      <c r="M73" s="174">
        <f>+'[1]Stats 2015'!BT72+'[1]Stats 2015'!CC72</f>
        <v>0</v>
      </c>
      <c r="N73" s="132">
        <f t="shared" si="6"/>
        <v>0</v>
      </c>
      <c r="P73" s="174">
        <f>+'[1]Stats 2015'!CH72+'[1]Stats 2015'!CI72</f>
        <v>0</v>
      </c>
      <c r="Q73" s="174">
        <f>+'[1]Stats 2015'!CJ72</f>
        <v>0</v>
      </c>
      <c r="R73" s="174">
        <f>+'[1]Stats 2015'!CK72</f>
        <v>0</v>
      </c>
      <c r="S73" s="174">
        <f>+'[1]Stats 2015'!CM72+'[1]Stats 2015'!CN72+'[1]Stats 2015'!CO72</f>
        <v>0</v>
      </c>
      <c r="T73" s="174">
        <f>+'[1]Stats 2015'!CV72</f>
        <v>0</v>
      </c>
      <c r="U73" s="174">
        <f>+'[1]Stats 2015'!CR72+'[1]Stats 2015'!CS72+'[1]Stats 2015'!CT72+'[1]Stats 2015'!CU72+SUM('[1]Stats 2015'!CW72:DC72)</f>
        <v>0</v>
      </c>
      <c r="V73" s="174">
        <f>+'[1]Stats 2015'!CF72</f>
        <v>0</v>
      </c>
      <c r="W73" s="174">
        <f>+'[1]Stats 2015'!CG72</f>
        <v>0</v>
      </c>
      <c r="X73" s="174">
        <f>+'[1]Stats 2015'!DE72</f>
        <v>0</v>
      </c>
      <c r="Y73" s="132">
        <f t="shared" si="7"/>
        <v>0</v>
      </c>
      <c r="Z73" s="132">
        <f t="shared" si="8"/>
        <v>0</v>
      </c>
      <c r="AB73" s="174">
        <f>+'[1]Stats 2015'!BB72+'[1]Stats 2015'!BC72</f>
        <v>0</v>
      </c>
      <c r="AC73" s="174">
        <f>+'[1]Stats 2015'!BD72+'[1]Stats 2015'!BE72</f>
        <v>0</v>
      </c>
      <c r="AD73" s="174">
        <f>+'[1]Stats 2015'!AX72+'[1]Stats 2015'!AZ72+'[1]Stats 2015'!BF72</f>
        <v>0</v>
      </c>
      <c r="AE73" s="174">
        <f>+'[1]Stats 2015'!AY72</f>
        <v>0</v>
      </c>
      <c r="AF73" s="132">
        <f t="shared" si="9"/>
        <v>0</v>
      </c>
      <c r="AG73" s="174">
        <f>+'[1]Stats 2015'!BI72+'[1]Stats 2015'!BJ72</f>
        <v>0</v>
      </c>
      <c r="AH73" s="132">
        <f t="shared" si="10"/>
        <v>0</v>
      </c>
    </row>
    <row r="74" spans="1:34" s="175" customFormat="1" ht="21.75" customHeight="1">
      <c r="A74" s="170">
        <f t="shared" si="11"/>
        <v>71</v>
      </c>
      <c r="B74" s="173" t="s">
        <v>388</v>
      </c>
      <c r="C74" s="173" t="s">
        <v>322</v>
      </c>
      <c r="D74" s="174">
        <f>+'[1]Stats 2015'!BU73</f>
        <v>9213</v>
      </c>
      <c r="E74" s="174">
        <f>+'[1]Stats 2015'!$BV73</f>
        <v>320</v>
      </c>
      <c r="F74" s="174">
        <f>+'[1]Stats 2015'!BW73</f>
        <v>0</v>
      </c>
      <c r="G74" s="174"/>
      <c r="H74" s="174">
        <f>+'[1]Stats 2015'!BQ73+'[1]Stats 2015'!BR73</f>
        <v>0</v>
      </c>
      <c r="I74" s="174">
        <f>+'[1]Stats 2015'!BY73</f>
        <v>850</v>
      </c>
      <c r="J74" s="174">
        <f>+'[1]Stats 2015'!CB73</f>
        <v>100</v>
      </c>
      <c r="K74" s="174">
        <f>+'[1]Stats 2015'!BZ73+'[1]Stats 2015'!CA73</f>
        <v>3</v>
      </c>
      <c r="L74" s="174">
        <f>+'[1]Stats 2015'!BS73</f>
        <v>0</v>
      </c>
      <c r="M74" s="174">
        <f>+'[1]Stats 2015'!BT73+'[1]Stats 2015'!CC73</f>
        <v>500</v>
      </c>
      <c r="N74" s="132">
        <f t="shared" si="6"/>
        <v>10986</v>
      </c>
      <c r="P74" s="174">
        <f>+'[1]Stats 2015'!CH73+'[1]Stats 2015'!CI73</f>
        <v>0</v>
      </c>
      <c r="Q74" s="174">
        <f>+'[1]Stats 2015'!CJ73</f>
        <v>0</v>
      </c>
      <c r="R74" s="174">
        <f>+'[1]Stats 2015'!CK73</f>
        <v>1406</v>
      </c>
      <c r="S74" s="174">
        <f>+'[1]Stats 2015'!CM73+'[1]Stats 2015'!CN73+'[1]Stats 2015'!CO73</f>
        <v>0</v>
      </c>
      <c r="T74" s="174">
        <f>+'[1]Stats 2015'!CV73</f>
        <v>6749</v>
      </c>
      <c r="U74" s="174">
        <f>+'[1]Stats 2015'!CR73+'[1]Stats 2015'!CS73+'[1]Stats 2015'!CT73+'[1]Stats 2015'!CU73+SUM('[1]Stats 2015'!CW73:DC73)</f>
        <v>1600</v>
      </c>
      <c r="V74" s="174">
        <f>+'[1]Stats 2015'!CF73</f>
        <v>0</v>
      </c>
      <c r="W74" s="174">
        <f>+'[1]Stats 2015'!CG73</f>
        <v>0</v>
      </c>
      <c r="X74" s="174">
        <f>+'[1]Stats 2015'!DE73</f>
        <v>359</v>
      </c>
      <c r="Y74" s="132">
        <f t="shared" si="7"/>
        <v>10114</v>
      </c>
      <c r="Z74" s="132">
        <f t="shared" si="8"/>
        <v>872</v>
      </c>
      <c r="AB74" s="174">
        <f>+'[1]Stats 2015'!BB73+'[1]Stats 2015'!BC73</f>
        <v>330000</v>
      </c>
      <c r="AC74" s="174">
        <f>+'[1]Stats 2015'!BD73+'[1]Stats 2015'!BE73</f>
        <v>0</v>
      </c>
      <c r="AD74" s="174">
        <f>+'[1]Stats 2015'!AX73+'[1]Stats 2015'!AZ73+'[1]Stats 2015'!BF73</f>
        <v>30763</v>
      </c>
      <c r="AE74" s="174">
        <f>+'[1]Stats 2015'!AY73</f>
        <v>0</v>
      </c>
      <c r="AF74" s="132">
        <f t="shared" si="9"/>
        <v>360763</v>
      </c>
      <c r="AG74" s="174">
        <f>+'[1]Stats 2015'!BI73+'[1]Stats 2015'!BJ73</f>
        <v>0</v>
      </c>
      <c r="AH74" s="132">
        <f t="shared" si="10"/>
        <v>360763</v>
      </c>
    </row>
    <row r="75" spans="1:34" s="175" customFormat="1" ht="21.75" customHeight="1">
      <c r="A75" s="170">
        <f t="shared" si="11"/>
        <v>72</v>
      </c>
      <c r="B75" s="173" t="s">
        <v>389</v>
      </c>
      <c r="C75" s="173" t="s">
        <v>334</v>
      </c>
      <c r="D75" s="174">
        <f>+'[1]Stats 2015'!BU74</f>
        <v>21897</v>
      </c>
      <c r="E75" s="174">
        <f>+'[1]Stats 2015'!$BV74</f>
        <v>141</v>
      </c>
      <c r="F75" s="174">
        <f>+'[1]Stats 2015'!BW74</f>
        <v>1230</v>
      </c>
      <c r="G75" s="174"/>
      <c r="H75" s="174">
        <f>+'[1]Stats 2015'!BQ74+'[1]Stats 2015'!BR74</f>
        <v>0</v>
      </c>
      <c r="I75" s="174">
        <f>+'[1]Stats 2015'!BY74</f>
        <v>867</v>
      </c>
      <c r="J75" s="174">
        <f>+'[1]Stats 2015'!CB74</f>
        <v>41830</v>
      </c>
      <c r="K75" s="174">
        <f>+'[1]Stats 2015'!BZ74+'[1]Stats 2015'!CA74</f>
        <v>5000</v>
      </c>
      <c r="L75" s="174">
        <f>+'[1]Stats 2015'!BS74</f>
        <v>0</v>
      </c>
      <c r="M75" s="174">
        <f>+'[1]Stats 2015'!BT74+'[1]Stats 2015'!CC74</f>
        <v>3104</v>
      </c>
      <c r="N75" s="132">
        <f t="shared" si="6"/>
        <v>74069</v>
      </c>
      <c r="P75" s="174">
        <f>+'[1]Stats 2015'!CH74+'[1]Stats 2015'!CI74</f>
        <v>31294</v>
      </c>
      <c r="Q75" s="174">
        <f>+'[1]Stats 2015'!CJ74</f>
        <v>0</v>
      </c>
      <c r="R75" s="174">
        <f>+'[1]Stats 2015'!CK74</f>
        <v>4490</v>
      </c>
      <c r="S75" s="174">
        <f>+'[1]Stats 2015'!CM74+'[1]Stats 2015'!CN74+'[1]Stats 2015'!CO74</f>
        <v>0</v>
      </c>
      <c r="T75" s="174">
        <f>+'[1]Stats 2015'!CV74</f>
        <v>22885</v>
      </c>
      <c r="U75" s="174">
        <f>+'[1]Stats 2015'!CR74+'[1]Stats 2015'!CS74+'[1]Stats 2015'!CT74+'[1]Stats 2015'!CU74+SUM('[1]Stats 2015'!CW74:DC74)</f>
        <v>7707</v>
      </c>
      <c r="V75" s="174">
        <f>+'[1]Stats 2015'!CF74</f>
        <v>141</v>
      </c>
      <c r="W75" s="174">
        <f>+'[1]Stats 2015'!CG74</f>
        <v>0</v>
      </c>
      <c r="X75" s="174">
        <f>+'[1]Stats 2015'!DE74</f>
        <v>3665</v>
      </c>
      <c r="Y75" s="132">
        <f t="shared" si="7"/>
        <v>70182</v>
      </c>
      <c r="Z75" s="132">
        <f t="shared" si="8"/>
        <v>3887</v>
      </c>
      <c r="AB75" s="174">
        <f>+'[1]Stats 2015'!BB74+'[1]Stats 2015'!BC74</f>
        <v>1180000</v>
      </c>
      <c r="AC75" s="174">
        <f>+'[1]Stats 2015'!BD74+'[1]Stats 2015'!BE74</f>
        <v>500</v>
      </c>
      <c r="AD75" s="174">
        <f>+'[1]Stats 2015'!AX74+'[1]Stats 2015'!AZ74+'[1]Stats 2015'!BF74</f>
        <v>118511</v>
      </c>
      <c r="AE75" s="174">
        <f>+'[1]Stats 2015'!AY74</f>
        <v>0</v>
      </c>
      <c r="AF75" s="132">
        <f t="shared" si="9"/>
        <v>1299011</v>
      </c>
      <c r="AG75" s="174">
        <f>+'[1]Stats 2015'!BI74+'[1]Stats 2015'!BJ74</f>
        <v>0</v>
      </c>
      <c r="AH75" s="132">
        <f t="shared" si="10"/>
        <v>1299011</v>
      </c>
    </row>
    <row r="76" spans="1:34" s="175" customFormat="1" ht="21.75" customHeight="1">
      <c r="A76" s="170">
        <f t="shared" si="11"/>
        <v>73</v>
      </c>
      <c r="B76" s="173" t="s">
        <v>390</v>
      </c>
      <c r="C76" s="173" t="s">
        <v>325</v>
      </c>
      <c r="D76" s="174">
        <f>+'[1]Stats 2015'!BU75</f>
        <v>13231</v>
      </c>
      <c r="E76" s="174">
        <f>+'[1]Stats 2015'!$BV75</f>
        <v>195</v>
      </c>
      <c r="F76" s="174">
        <f>+'[1]Stats 2015'!BW75</f>
        <v>3323</v>
      </c>
      <c r="G76" s="174"/>
      <c r="H76" s="174">
        <f>+'[1]Stats 2015'!BQ75+'[1]Stats 2015'!BR75</f>
        <v>0</v>
      </c>
      <c r="I76" s="174">
        <f>+'[1]Stats 2015'!BY75</f>
        <v>0</v>
      </c>
      <c r="J76" s="174">
        <f>+'[1]Stats 2015'!CB75</f>
        <v>23972</v>
      </c>
      <c r="K76" s="174">
        <f>+'[1]Stats 2015'!BZ75+'[1]Stats 2015'!CA75</f>
        <v>55441</v>
      </c>
      <c r="L76" s="174">
        <f>+'[1]Stats 2015'!BS75</f>
        <v>19170</v>
      </c>
      <c r="M76" s="174">
        <f>+'[1]Stats 2015'!BT75+'[1]Stats 2015'!CC75</f>
        <v>6343</v>
      </c>
      <c r="N76" s="132">
        <f t="shared" si="6"/>
        <v>121675</v>
      </c>
      <c r="P76" s="174">
        <f>+'[1]Stats 2015'!CH75+'[1]Stats 2015'!CI75</f>
        <v>32951</v>
      </c>
      <c r="Q76" s="174">
        <f>+'[1]Stats 2015'!CJ75</f>
        <v>0</v>
      </c>
      <c r="R76" s="174">
        <f>+'[1]Stats 2015'!CK75</f>
        <v>440</v>
      </c>
      <c r="S76" s="174">
        <f>+'[1]Stats 2015'!CM75+'[1]Stats 2015'!CN75+'[1]Stats 2015'!CO75</f>
        <v>7488</v>
      </c>
      <c r="T76" s="174">
        <f>+'[1]Stats 2015'!CV75</f>
        <v>19206</v>
      </c>
      <c r="U76" s="174">
        <f>+'[1]Stats 2015'!CR75+'[1]Stats 2015'!CS75+'[1]Stats 2015'!CT75+'[1]Stats 2015'!CU75+SUM('[1]Stats 2015'!CW75:DC75)</f>
        <v>3894</v>
      </c>
      <c r="V76" s="174">
        <f>+'[1]Stats 2015'!CF75</f>
        <v>0</v>
      </c>
      <c r="W76" s="174">
        <f>+'[1]Stats 2015'!CG75</f>
        <v>0</v>
      </c>
      <c r="X76" s="174">
        <f>+'[1]Stats 2015'!DE75</f>
        <v>99319</v>
      </c>
      <c r="Y76" s="132">
        <f t="shared" si="7"/>
        <v>163298</v>
      </c>
      <c r="Z76" s="132">
        <f t="shared" si="8"/>
        <v>-41623</v>
      </c>
      <c r="AB76" s="174">
        <f>+'[1]Stats 2015'!BB75+'[1]Stats 2015'!BC75</f>
        <v>1055194</v>
      </c>
      <c r="AC76" s="174">
        <f>+'[1]Stats 2015'!BD75+'[1]Stats 2015'!BE75</f>
        <v>50496</v>
      </c>
      <c r="AD76" s="174">
        <f>+'[1]Stats 2015'!AX75+'[1]Stats 2015'!AZ75+'[1]Stats 2015'!BF75</f>
        <v>1339088</v>
      </c>
      <c r="AE76" s="174">
        <f>+'[1]Stats 2015'!AY75</f>
        <v>0</v>
      </c>
      <c r="AF76" s="132">
        <f t="shared" si="9"/>
        <v>2444778</v>
      </c>
      <c r="AG76" s="174">
        <f>+'[1]Stats 2015'!BI75+'[1]Stats 2015'!BJ75</f>
        <v>3950</v>
      </c>
      <c r="AH76" s="132">
        <f t="shared" si="10"/>
        <v>2440828</v>
      </c>
    </row>
    <row r="77" spans="1:34" s="175" customFormat="1" ht="21.75" customHeight="1">
      <c r="A77" s="170">
        <f t="shared" si="11"/>
        <v>74</v>
      </c>
      <c r="B77" s="173" t="s">
        <v>391</v>
      </c>
      <c r="C77" s="173" t="s">
        <v>334</v>
      </c>
      <c r="D77" s="174">
        <f>+'[1]Stats 2015'!BU76</f>
        <v>37537</v>
      </c>
      <c r="E77" s="174">
        <f>+'[1]Stats 2015'!$BV76</f>
        <v>0</v>
      </c>
      <c r="F77" s="174">
        <f>+'[1]Stats 2015'!BW76</f>
        <v>0</v>
      </c>
      <c r="G77" s="174"/>
      <c r="H77" s="174">
        <f>+'[1]Stats 2015'!BQ76+'[1]Stats 2015'!BR76</f>
        <v>0</v>
      </c>
      <c r="I77" s="174">
        <f>+'[1]Stats 2015'!BY76</f>
        <v>0</v>
      </c>
      <c r="J77" s="174">
        <f>+'[1]Stats 2015'!CB76</f>
        <v>5566</v>
      </c>
      <c r="K77" s="174">
        <f>+'[1]Stats 2015'!BZ76+'[1]Stats 2015'!CA76</f>
        <v>9740</v>
      </c>
      <c r="L77" s="174">
        <f>+'[1]Stats 2015'!BS76</f>
        <v>0</v>
      </c>
      <c r="M77" s="174">
        <f>+'[1]Stats 2015'!BT76+'[1]Stats 2015'!CC76</f>
        <v>7244</v>
      </c>
      <c r="N77" s="132">
        <f t="shared" si="6"/>
        <v>60087</v>
      </c>
      <c r="P77" s="174">
        <f>+'[1]Stats 2015'!CH76+'[1]Stats 2015'!CI76</f>
        <v>31869</v>
      </c>
      <c r="Q77" s="174">
        <f>+'[1]Stats 2015'!CJ76</f>
        <v>0</v>
      </c>
      <c r="R77" s="174">
        <f>+'[1]Stats 2015'!CK76</f>
        <v>2754</v>
      </c>
      <c r="S77" s="174">
        <f>+'[1]Stats 2015'!CM76+'[1]Stats 2015'!CN76+'[1]Stats 2015'!CO76</f>
        <v>8994</v>
      </c>
      <c r="T77" s="174">
        <f>+'[1]Stats 2015'!CV76</f>
        <v>11178</v>
      </c>
      <c r="U77" s="174">
        <f>+'[1]Stats 2015'!CR76+'[1]Stats 2015'!CS76+'[1]Stats 2015'!CT76+'[1]Stats 2015'!CU76+SUM('[1]Stats 2015'!CW76:DC76)</f>
        <v>2628</v>
      </c>
      <c r="V77" s="174">
        <f>+'[1]Stats 2015'!CF76</f>
        <v>0</v>
      </c>
      <c r="W77" s="174">
        <f>+'[1]Stats 2015'!CG76</f>
        <v>0</v>
      </c>
      <c r="X77" s="174">
        <f>+'[1]Stats 2015'!DE76</f>
        <v>201</v>
      </c>
      <c r="Y77" s="132">
        <f t="shared" si="7"/>
        <v>57624</v>
      </c>
      <c r="Z77" s="132">
        <f t="shared" si="8"/>
        <v>2463</v>
      </c>
      <c r="AB77" s="174">
        <f>+'[1]Stats 2015'!BB76+'[1]Stats 2015'!BC76</f>
        <v>937000</v>
      </c>
      <c r="AC77" s="174">
        <f>+'[1]Stats 2015'!BD76+'[1]Stats 2015'!BE76</f>
        <v>0</v>
      </c>
      <c r="AD77" s="174">
        <f>+'[1]Stats 2015'!AX76+'[1]Stats 2015'!AZ76+'[1]Stats 2015'!BF76</f>
        <v>91529</v>
      </c>
      <c r="AE77" s="174">
        <f>+'[1]Stats 2015'!AY76</f>
        <v>0</v>
      </c>
      <c r="AF77" s="132">
        <f t="shared" si="9"/>
        <v>1028529</v>
      </c>
      <c r="AG77" s="174">
        <f>+'[1]Stats 2015'!BI76+'[1]Stats 2015'!BJ76</f>
        <v>0</v>
      </c>
      <c r="AH77" s="132">
        <f t="shared" si="10"/>
        <v>1028529</v>
      </c>
    </row>
    <row r="78" spans="1:34" s="175" customFormat="1" ht="21.75" customHeight="1">
      <c r="A78" s="170">
        <f t="shared" si="11"/>
        <v>75</v>
      </c>
      <c r="B78" s="173" t="s">
        <v>392</v>
      </c>
      <c r="C78" s="173" t="s">
        <v>322</v>
      </c>
      <c r="D78" s="174">
        <f>+'[1]Stats 2015'!BU77</f>
        <v>73767</v>
      </c>
      <c r="E78" s="174">
        <f>+'[1]Stats 2015'!$BV77</f>
        <v>2592</v>
      </c>
      <c r="F78" s="174">
        <f>+'[1]Stats 2015'!BW77</f>
        <v>19800</v>
      </c>
      <c r="G78" s="174"/>
      <c r="H78" s="174">
        <f>+'[1]Stats 2015'!BQ77+'[1]Stats 2015'!BR77</f>
        <v>19434</v>
      </c>
      <c r="I78" s="174">
        <f>+'[1]Stats 2015'!BY77</f>
        <v>0</v>
      </c>
      <c r="J78" s="174">
        <f>+'[1]Stats 2015'!CB77</f>
        <v>27884</v>
      </c>
      <c r="K78" s="174">
        <f>+'[1]Stats 2015'!BZ77+'[1]Stats 2015'!CA77</f>
        <v>4295</v>
      </c>
      <c r="L78" s="174">
        <f>+'[1]Stats 2015'!BS77</f>
        <v>115</v>
      </c>
      <c r="M78" s="174">
        <f>+'[1]Stats 2015'!BT77+'[1]Stats 2015'!CC77</f>
        <v>24349</v>
      </c>
      <c r="N78" s="132">
        <f t="shared" si="6"/>
        <v>172236</v>
      </c>
      <c r="P78" s="174">
        <f>+'[1]Stats 2015'!CH77+'[1]Stats 2015'!CI77</f>
        <v>43995</v>
      </c>
      <c r="Q78" s="174">
        <f>+'[1]Stats 2015'!CJ77</f>
        <v>0</v>
      </c>
      <c r="R78" s="174">
        <f>+'[1]Stats 2015'!CK77</f>
        <v>9546</v>
      </c>
      <c r="S78" s="174">
        <f>+'[1]Stats 2015'!CM77+'[1]Stats 2015'!CN77+'[1]Stats 2015'!CO77</f>
        <v>5174</v>
      </c>
      <c r="T78" s="174">
        <f>+'[1]Stats 2015'!CV77</f>
        <v>27513</v>
      </c>
      <c r="U78" s="174">
        <f>+'[1]Stats 2015'!CR77+'[1]Stats 2015'!CS77+'[1]Stats 2015'!CT77+'[1]Stats 2015'!CU77+SUM('[1]Stats 2015'!CW77:DC77)</f>
        <v>12226</v>
      </c>
      <c r="V78" s="174">
        <f>+'[1]Stats 2015'!CF77</f>
        <v>2202</v>
      </c>
      <c r="W78" s="174">
        <f>+'[1]Stats 2015'!CG77</f>
        <v>0</v>
      </c>
      <c r="X78" s="174">
        <f>+'[1]Stats 2015'!DE77</f>
        <v>36347</v>
      </c>
      <c r="Y78" s="132">
        <f t="shared" si="7"/>
        <v>137003</v>
      </c>
      <c r="Z78" s="132">
        <f t="shared" si="8"/>
        <v>35233</v>
      </c>
      <c r="AB78" s="174">
        <f>+'[1]Stats 2015'!BB77+'[1]Stats 2015'!BC77</f>
        <v>2960000</v>
      </c>
      <c r="AC78" s="174">
        <f>+'[1]Stats 2015'!BD77+'[1]Stats 2015'!BE77</f>
        <v>26959</v>
      </c>
      <c r="AD78" s="174">
        <f>+'[1]Stats 2015'!AX77+'[1]Stats 2015'!AZ77+'[1]Stats 2015'!BF77</f>
        <v>193028</v>
      </c>
      <c r="AE78" s="174">
        <f>+'[1]Stats 2015'!AY77</f>
        <v>0</v>
      </c>
      <c r="AF78" s="132">
        <f t="shared" si="9"/>
        <v>3179987</v>
      </c>
      <c r="AG78" s="174">
        <f>+'[1]Stats 2015'!BI77+'[1]Stats 2015'!BJ77</f>
        <v>53142</v>
      </c>
      <c r="AH78" s="132">
        <f t="shared" si="10"/>
        <v>3126845</v>
      </c>
    </row>
    <row r="79" spans="1:34" s="175" customFormat="1" ht="21.75" customHeight="1">
      <c r="A79" s="170">
        <f t="shared" si="11"/>
        <v>76</v>
      </c>
      <c r="B79" s="173" t="s">
        <v>393</v>
      </c>
      <c r="C79" s="173" t="s">
        <v>323</v>
      </c>
      <c r="D79" s="174">
        <f>+'[1]Stats 2015'!BU78</f>
        <v>34855</v>
      </c>
      <c r="E79" s="174">
        <f>+'[1]Stats 2015'!$BV78</f>
        <v>0</v>
      </c>
      <c r="F79" s="174">
        <f>+'[1]Stats 2015'!BW78</f>
        <v>2402</v>
      </c>
      <c r="G79" s="174"/>
      <c r="H79" s="174">
        <f>+'[1]Stats 2015'!BQ78+'[1]Stats 2015'!BR78</f>
        <v>0</v>
      </c>
      <c r="I79" s="174">
        <f>+'[1]Stats 2015'!BY78</f>
        <v>53044</v>
      </c>
      <c r="J79" s="174">
        <f>+'[1]Stats 2015'!CB78</f>
        <v>40434</v>
      </c>
      <c r="K79" s="174">
        <f>+'[1]Stats 2015'!BZ78+'[1]Stats 2015'!CA78</f>
        <v>73690</v>
      </c>
      <c r="L79" s="174">
        <f>+'[1]Stats 2015'!BS78</f>
        <v>0</v>
      </c>
      <c r="M79" s="174">
        <f>+'[1]Stats 2015'!BT78+'[1]Stats 2015'!CC78</f>
        <v>1621</v>
      </c>
      <c r="N79" s="132">
        <f t="shared" si="6"/>
        <v>206046</v>
      </c>
      <c r="P79" s="174">
        <f>+'[1]Stats 2015'!CH78+'[1]Stats 2015'!CI78</f>
        <v>48500</v>
      </c>
      <c r="Q79" s="174">
        <f>+'[1]Stats 2015'!CJ78</f>
        <v>0</v>
      </c>
      <c r="R79" s="174">
        <f>+'[1]Stats 2015'!CK78</f>
        <v>3247</v>
      </c>
      <c r="S79" s="174">
        <f>+'[1]Stats 2015'!CM78+'[1]Stats 2015'!CN78+'[1]Stats 2015'!CO78</f>
        <v>4617</v>
      </c>
      <c r="T79" s="174">
        <f>+'[1]Stats 2015'!CV78</f>
        <v>48463</v>
      </c>
      <c r="U79" s="174">
        <f>+'[1]Stats 2015'!CR78+'[1]Stats 2015'!CS78+'[1]Stats 2015'!CT78+'[1]Stats 2015'!CU78+SUM('[1]Stats 2015'!CW78:DC78)</f>
        <v>22612</v>
      </c>
      <c r="V79" s="174">
        <f>+'[1]Stats 2015'!CF78</f>
        <v>104295</v>
      </c>
      <c r="W79" s="174">
        <f>+'[1]Stats 2015'!CG78</f>
        <v>0</v>
      </c>
      <c r="X79" s="174">
        <f>+'[1]Stats 2015'!DE78</f>
        <v>0</v>
      </c>
      <c r="Y79" s="132">
        <f t="shared" si="7"/>
        <v>231734</v>
      </c>
      <c r="Z79" s="132">
        <f t="shared" si="8"/>
        <v>-25688</v>
      </c>
      <c r="AB79" s="174">
        <f>+'[1]Stats 2015'!BB78+'[1]Stats 2015'!BC78</f>
        <v>3050300</v>
      </c>
      <c r="AC79" s="174">
        <f>+'[1]Stats 2015'!BD78+'[1]Stats 2015'!BE78</f>
        <v>143095</v>
      </c>
      <c r="AD79" s="174">
        <f>+'[1]Stats 2015'!AX78+'[1]Stats 2015'!AZ78+'[1]Stats 2015'!BF78</f>
        <v>1475723</v>
      </c>
      <c r="AE79" s="174">
        <f>+'[1]Stats 2015'!AY78</f>
        <v>0</v>
      </c>
      <c r="AF79" s="132">
        <f t="shared" si="9"/>
        <v>4669118</v>
      </c>
      <c r="AG79" s="174">
        <f>+'[1]Stats 2015'!BI78+'[1]Stats 2015'!BJ78</f>
        <v>140837</v>
      </c>
      <c r="AH79" s="132">
        <f t="shared" si="10"/>
        <v>4528281</v>
      </c>
    </row>
    <row r="80" spans="1:34" s="175" customFormat="1" ht="21.75" customHeight="1">
      <c r="A80" s="170">
        <f t="shared" si="11"/>
        <v>77</v>
      </c>
      <c r="B80" s="173" t="s">
        <v>394</v>
      </c>
      <c r="C80" s="173" t="s">
        <v>323</v>
      </c>
      <c r="D80" s="174">
        <f>+'[1]Stats 2015'!BU79</f>
        <v>37140</v>
      </c>
      <c r="E80" s="174">
        <f>+'[1]Stats 2015'!$BV79</f>
        <v>1992</v>
      </c>
      <c r="F80" s="174">
        <f>+'[1]Stats 2015'!BW79</f>
        <v>0</v>
      </c>
      <c r="G80" s="174"/>
      <c r="H80" s="174">
        <f>+'[1]Stats 2015'!BQ79+'[1]Stats 2015'!BR79</f>
        <v>0</v>
      </c>
      <c r="I80" s="174">
        <f>+'[1]Stats 2015'!BY79</f>
        <v>10000</v>
      </c>
      <c r="J80" s="174">
        <f>+'[1]Stats 2015'!CB79</f>
        <v>28729</v>
      </c>
      <c r="K80" s="174">
        <f>+'[1]Stats 2015'!BZ79+'[1]Stats 2015'!CA79</f>
        <v>100254</v>
      </c>
      <c r="L80" s="174">
        <f>+'[1]Stats 2015'!BS79</f>
        <v>0</v>
      </c>
      <c r="M80" s="174">
        <f>+'[1]Stats 2015'!BT79+'[1]Stats 2015'!CC79</f>
        <v>239726</v>
      </c>
      <c r="N80" s="132">
        <f t="shared" si="6"/>
        <v>417841</v>
      </c>
      <c r="P80" s="174">
        <f>+'[1]Stats 2015'!CH79+'[1]Stats 2015'!CI79</f>
        <v>64436</v>
      </c>
      <c r="Q80" s="174">
        <f>+'[1]Stats 2015'!CJ79</f>
        <v>19500</v>
      </c>
      <c r="R80" s="174">
        <f>+'[1]Stats 2015'!CK79</f>
        <v>1930</v>
      </c>
      <c r="S80" s="174">
        <f>+'[1]Stats 2015'!CM79+'[1]Stats 2015'!CN79+'[1]Stats 2015'!CO79</f>
        <v>23362</v>
      </c>
      <c r="T80" s="174">
        <f>+'[1]Stats 2015'!CV79</f>
        <v>43860</v>
      </c>
      <c r="U80" s="174">
        <f>+'[1]Stats 2015'!CR79+'[1]Stats 2015'!CS79+'[1]Stats 2015'!CT79+'[1]Stats 2015'!CU79+SUM('[1]Stats 2015'!CW79:DC79)</f>
        <v>17207</v>
      </c>
      <c r="V80" s="174">
        <f>+'[1]Stats 2015'!CF79</f>
        <v>0</v>
      </c>
      <c r="W80" s="174">
        <f>+'[1]Stats 2015'!CG79</f>
        <v>0</v>
      </c>
      <c r="X80" s="174">
        <f>+'[1]Stats 2015'!DE79</f>
        <v>243408</v>
      </c>
      <c r="Y80" s="132">
        <f t="shared" si="7"/>
        <v>413703</v>
      </c>
      <c r="Z80" s="132">
        <f t="shared" si="8"/>
        <v>4138</v>
      </c>
      <c r="AB80" s="174">
        <f>+'[1]Stats 2015'!BB79+'[1]Stats 2015'!BC79</f>
        <v>1230000</v>
      </c>
      <c r="AC80" s="174">
        <f>+'[1]Stats 2015'!BD79+'[1]Stats 2015'!BE79</f>
        <v>36000</v>
      </c>
      <c r="AD80" s="174">
        <f>+'[1]Stats 2015'!AX79+'[1]Stats 2015'!AZ79+'[1]Stats 2015'!BF79</f>
        <v>2882304</v>
      </c>
      <c r="AE80" s="174">
        <f>+'[1]Stats 2015'!AY79</f>
        <v>0</v>
      </c>
      <c r="AF80" s="132">
        <f t="shared" si="9"/>
        <v>4148304</v>
      </c>
      <c r="AG80" s="174">
        <f>+'[1]Stats 2015'!BI79+'[1]Stats 2015'!BJ79</f>
        <v>1564</v>
      </c>
      <c r="AH80" s="132">
        <f t="shared" si="10"/>
        <v>4146740</v>
      </c>
    </row>
    <row r="81" spans="1:34" s="175" customFormat="1" ht="21.75" customHeight="1">
      <c r="A81" s="170">
        <f t="shared" si="11"/>
        <v>78</v>
      </c>
      <c r="B81" s="173" t="s">
        <v>395</v>
      </c>
      <c r="C81" s="173" t="s">
        <v>322</v>
      </c>
      <c r="D81" s="174">
        <f>+'[1]Stats 2015'!BU80</f>
        <v>0</v>
      </c>
      <c r="E81" s="174">
        <f>+'[1]Stats 2015'!$BV80</f>
        <v>0</v>
      </c>
      <c r="F81" s="174">
        <f>+'[1]Stats 2015'!BW80</f>
        <v>0</v>
      </c>
      <c r="G81" s="174"/>
      <c r="H81" s="174">
        <f>+'[1]Stats 2015'!BQ80+'[1]Stats 2015'!BR80</f>
        <v>0</v>
      </c>
      <c r="I81" s="174">
        <f>+'[1]Stats 2015'!BY80</f>
        <v>0</v>
      </c>
      <c r="J81" s="174">
        <f>+'[1]Stats 2015'!CB80</f>
        <v>0</v>
      </c>
      <c r="K81" s="174">
        <f>+'[1]Stats 2015'!BZ80+'[1]Stats 2015'!CA80</f>
        <v>0</v>
      </c>
      <c r="L81" s="174">
        <f>+'[1]Stats 2015'!BS80</f>
        <v>0</v>
      </c>
      <c r="M81" s="174">
        <f>+'[1]Stats 2015'!BT80+'[1]Stats 2015'!CC80</f>
        <v>0</v>
      </c>
      <c r="N81" s="132">
        <f t="shared" si="6"/>
        <v>0</v>
      </c>
      <c r="P81" s="174">
        <f>+'[1]Stats 2015'!CH80+'[1]Stats 2015'!CI80</f>
        <v>0</v>
      </c>
      <c r="Q81" s="174">
        <f>+'[1]Stats 2015'!CJ80</f>
        <v>0</v>
      </c>
      <c r="R81" s="174">
        <f>+'[1]Stats 2015'!CK80</f>
        <v>0</v>
      </c>
      <c r="S81" s="174">
        <f>+'[1]Stats 2015'!CM80+'[1]Stats 2015'!CN80+'[1]Stats 2015'!CO80</f>
        <v>0</v>
      </c>
      <c r="T81" s="174">
        <f>+'[1]Stats 2015'!CV80</f>
        <v>0</v>
      </c>
      <c r="U81" s="174">
        <f>+'[1]Stats 2015'!CR80+'[1]Stats 2015'!CS80+'[1]Stats 2015'!CT80+'[1]Stats 2015'!CU80+SUM('[1]Stats 2015'!CW80:DC80)</f>
        <v>0</v>
      </c>
      <c r="V81" s="174">
        <f>+'[1]Stats 2015'!CF80</f>
        <v>0</v>
      </c>
      <c r="W81" s="174">
        <f>+'[1]Stats 2015'!CG80</f>
        <v>0</v>
      </c>
      <c r="X81" s="174">
        <f>+'[1]Stats 2015'!DE80</f>
        <v>0</v>
      </c>
      <c r="Y81" s="132">
        <f t="shared" si="7"/>
        <v>0</v>
      </c>
      <c r="Z81" s="132">
        <f t="shared" si="8"/>
        <v>0</v>
      </c>
      <c r="AB81" s="174">
        <f>+'[1]Stats 2015'!BB80+'[1]Stats 2015'!BC80</f>
        <v>0</v>
      </c>
      <c r="AC81" s="174">
        <f>+'[1]Stats 2015'!BD80+'[1]Stats 2015'!BE80</f>
        <v>0</v>
      </c>
      <c r="AD81" s="174">
        <f>+'[1]Stats 2015'!AX80+'[1]Stats 2015'!AZ80+'[1]Stats 2015'!BF80</f>
        <v>0</v>
      </c>
      <c r="AE81" s="174">
        <f>+'[1]Stats 2015'!AY80</f>
        <v>0</v>
      </c>
      <c r="AF81" s="132">
        <f t="shared" si="9"/>
        <v>0</v>
      </c>
      <c r="AG81" s="174">
        <f>+'[1]Stats 2015'!BI80+'[1]Stats 2015'!BJ80</f>
        <v>0</v>
      </c>
      <c r="AH81" s="132">
        <f t="shared" si="10"/>
        <v>0</v>
      </c>
    </row>
    <row r="82" spans="1:34" s="175" customFormat="1" ht="21.75" customHeight="1">
      <c r="A82" s="170">
        <f t="shared" si="11"/>
        <v>79</v>
      </c>
      <c r="B82" s="173" t="s">
        <v>444</v>
      </c>
      <c r="C82" s="173" t="s">
        <v>323</v>
      </c>
      <c r="D82" s="174">
        <f>+'[1]Stats 2015'!BU81</f>
        <v>0</v>
      </c>
      <c r="E82" s="174">
        <f>+'[1]Stats 2015'!$BV81</f>
        <v>0</v>
      </c>
      <c r="F82" s="174">
        <f>+'[1]Stats 2015'!BW81</f>
        <v>0</v>
      </c>
      <c r="G82" s="174"/>
      <c r="H82" s="174">
        <f>+'[1]Stats 2015'!BQ81+'[1]Stats 2015'!BR81</f>
        <v>0</v>
      </c>
      <c r="I82" s="174">
        <f>+'[1]Stats 2015'!BY81</f>
        <v>0</v>
      </c>
      <c r="J82" s="174">
        <f>+'[1]Stats 2015'!CB81</f>
        <v>0</v>
      </c>
      <c r="K82" s="174">
        <f>+'[1]Stats 2015'!BZ81+'[1]Stats 2015'!CA81</f>
        <v>0</v>
      </c>
      <c r="L82" s="174">
        <f>+'[1]Stats 2015'!BS81</f>
        <v>0</v>
      </c>
      <c r="M82" s="174">
        <f>+'[1]Stats 2015'!BT81+'[1]Stats 2015'!CC81</f>
        <v>0</v>
      </c>
      <c r="N82" s="132">
        <f t="shared" si="6"/>
        <v>0</v>
      </c>
      <c r="P82" s="174">
        <f>+'[1]Stats 2015'!CH81+'[1]Stats 2015'!CI81</f>
        <v>0</v>
      </c>
      <c r="Q82" s="174">
        <f>+'[1]Stats 2015'!CJ81</f>
        <v>0</v>
      </c>
      <c r="R82" s="174">
        <f>+'[1]Stats 2015'!CK81</f>
        <v>0</v>
      </c>
      <c r="S82" s="174">
        <f>+'[1]Stats 2015'!CM81+'[1]Stats 2015'!CN81+'[1]Stats 2015'!CO81</f>
        <v>0</v>
      </c>
      <c r="T82" s="174">
        <f>+'[1]Stats 2015'!CV81</f>
        <v>0</v>
      </c>
      <c r="U82" s="174">
        <f>+'[1]Stats 2015'!CR81+'[1]Stats 2015'!CS81+'[1]Stats 2015'!CT81+'[1]Stats 2015'!CU81+SUM('[1]Stats 2015'!CW81:DC81)</f>
        <v>0</v>
      </c>
      <c r="V82" s="174">
        <f>+'[1]Stats 2015'!CF81</f>
        <v>0</v>
      </c>
      <c r="W82" s="174">
        <f>+'[1]Stats 2015'!CG81</f>
        <v>0</v>
      </c>
      <c r="X82" s="174">
        <f>+'[1]Stats 2015'!DE81</f>
        <v>0</v>
      </c>
      <c r="Y82" s="132">
        <f t="shared" si="7"/>
        <v>0</v>
      </c>
      <c r="Z82" s="132">
        <f t="shared" si="8"/>
        <v>0</v>
      </c>
      <c r="AB82" s="174">
        <f>+'[1]Stats 2015'!BB81+'[1]Stats 2015'!BC81</f>
        <v>0</v>
      </c>
      <c r="AC82" s="174">
        <f>+'[1]Stats 2015'!BD81+'[1]Stats 2015'!BE81</f>
        <v>0</v>
      </c>
      <c r="AD82" s="174">
        <f>+'[1]Stats 2015'!AX81+'[1]Stats 2015'!AZ81+'[1]Stats 2015'!BF81</f>
        <v>0</v>
      </c>
      <c r="AE82" s="174">
        <f>+'[1]Stats 2015'!AY81</f>
        <v>0</v>
      </c>
      <c r="AF82" s="132">
        <f t="shared" si="9"/>
        <v>0</v>
      </c>
      <c r="AG82" s="174">
        <f>+'[1]Stats 2015'!BI81+'[1]Stats 2015'!BJ81</f>
        <v>0</v>
      </c>
      <c r="AH82" s="132">
        <f t="shared" si="10"/>
        <v>0</v>
      </c>
    </row>
    <row r="83" spans="1:34" s="175" customFormat="1" ht="21.75" customHeight="1">
      <c r="A83" s="170">
        <f t="shared" si="11"/>
        <v>80</v>
      </c>
      <c r="B83" s="173" t="s">
        <v>396</v>
      </c>
      <c r="C83" s="173" t="s">
        <v>323</v>
      </c>
      <c r="D83" s="174">
        <f>+'[1]Stats 2015'!BU82</f>
        <v>133199</v>
      </c>
      <c r="E83" s="174">
        <f>+'[1]Stats 2015'!$BV82</f>
        <v>262</v>
      </c>
      <c r="F83" s="174">
        <f>+'[1]Stats 2015'!BW82</f>
        <v>0</v>
      </c>
      <c r="G83" s="174"/>
      <c r="H83" s="174">
        <f>+'[1]Stats 2015'!BQ82+'[1]Stats 2015'!BR82</f>
        <v>0</v>
      </c>
      <c r="I83" s="174">
        <f>+'[1]Stats 2015'!BY82</f>
        <v>500</v>
      </c>
      <c r="J83" s="174">
        <f>+'[1]Stats 2015'!CB82</f>
        <v>3939</v>
      </c>
      <c r="K83" s="174">
        <f>+'[1]Stats 2015'!BZ82+'[1]Stats 2015'!CA82</f>
        <v>6844</v>
      </c>
      <c r="L83" s="174">
        <f>+'[1]Stats 2015'!BS82</f>
        <v>0</v>
      </c>
      <c r="M83" s="174">
        <f>+'[1]Stats 2015'!BT82+'[1]Stats 2015'!CC82</f>
        <v>35239</v>
      </c>
      <c r="N83" s="132">
        <f t="shared" si="6"/>
        <v>179983</v>
      </c>
      <c r="P83" s="174">
        <f>+'[1]Stats 2015'!CH82+'[1]Stats 2015'!CI82</f>
        <v>0</v>
      </c>
      <c r="Q83" s="174">
        <f>+'[1]Stats 2015'!CJ82</f>
        <v>0</v>
      </c>
      <c r="R83" s="174">
        <f>+'[1]Stats 2015'!CK82</f>
        <v>3425</v>
      </c>
      <c r="S83" s="174">
        <f>+'[1]Stats 2015'!CM82+'[1]Stats 2015'!CN82+'[1]Stats 2015'!CO82</f>
        <v>63848</v>
      </c>
      <c r="T83" s="174">
        <f>+'[1]Stats 2015'!CV82</f>
        <v>24709</v>
      </c>
      <c r="U83" s="174">
        <f>+'[1]Stats 2015'!CR82+'[1]Stats 2015'!CS82+'[1]Stats 2015'!CT82+'[1]Stats 2015'!CU82+SUM('[1]Stats 2015'!CW82:DC82)</f>
        <v>14104</v>
      </c>
      <c r="V83" s="174">
        <f>+'[1]Stats 2015'!CF82</f>
        <v>262</v>
      </c>
      <c r="W83" s="174">
        <f>+'[1]Stats 2015'!CG82</f>
        <v>0</v>
      </c>
      <c r="X83" s="174">
        <f>+'[1]Stats 2015'!DE82</f>
        <v>19868</v>
      </c>
      <c r="Y83" s="132">
        <f t="shared" si="7"/>
        <v>126216</v>
      </c>
      <c r="Z83" s="132">
        <f t="shared" si="8"/>
        <v>53767</v>
      </c>
      <c r="AB83" s="174">
        <f>+'[1]Stats 2015'!BB82+'[1]Stats 2015'!BC82</f>
        <v>748252</v>
      </c>
      <c r="AC83" s="174">
        <f>+'[1]Stats 2015'!BD82+'[1]Stats 2015'!BE82</f>
        <v>0</v>
      </c>
      <c r="AD83" s="174">
        <f>+'[1]Stats 2015'!AX82+'[1]Stats 2015'!AZ82+'[1]Stats 2015'!BF82</f>
        <v>174276</v>
      </c>
      <c r="AE83" s="174">
        <f>+'[1]Stats 2015'!AY82</f>
        <v>0</v>
      </c>
      <c r="AF83" s="132">
        <f t="shared" si="9"/>
        <v>922528</v>
      </c>
      <c r="AG83" s="174">
        <f>+'[1]Stats 2015'!BI82+'[1]Stats 2015'!BJ82</f>
        <v>4232</v>
      </c>
      <c r="AH83" s="132">
        <f t="shared" si="10"/>
        <v>918296</v>
      </c>
    </row>
    <row r="84" spans="1:34" s="175" customFormat="1" ht="21.75" customHeight="1">
      <c r="A84" s="170">
        <f t="shared" si="11"/>
        <v>81</v>
      </c>
      <c r="B84" s="173" t="s">
        <v>445</v>
      </c>
      <c r="C84" s="173" t="s">
        <v>323</v>
      </c>
      <c r="D84" s="174">
        <f>+'[1]Stats 2015'!BU83</f>
        <v>0</v>
      </c>
      <c r="E84" s="174">
        <f>+'[1]Stats 2015'!$BV83</f>
        <v>0</v>
      </c>
      <c r="F84" s="174">
        <f>+'[1]Stats 2015'!BW83</f>
        <v>0</v>
      </c>
      <c r="G84" s="174"/>
      <c r="H84" s="174">
        <f>+'[1]Stats 2015'!BQ83+'[1]Stats 2015'!BR83</f>
        <v>0</v>
      </c>
      <c r="I84" s="174">
        <f>+'[1]Stats 2015'!BY83</f>
        <v>0</v>
      </c>
      <c r="J84" s="174">
        <f>+'[1]Stats 2015'!CB83</f>
        <v>0</v>
      </c>
      <c r="K84" s="174">
        <f>+'[1]Stats 2015'!BZ83+'[1]Stats 2015'!CA83</f>
        <v>0</v>
      </c>
      <c r="L84" s="174">
        <f>+'[1]Stats 2015'!BS83</f>
        <v>0</v>
      </c>
      <c r="M84" s="174">
        <f>+'[1]Stats 2015'!BT83+'[1]Stats 2015'!CC83</f>
        <v>0</v>
      </c>
      <c r="N84" s="132">
        <f t="shared" si="6"/>
        <v>0</v>
      </c>
      <c r="P84" s="174">
        <f>+'[1]Stats 2015'!CH83+'[1]Stats 2015'!CI83</f>
        <v>0</v>
      </c>
      <c r="Q84" s="174">
        <f>+'[1]Stats 2015'!CJ83</f>
        <v>0</v>
      </c>
      <c r="R84" s="174">
        <f>+'[1]Stats 2015'!CK83</f>
        <v>0</v>
      </c>
      <c r="S84" s="174">
        <f>+'[1]Stats 2015'!CM83+'[1]Stats 2015'!CN83+'[1]Stats 2015'!CO83</f>
        <v>0</v>
      </c>
      <c r="T84" s="174">
        <f>+'[1]Stats 2015'!CV83</f>
        <v>0</v>
      </c>
      <c r="U84" s="174">
        <f>+'[1]Stats 2015'!CR83+'[1]Stats 2015'!CS83+'[1]Stats 2015'!CT83+'[1]Stats 2015'!CU83+SUM('[1]Stats 2015'!CW83:DC83)</f>
        <v>0</v>
      </c>
      <c r="V84" s="174">
        <f>+'[1]Stats 2015'!CF83</f>
        <v>0</v>
      </c>
      <c r="W84" s="174">
        <f>+'[1]Stats 2015'!CG83</f>
        <v>0</v>
      </c>
      <c r="X84" s="174">
        <f>+'[1]Stats 2015'!DE83</f>
        <v>0</v>
      </c>
      <c r="Y84" s="132">
        <f t="shared" si="7"/>
        <v>0</v>
      </c>
      <c r="Z84" s="132">
        <f t="shared" si="8"/>
        <v>0</v>
      </c>
      <c r="AB84" s="174">
        <f>+'[1]Stats 2015'!BB83+'[1]Stats 2015'!BC83</f>
        <v>0</v>
      </c>
      <c r="AC84" s="174">
        <f>+'[1]Stats 2015'!BD83+'[1]Stats 2015'!BE83</f>
        <v>0</v>
      </c>
      <c r="AD84" s="174">
        <f>+'[1]Stats 2015'!AX83+'[1]Stats 2015'!AZ83+'[1]Stats 2015'!BF83</f>
        <v>0</v>
      </c>
      <c r="AE84" s="174">
        <f>+'[1]Stats 2015'!AY83</f>
        <v>0</v>
      </c>
      <c r="AF84" s="132">
        <f t="shared" si="9"/>
        <v>0</v>
      </c>
      <c r="AG84" s="174">
        <f>+'[1]Stats 2015'!BI83+'[1]Stats 2015'!BJ83</f>
        <v>0</v>
      </c>
      <c r="AH84" s="132">
        <f t="shared" si="10"/>
        <v>0</v>
      </c>
    </row>
    <row r="85" spans="1:34" s="175" customFormat="1" ht="21.75" customHeight="1">
      <c r="A85" s="170">
        <f t="shared" si="11"/>
        <v>82</v>
      </c>
      <c r="B85" s="173" t="s">
        <v>397</v>
      </c>
      <c r="C85" s="173" t="s">
        <v>325</v>
      </c>
      <c r="D85" s="174">
        <f>+'[1]Stats 2015'!BU84</f>
        <v>19734</v>
      </c>
      <c r="E85" s="174">
        <f>+'[1]Stats 2015'!$BV84</f>
        <v>165</v>
      </c>
      <c r="F85" s="174">
        <f>+'[1]Stats 2015'!BW84</f>
        <v>0</v>
      </c>
      <c r="G85" s="174"/>
      <c r="H85" s="174">
        <f>+'[1]Stats 2015'!BQ84+'[1]Stats 2015'!BR84</f>
        <v>0</v>
      </c>
      <c r="I85" s="174">
        <f>+'[1]Stats 2015'!BY84</f>
        <v>0</v>
      </c>
      <c r="J85" s="174">
        <f>+'[1]Stats 2015'!CB84</f>
        <v>0</v>
      </c>
      <c r="K85" s="174">
        <f>+'[1]Stats 2015'!BZ84+'[1]Stats 2015'!CA84</f>
        <v>19377</v>
      </c>
      <c r="L85" s="174">
        <f>+'[1]Stats 2015'!BS84</f>
        <v>0</v>
      </c>
      <c r="M85" s="174">
        <f>+'[1]Stats 2015'!BT84+'[1]Stats 2015'!CC84</f>
        <v>1324</v>
      </c>
      <c r="N85" s="132">
        <f t="shared" si="6"/>
        <v>40600</v>
      </c>
      <c r="P85" s="174">
        <f>+'[1]Stats 2015'!CH84+'[1]Stats 2015'!CI84</f>
        <v>25038</v>
      </c>
      <c r="Q85" s="174">
        <f>+'[1]Stats 2015'!CJ84</f>
        <v>1002</v>
      </c>
      <c r="R85" s="174">
        <f>+'[1]Stats 2015'!CK84</f>
        <v>103</v>
      </c>
      <c r="S85" s="174">
        <f>+'[1]Stats 2015'!CM84+'[1]Stats 2015'!CN84+'[1]Stats 2015'!CO84</f>
        <v>0</v>
      </c>
      <c r="T85" s="174">
        <f>+'[1]Stats 2015'!CV84</f>
        <v>0</v>
      </c>
      <c r="U85" s="174">
        <f>+'[1]Stats 2015'!CR84+'[1]Stats 2015'!CS84+'[1]Stats 2015'!CT84+'[1]Stats 2015'!CU84+SUM('[1]Stats 2015'!CW84:DC84)</f>
        <v>3260</v>
      </c>
      <c r="V85" s="174">
        <f>+'[1]Stats 2015'!CF84</f>
        <v>0</v>
      </c>
      <c r="W85" s="174">
        <f>+'[1]Stats 2015'!CG84</f>
        <v>0</v>
      </c>
      <c r="X85" s="174">
        <f>+'[1]Stats 2015'!DE84</f>
        <v>11177</v>
      </c>
      <c r="Y85" s="132">
        <f t="shared" si="7"/>
        <v>40580</v>
      </c>
      <c r="Z85" s="132">
        <f t="shared" si="8"/>
        <v>20</v>
      </c>
      <c r="AB85" s="174">
        <f>+'[1]Stats 2015'!BB84+'[1]Stats 2015'!BC84</f>
        <v>0</v>
      </c>
      <c r="AC85" s="174">
        <f>+'[1]Stats 2015'!BD84+'[1]Stats 2015'!BE84</f>
        <v>0</v>
      </c>
      <c r="AD85" s="174">
        <f>+'[1]Stats 2015'!AX84+'[1]Stats 2015'!AZ84+'[1]Stats 2015'!BF84</f>
        <v>101414</v>
      </c>
      <c r="AE85" s="174">
        <f>+'[1]Stats 2015'!AY84</f>
        <v>0</v>
      </c>
      <c r="AF85" s="132">
        <f t="shared" si="9"/>
        <v>101414</v>
      </c>
      <c r="AG85" s="174">
        <f>+'[1]Stats 2015'!BI84+'[1]Stats 2015'!BJ84</f>
        <v>0</v>
      </c>
      <c r="AH85" s="132">
        <f t="shared" si="10"/>
        <v>101414</v>
      </c>
    </row>
    <row r="86" spans="1:34" s="175" customFormat="1" ht="21.75" customHeight="1">
      <c r="A86" s="170">
        <f t="shared" si="11"/>
        <v>83</v>
      </c>
      <c r="B86" s="173" t="s">
        <v>398</v>
      </c>
      <c r="C86" s="173" t="s">
        <v>322</v>
      </c>
      <c r="D86" s="174">
        <f>+'[1]Stats 2015'!BU85</f>
        <v>61172</v>
      </c>
      <c r="E86" s="174">
        <f>+'[1]Stats 2015'!$BV85</f>
        <v>2684</v>
      </c>
      <c r="F86" s="174">
        <f>+'[1]Stats 2015'!BW85</f>
        <v>0</v>
      </c>
      <c r="G86" s="174"/>
      <c r="H86" s="174">
        <f>+'[1]Stats 2015'!BQ85+'[1]Stats 2015'!BR85</f>
        <v>0</v>
      </c>
      <c r="I86" s="174">
        <f>+'[1]Stats 2015'!BY85</f>
        <v>0</v>
      </c>
      <c r="J86" s="174">
        <f>+'[1]Stats 2015'!CB85</f>
        <v>335</v>
      </c>
      <c r="K86" s="174">
        <f>+'[1]Stats 2015'!BZ85+'[1]Stats 2015'!CA85</f>
        <v>40986</v>
      </c>
      <c r="L86" s="174">
        <f>+'[1]Stats 2015'!BS85</f>
        <v>0</v>
      </c>
      <c r="M86" s="174">
        <f>+'[1]Stats 2015'!BT85+'[1]Stats 2015'!CC85</f>
        <v>14516</v>
      </c>
      <c r="N86" s="132">
        <f t="shared" si="6"/>
        <v>119693</v>
      </c>
      <c r="P86" s="174">
        <f>+'[1]Stats 2015'!CH85+'[1]Stats 2015'!CI85</f>
        <v>55376</v>
      </c>
      <c r="Q86" s="174">
        <f>+'[1]Stats 2015'!CJ85</f>
        <v>15572</v>
      </c>
      <c r="R86" s="174">
        <f>+'[1]Stats 2015'!CK85</f>
        <v>4234</v>
      </c>
      <c r="S86" s="174">
        <f>+'[1]Stats 2015'!CM85+'[1]Stats 2015'!CN85+'[1]Stats 2015'!CO85</f>
        <v>9446</v>
      </c>
      <c r="T86" s="174">
        <f>+'[1]Stats 2015'!CV85</f>
        <v>21450</v>
      </c>
      <c r="U86" s="174">
        <f>+'[1]Stats 2015'!CR85+'[1]Stats 2015'!CS85+'[1]Stats 2015'!CT85+'[1]Stats 2015'!CU85+SUM('[1]Stats 2015'!CW85:DC85)</f>
        <v>12958</v>
      </c>
      <c r="V86" s="174">
        <f>+'[1]Stats 2015'!CF85</f>
        <v>299</v>
      </c>
      <c r="W86" s="174">
        <f>+'[1]Stats 2015'!CG85</f>
        <v>616</v>
      </c>
      <c r="X86" s="174">
        <f>+'[1]Stats 2015'!DE85</f>
        <v>9994</v>
      </c>
      <c r="Y86" s="132">
        <f t="shared" si="7"/>
        <v>129945</v>
      </c>
      <c r="Z86" s="132">
        <f t="shared" si="8"/>
        <v>-10252</v>
      </c>
      <c r="AB86" s="174">
        <f>+'[1]Stats 2015'!BB85+'[1]Stats 2015'!BC85</f>
        <v>0</v>
      </c>
      <c r="AC86" s="174">
        <f>+'[1]Stats 2015'!BD85+'[1]Stats 2015'!BE85</f>
        <v>0</v>
      </c>
      <c r="AD86" s="174">
        <f>+'[1]Stats 2015'!AX85+'[1]Stats 2015'!AZ85+'[1]Stats 2015'!BF85</f>
        <v>930944</v>
      </c>
      <c r="AE86" s="174">
        <f>+'[1]Stats 2015'!AY85</f>
        <v>0</v>
      </c>
      <c r="AF86" s="132">
        <f t="shared" si="9"/>
        <v>930944</v>
      </c>
      <c r="AG86" s="174">
        <f>+'[1]Stats 2015'!BI85+'[1]Stats 2015'!BJ85</f>
        <v>11345</v>
      </c>
      <c r="AH86" s="132">
        <f t="shared" si="10"/>
        <v>919599</v>
      </c>
    </row>
    <row r="87" spans="1:34" s="175" customFormat="1" ht="21.75" customHeight="1">
      <c r="A87" s="170">
        <f t="shared" si="11"/>
        <v>84</v>
      </c>
      <c r="B87" s="173" t="s">
        <v>399</v>
      </c>
      <c r="C87" s="173" t="s">
        <v>324</v>
      </c>
      <c r="D87" s="174">
        <f>+'[1]Stats 2015'!BU86</f>
        <v>55873</v>
      </c>
      <c r="E87" s="174">
        <f>+'[1]Stats 2015'!$BV86</f>
        <v>0</v>
      </c>
      <c r="F87" s="174">
        <f>+'[1]Stats 2015'!BW86</f>
        <v>0</v>
      </c>
      <c r="G87" s="174"/>
      <c r="H87" s="174">
        <f>+'[1]Stats 2015'!BQ86+'[1]Stats 2015'!BR86</f>
        <v>0</v>
      </c>
      <c r="I87" s="174">
        <f>+'[1]Stats 2015'!BY86</f>
        <v>0</v>
      </c>
      <c r="J87" s="174">
        <f>+'[1]Stats 2015'!CB86</f>
        <v>0</v>
      </c>
      <c r="K87" s="174">
        <f>+'[1]Stats 2015'!BZ86+'[1]Stats 2015'!CA86</f>
        <v>6001</v>
      </c>
      <c r="L87" s="174">
        <f>+'[1]Stats 2015'!BS86</f>
        <v>0</v>
      </c>
      <c r="M87" s="174">
        <f>+'[1]Stats 2015'!BT86+'[1]Stats 2015'!CC86</f>
        <v>14930</v>
      </c>
      <c r="N87" s="132">
        <f t="shared" si="6"/>
        <v>76804</v>
      </c>
      <c r="P87" s="174">
        <f>+'[1]Stats 2015'!CH86+'[1]Stats 2015'!CI86</f>
        <v>0</v>
      </c>
      <c r="Q87" s="174">
        <f>+'[1]Stats 2015'!CJ86</f>
        <v>0</v>
      </c>
      <c r="R87" s="174">
        <f>+'[1]Stats 2015'!CK86</f>
        <v>8329</v>
      </c>
      <c r="S87" s="174">
        <f>+'[1]Stats 2015'!CM86+'[1]Stats 2015'!CN86+'[1]Stats 2015'!CO86</f>
        <v>4149</v>
      </c>
      <c r="T87" s="174">
        <f>+'[1]Stats 2015'!CV86</f>
        <v>6379</v>
      </c>
      <c r="U87" s="174">
        <f>+'[1]Stats 2015'!CR86+'[1]Stats 2015'!CS86+'[1]Stats 2015'!CT86+'[1]Stats 2015'!CU86+SUM('[1]Stats 2015'!CW86:DC86)</f>
        <v>15118</v>
      </c>
      <c r="V87" s="174">
        <f>+'[1]Stats 2015'!CF86</f>
        <v>0</v>
      </c>
      <c r="W87" s="174">
        <f>+'[1]Stats 2015'!CG86</f>
        <v>0</v>
      </c>
      <c r="X87" s="174">
        <f>+'[1]Stats 2015'!DE86</f>
        <v>28001</v>
      </c>
      <c r="Y87" s="132">
        <f t="shared" si="7"/>
        <v>61976</v>
      </c>
      <c r="Z87" s="132">
        <f t="shared" si="8"/>
        <v>14828</v>
      </c>
      <c r="AB87" s="174">
        <f>+'[1]Stats 2015'!BB86+'[1]Stats 2015'!BC86</f>
        <v>0</v>
      </c>
      <c r="AC87" s="174">
        <f>+'[1]Stats 2015'!BD86+'[1]Stats 2015'!BE86</f>
        <v>6548</v>
      </c>
      <c r="AD87" s="174">
        <f>+'[1]Stats 2015'!AX86+'[1]Stats 2015'!AZ86+'[1]Stats 2015'!BF86</f>
        <v>161032</v>
      </c>
      <c r="AE87" s="174">
        <f>+'[1]Stats 2015'!AY86</f>
        <v>0</v>
      </c>
      <c r="AF87" s="132">
        <f t="shared" si="9"/>
        <v>167580</v>
      </c>
      <c r="AG87" s="174">
        <f>+'[1]Stats 2015'!BI86+'[1]Stats 2015'!BJ86</f>
        <v>0</v>
      </c>
      <c r="AH87" s="132">
        <f t="shared" si="10"/>
        <v>167580</v>
      </c>
    </row>
    <row r="88" spans="1:34" s="175" customFormat="1" ht="21.75" customHeight="1">
      <c r="A88" s="170">
        <f t="shared" si="11"/>
        <v>85</v>
      </c>
      <c r="B88" s="173" t="s">
        <v>400</v>
      </c>
      <c r="C88" s="173" t="s">
        <v>323</v>
      </c>
      <c r="D88" s="174">
        <f>+'[1]Stats 2015'!BU87</f>
        <v>0</v>
      </c>
      <c r="E88" s="174">
        <f>+'[1]Stats 2015'!$BV87</f>
        <v>0</v>
      </c>
      <c r="F88" s="174">
        <f>+'[1]Stats 2015'!BW87</f>
        <v>0</v>
      </c>
      <c r="G88" s="174"/>
      <c r="H88" s="174">
        <f>+'[1]Stats 2015'!BQ87+'[1]Stats 2015'!BR87</f>
        <v>0</v>
      </c>
      <c r="I88" s="174">
        <f>+'[1]Stats 2015'!BY87</f>
        <v>0</v>
      </c>
      <c r="J88" s="174">
        <f>+'[1]Stats 2015'!CB87</f>
        <v>0</v>
      </c>
      <c r="K88" s="174">
        <f>+'[1]Stats 2015'!BZ87+'[1]Stats 2015'!CA87</f>
        <v>0</v>
      </c>
      <c r="L88" s="174">
        <f>+'[1]Stats 2015'!BS87</f>
        <v>0</v>
      </c>
      <c r="M88" s="174">
        <f>+'[1]Stats 2015'!BT87+'[1]Stats 2015'!CC87</f>
        <v>0</v>
      </c>
      <c r="N88" s="132">
        <f t="shared" si="6"/>
        <v>0</v>
      </c>
      <c r="P88" s="174">
        <f>+'[1]Stats 2015'!CH87+'[1]Stats 2015'!CI87</f>
        <v>0</v>
      </c>
      <c r="Q88" s="174">
        <f>+'[1]Stats 2015'!CJ87</f>
        <v>0</v>
      </c>
      <c r="R88" s="174">
        <f>+'[1]Stats 2015'!CK87</f>
        <v>0</v>
      </c>
      <c r="S88" s="174">
        <f>+'[1]Stats 2015'!CM87+'[1]Stats 2015'!CN87+'[1]Stats 2015'!CO87</f>
        <v>0</v>
      </c>
      <c r="T88" s="174">
        <f>+'[1]Stats 2015'!CV87</f>
        <v>0</v>
      </c>
      <c r="U88" s="174">
        <f>+'[1]Stats 2015'!CR87+'[1]Stats 2015'!CS87+'[1]Stats 2015'!CT87+'[1]Stats 2015'!CU87+SUM('[1]Stats 2015'!CW87:DC87)</f>
        <v>0</v>
      </c>
      <c r="V88" s="174">
        <f>+'[1]Stats 2015'!CF87</f>
        <v>0</v>
      </c>
      <c r="W88" s="174">
        <f>+'[1]Stats 2015'!CG87</f>
        <v>0</v>
      </c>
      <c r="X88" s="174">
        <f>+'[1]Stats 2015'!DE87</f>
        <v>0</v>
      </c>
      <c r="Y88" s="132">
        <f t="shared" si="7"/>
        <v>0</v>
      </c>
      <c r="Z88" s="132">
        <f t="shared" si="8"/>
        <v>0</v>
      </c>
      <c r="AB88" s="174">
        <f>+'[1]Stats 2015'!BB87+'[1]Stats 2015'!BC87</f>
        <v>0</v>
      </c>
      <c r="AC88" s="174">
        <f>+'[1]Stats 2015'!BD87+'[1]Stats 2015'!BE87</f>
        <v>0</v>
      </c>
      <c r="AD88" s="174">
        <f>+'[1]Stats 2015'!AX87+'[1]Stats 2015'!AZ87+'[1]Stats 2015'!BF87</f>
        <v>0</v>
      </c>
      <c r="AE88" s="174">
        <f>+'[1]Stats 2015'!AY87</f>
        <v>0</v>
      </c>
      <c r="AF88" s="132">
        <f t="shared" si="9"/>
        <v>0</v>
      </c>
      <c r="AG88" s="174">
        <f>+'[1]Stats 2015'!BI87+'[1]Stats 2015'!BJ87</f>
        <v>0</v>
      </c>
      <c r="AH88" s="132">
        <f t="shared" si="10"/>
        <v>0</v>
      </c>
    </row>
    <row r="89" spans="1:34" s="175" customFormat="1" ht="21.75" customHeight="1">
      <c r="A89" s="170">
        <f t="shared" si="11"/>
        <v>86</v>
      </c>
      <c r="B89" s="173" t="s">
        <v>401</v>
      </c>
      <c r="C89" s="173" t="s">
        <v>322</v>
      </c>
      <c r="D89" s="174">
        <f>+'[1]Stats 2015'!BU88</f>
        <v>20641</v>
      </c>
      <c r="E89" s="174">
        <f>+'[1]Stats 2015'!$BV88</f>
        <v>680</v>
      </c>
      <c r="F89" s="174">
        <f>+'[1]Stats 2015'!BW88</f>
        <v>0</v>
      </c>
      <c r="G89" s="174"/>
      <c r="H89" s="174">
        <f>+'[1]Stats 2015'!BQ88+'[1]Stats 2015'!BR88</f>
        <v>51936</v>
      </c>
      <c r="I89" s="174">
        <f>+'[1]Stats 2015'!BY88</f>
        <v>0</v>
      </c>
      <c r="J89" s="174">
        <f>+'[1]Stats 2015'!CB88</f>
        <v>0</v>
      </c>
      <c r="K89" s="174">
        <f>+'[1]Stats 2015'!BZ88+'[1]Stats 2015'!CA88</f>
        <v>4013</v>
      </c>
      <c r="L89" s="174">
        <f>+'[1]Stats 2015'!BS88</f>
        <v>7677</v>
      </c>
      <c r="M89" s="174">
        <f>+'[1]Stats 2015'!BT88+'[1]Stats 2015'!CC88</f>
        <v>2420</v>
      </c>
      <c r="N89" s="132">
        <f t="shared" si="6"/>
        <v>87367</v>
      </c>
      <c r="P89" s="174">
        <f>+'[1]Stats 2015'!CH88+'[1]Stats 2015'!CI88</f>
        <v>49496</v>
      </c>
      <c r="Q89" s="174">
        <f>+'[1]Stats 2015'!CJ88</f>
        <v>0</v>
      </c>
      <c r="R89" s="174">
        <f>+'[1]Stats 2015'!CK88</f>
        <v>0</v>
      </c>
      <c r="S89" s="174">
        <f>+'[1]Stats 2015'!CM88+'[1]Stats 2015'!CN88+'[1]Stats 2015'!CO88</f>
        <v>19772</v>
      </c>
      <c r="T89" s="174">
        <f>+'[1]Stats 2015'!CV88</f>
        <v>10039</v>
      </c>
      <c r="U89" s="174">
        <f>+'[1]Stats 2015'!CR88+'[1]Stats 2015'!CS88+'[1]Stats 2015'!CT88+'[1]Stats 2015'!CU88+SUM('[1]Stats 2015'!CW88:DC88)</f>
        <v>8505</v>
      </c>
      <c r="V89" s="174">
        <f>+'[1]Stats 2015'!CF88</f>
        <v>4442</v>
      </c>
      <c r="W89" s="174">
        <f>+'[1]Stats 2015'!CG88</f>
        <v>0</v>
      </c>
      <c r="X89" s="174">
        <f>+'[1]Stats 2015'!DE88</f>
        <v>4583</v>
      </c>
      <c r="Y89" s="132">
        <f t="shared" si="7"/>
        <v>96837</v>
      </c>
      <c r="Z89" s="132">
        <f t="shared" si="8"/>
        <v>-9470</v>
      </c>
      <c r="AB89" s="174">
        <f>+'[1]Stats 2015'!BB88+'[1]Stats 2015'!BC88</f>
        <v>630000</v>
      </c>
      <c r="AC89" s="174">
        <f>+'[1]Stats 2015'!BD88+'[1]Stats 2015'!BE88</f>
        <v>6319</v>
      </c>
      <c r="AD89" s="174">
        <f>+'[1]Stats 2015'!AX88+'[1]Stats 2015'!AZ88+'[1]Stats 2015'!BF88</f>
        <v>24227</v>
      </c>
      <c r="AE89" s="174">
        <f>+'[1]Stats 2015'!AY88</f>
        <v>0</v>
      </c>
      <c r="AF89" s="132">
        <f t="shared" si="9"/>
        <v>660546</v>
      </c>
      <c r="AG89" s="174">
        <f>+'[1]Stats 2015'!BI88+'[1]Stats 2015'!BJ88</f>
        <v>0</v>
      </c>
      <c r="AH89" s="132">
        <f t="shared" si="10"/>
        <v>660546</v>
      </c>
    </row>
    <row r="90" spans="1:34" s="175" customFormat="1" ht="21.75" customHeight="1">
      <c r="A90" s="170">
        <f t="shared" si="11"/>
        <v>87</v>
      </c>
      <c r="B90" s="173" t="s">
        <v>402</v>
      </c>
      <c r="C90" s="173" t="s">
        <v>323</v>
      </c>
      <c r="D90" s="174">
        <f>+'[1]Stats 2015'!BU89</f>
        <v>78065</v>
      </c>
      <c r="E90" s="174">
        <f>+'[1]Stats 2015'!$BV89</f>
        <v>1041</v>
      </c>
      <c r="F90" s="174">
        <f>+'[1]Stats 2015'!BW89</f>
        <v>147</v>
      </c>
      <c r="G90" s="174"/>
      <c r="H90" s="174">
        <f>+'[1]Stats 2015'!BQ89+'[1]Stats 2015'!BR89</f>
        <v>600</v>
      </c>
      <c r="I90" s="174">
        <f>+'[1]Stats 2015'!BY89</f>
        <v>0</v>
      </c>
      <c r="J90" s="174">
        <f>+'[1]Stats 2015'!CB89</f>
        <v>4703</v>
      </c>
      <c r="K90" s="174">
        <f>+'[1]Stats 2015'!BZ89+'[1]Stats 2015'!CA89</f>
        <v>5535</v>
      </c>
      <c r="L90" s="174">
        <f>+'[1]Stats 2015'!BS89</f>
        <v>0</v>
      </c>
      <c r="M90" s="174">
        <f>+'[1]Stats 2015'!BT89+'[1]Stats 2015'!CC89</f>
        <v>17661</v>
      </c>
      <c r="N90" s="132">
        <f t="shared" si="6"/>
        <v>107752</v>
      </c>
      <c r="P90" s="174">
        <f>+'[1]Stats 2015'!CH89+'[1]Stats 2015'!CI89</f>
        <v>50190</v>
      </c>
      <c r="Q90" s="174">
        <f>+'[1]Stats 2015'!CJ89</f>
        <v>3910</v>
      </c>
      <c r="R90" s="174">
        <f>+'[1]Stats 2015'!CK89</f>
        <v>4697</v>
      </c>
      <c r="S90" s="174">
        <f>+'[1]Stats 2015'!CM89+'[1]Stats 2015'!CN89+'[1]Stats 2015'!CO89</f>
        <v>0</v>
      </c>
      <c r="T90" s="174">
        <f>+'[1]Stats 2015'!CV89</f>
        <v>17925</v>
      </c>
      <c r="U90" s="174">
        <f>+'[1]Stats 2015'!CR89+'[1]Stats 2015'!CS89+'[1]Stats 2015'!CT89+'[1]Stats 2015'!CU89+SUM('[1]Stats 2015'!CW89:DC89)</f>
        <v>10026</v>
      </c>
      <c r="V90" s="174">
        <f>+'[1]Stats 2015'!CF89</f>
        <v>1579</v>
      </c>
      <c r="W90" s="174">
        <f>+'[1]Stats 2015'!CG89</f>
        <v>1723</v>
      </c>
      <c r="X90" s="174">
        <f>+'[1]Stats 2015'!DE89</f>
        <v>12837</v>
      </c>
      <c r="Y90" s="132">
        <f t="shared" si="7"/>
        <v>102887</v>
      </c>
      <c r="Z90" s="132">
        <f t="shared" si="8"/>
        <v>4865</v>
      </c>
      <c r="AB90" s="174">
        <f>+'[1]Stats 2015'!BB89+'[1]Stats 2015'!BC89</f>
        <v>2838000</v>
      </c>
      <c r="AC90" s="174">
        <f>+'[1]Stats 2015'!BD89+'[1]Stats 2015'!BE89</f>
        <v>0</v>
      </c>
      <c r="AD90" s="174">
        <f>+'[1]Stats 2015'!AX89+'[1]Stats 2015'!AZ89+'[1]Stats 2015'!BF89</f>
        <v>176994</v>
      </c>
      <c r="AE90" s="174">
        <f>+'[1]Stats 2015'!AY89</f>
        <v>0</v>
      </c>
      <c r="AF90" s="132">
        <f t="shared" si="9"/>
        <v>3014994</v>
      </c>
      <c r="AG90" s="174">
        <f>+'[1]Stats 2015'!BI89+'[1]Stats 2015'!BJ89</f>
        <v>620</v>
      </c>
      <c r="AH90" s="132">
        <f t="shared" si="10"/>
        <v>3014374</v>
      </c>
    </row>
    <row r="91" spans="1:34" s="175" customFormat="1" ht="21.75" customHeight="1">
      <c r="A91" s="170">
        <f t="shared" si="11"/>
        <v>88</v>
      </c>
      <c r="B91" s="173" t="s">
        <v>403</v>
      </c>
      <c r="C91" s="173" t="s">
        <v>325</v>
      </c>
      <c r="D91" s="174">
        <f>+'[1]Stats 2015'!BU90</f>
        <v>24446</v>
      </c>
      <c r="E91" s="174">
        <f>+'[1]Stats 2015'!$BV90</f>
        <v>0</v>
      </c>
      <c r="F91" s="174">
        <f>+'[1]Stats 2015'!BW90</f>
        <v>350</v>
      </c>
      <c r="G91" s="174"/>
      <c r="H91" s="174">
        <f>+'[1]Stats 2015'!BQ90+'[1]Stats 2015'!BR90</f>
        <v>0</v>
      </c>
      <c r="I91" s="174">
        <f>+'[1]Stats 2015'!BY90</f>
        <v>0</v>
      </c>
      <c r="J91" s="174">
        <f>+'[1]Stats 2015'!CB90</f>
        <v>630</v>
      </c>
      <c r="K91" s="174">
        <f>+'[1]Stats 2015'!BZ90+'[1]Stats 2015'!CA90</f>
        <v>0</v>
      </c>
      <c r="L91" s="174">
        <f>+'[1]Stats 2015'!BS90</f>
        <v>174</v>
      </c>
      <c r="M91" s="174">
        <f>+'[1]Stats 2015'!BT90+'[1]Stats 2015'!CC90</f>
        <v>4107</v>
      </c>
      <c r="N91" s="132">
        <f t="shared" si="6"/>
        <v>29707</v>
      </c>
      <c r="P91" s="174">
        <f>+'[1]Stats 2015'!CH90+'[1]Stats 2015'!CI90</f>
        <v>15837</v>
      </c>
      <c r="Q91" s="174">
        <f>+'[1]Stats 2015'!CJ90</f>
        <v>0</v>
      </c>
      <c r="R91" s="174">
        <f>+'[1]Stats 2015'!CK90</f>
        <v>0</v>
      </c>
      <c r="S91" s="174">
        <f>+'[1]Stats 2015'!CM90+'[1]Stats 2015'!CN90+'[1]Stats 2015'!CO90</f>
        <v>0</v>
      </c>
      <c r="T91" s="174">
        <f>+'[1]Stats 2015'!CV90</f>
        <v>0</v>
      </c>
      <c r="U91" s="174">
        <f>+'[1]Stats 2015'!CR90+'[1]Stats 2015'!CS90+'[1]Stats 2015'!CT90+'[1]Stats 2015'!CU90+SUM('[1]Stats 2015'!CW90:DC90)</f>
        <v>4080</v>
      </c>
      <c r="V91" s="174">
        <f>+'[1]Stats 2015'!CF90</f>
        <v>0</v>
      </c>
      <c r="W91" s="174">
        <f>+'[1]Stats 2015'!CG90</f>
        <v>0</v>
      </c>
      <c r="X91" s="174">
        <f>+'[1]Stats 2015'!DE90</f>
        <v>9048</v>
      </c>
      <c r="Y91" s="132">
        <f t="shared" si="7"/>
        <v>28965</v>
      </c>
      <c r="Z91" s="132">
        <f t="shared" si="8"/>
        <v>742</v>
      </c>
      <c r="AB91" s="174">
        <f>+'[1]Stats 2015'!BB90+'[1]Stats 2015'!BC90</f>
        <v>9135</v>
      </c>
      <c r="AC91" s="174">
        <f>+'[1]Stats 2015'!BD90+'[1]Stats 2015'!BE90</f>
        <v>6052</v>
      </c>
      <c r="AD91" s="174">
        <f>+'[1]Stats 2015'!AX90+'[1]Stats 2015'!AZ90+'[1]Stats 2015'!BF90</f>
        <v>323226</v>
      </c>
      <c r="AE91" s="174">
        <f>+'[1]Stats 2015'!AY90</f>
        <v>0</v>
      </c>
      <c r="AF91" s="132">
        <f t="shared" si="9"/>
        <v>338413</v>
      </c>
      <c r="AG91" s="174">
        <f>+'[1]Stats 2015'!BI90+'[1]Stats 2015'!BJ90</f>
        <v>0</v>
      </c>
      <c r="AH91" s="132">
        <f t="shared" si="10"/>
        <v>338413</v>
      </c>
    </row>
    <row r="92" spans="1:34" s="175" customFormat="1" ht="21.75" customHeight="1">
      <c r="A92" s="170">
        <f t="shared" si="11"/>
        <v>89</v>
      </c>
      <c r="B92" s="173" t="s">
        <v>404</v>
      </c>
      <c r="C92" s="173" t="s">
        <v>325</v>
      </c>
      <c r="D92" s="174">
        <f>+'[1]Stats 2015'!BU91</f>
        <v>31639</v>
      </c>
      <c r="E92" s="174">
        <f>+'[1]Stats 2015'!$BV91</f>
        <v>300</v>
      </c>
      <c r="F92" s="174">
        <f>+'[1]Stats 2015'!BW91</f>
        <v>1936</v>
      </c>
      <c r="G92" s="174"/>
      <c r="H92" s="174">
        <f>+'[1]Stats 2015'!BQ91+'[1]Stats 2015'!BR91</f>
        <v>0</v>
      </c>
      <c r="I92" s="174">
        <f>+'[1]Stats 2015'!BY91</f>
        <v>0</v>
      </c>
      <c r="J92" s="174">
        <f>+'[1]Stats 2015'!CB91</f>
        <v>4632</v>
      </c>
      <c r="K92" s="174">
        <f>+'[1]Stats 2015'!BZ91+'[1]Stats 2015'!CA91</f>
        <v>15253</v>
      </c>
      <c r="L92" s="174">
        <f>+'[1]Stats 2015'!BS91</f>
        <v>0</v>
      </c>
      <c r="M92" s="174">
        <f>+'[1]Stats 2015'!BT91+'[1]Stats 2015'!CC91</f>
        <v>2141</v>
      </c>
      <c r="N92" s="132">
        <f t="shared" si="6"/>
        <v>55901</v>
      </c>
      <c r="P92" s="174">
        <f>+'[1]Stats 2015'!CH91+'[1]Stats 2015'!CI91</f>
        <v>2410</v>
      </c>
      <c r="Q92" s="174">
        <f>+'[1]Stats 2015'!CJ91</f>
        <v>0</v>
      </c>
      <c r="R92" s="174">
        <f>+'[1]Stats 2015'!CK91</f>
        <v>5535</v>
      </c>
      <c r="S92" s="174">
        <f>+'[1]Stats 2015'!CM91+'[1]Stats 2015'!CN91+'[1]Stats 2015'!CO91</f>
        <v>914</v>
      </c>
      <c r="T92" s="174">
        <f>+'[1]Stats 2015'!CV91</f>
        <v>6582</v>
      </c>
      <c r="U92" s="174">
        <f>+'[1]Stats 2015'!CR91+'[1]Stats 2015'!CS91+'[1]Stats 2015'!CT91+'[1]Stats 2015'!CU91+SUM('[1]Stats 2015'!CW91:DC91)</f>
        <v>9994</v>
      </c>
      <c r="V92" s="174">
        <f>+'[1]Stats 2015'!CF91</f>
        <v>763</v>
      </c>
      <c r="W92" s="174">
        <f>+'[1]Stats 2015'!CG91</f>
        <v>2170</v>
      </c>
      <c r="X92" s="174">
        <f>+'[1]Stats 2015'!DE91</f>
        <v>8990</v>
      </c>
      <c r="Y92" s="132">
        <f t="shared" si="7"/>
        <v>37358</v>
      </c>
      <c r="Z92" s="132">
        <f t="shared" si="8"/>
        <v>18543</v>
      </c>
      <c r="AB92" s="174">
        <f>+'[1]Stats 2015'!BB91+'[1]Stats 2015'!BC91</f>
        <v>195000</v>
      </c>
      <c r="AC92" s="174">
        <f>+'[1]Stats 2015'!BD91+'[1]Stats 2015'!BE91</f>
        <v>0</v>
      </c>
      <c r="AD92" s="174">
        <f>+'[1]Stats 2015'!AX91+'[1]Stats 2015'!AZ91+'[1]Stats 2015'!BF91</f>
        <v>228889</v>
      </c>
      <c r="AE92" s="174">
        <f>+'[1]Stats 2015'!AY91</f>
        <v>0</v>
      </c>
      <c r="AF92" s="132">
        <f t="shared" si="9"/>
        <v>423889</v>
      </c>
      <c r="AG92" s="174">
        <f>+'[1]Stats 2015'!BI91+'[1]Stats 2015'!BJ91</f>
        <v>0</v>
      </c>
      <c r="AH92" s="132">
        <f t="shared" si="10"/>
        <v>423889</v>
      </c>
    </row>
    <row r="93" spans="1:34" s="175" customFormat="1" ht="21.75" customHeight="1">
      <c r="A93" s="170">
        <f t="shared" si="11"/>
        <v>90</v>
      </c>
      <c r="B93" s="173" t="s">
        <v>405</v>
      </c>
      <c r="C93" s="173" t="s">
        <v>334</v>
      </c>
      <c r="D93" s="174">
        <f>+'[1]Stats 2015'!BU92</f>
        <v>0</v>
      </c>
      <c r="E93" s="174">
        <f>+'[1]Stats 2015'!$BV92</f>
        <v>0</v>
      </c>
      <c r="F93" s="174">
        <f>+'[1]Stats 2015'!BW92</f>
        <v>0</v>
      </c>
      <c r="G93" s="174"/>
      <c r="H93" s="174">
        <f>+'[1]Stats 2015'!BQ92+'[1]Stats 2015'!BR92</f>
        <v>0</v>
      </c>
      <c r="I93" s="174">
        <f>+'[1]Stats 2015'!BY92</f>
        <v>0</v>
      </c>
      <c r="J93" s="174">
        <f>+'[1]Stats 2015'!CB92</f>
        <v>0</v>
      </c>
      <c r="K93" s="174">
        <f>+'[1]Stats 2015'!BZ92+'[1]Stats 2015'!CA92</f>
        <v>0</v>
      </c>
      <c r="L93" s="174">
        <f>+'[1]Stats 2015'!BS92</f>
        <v>0</v>
      </c>
      <c r="M93" s="174">
        <f>+'[1]Stats 2015'!BT92+'[1]Stats 2015'!CC92</f>
        <v>0</v>
      </c>
      <c r="N93" s="132">
        <f t="shared" si="6"/>
        <v>0</v>
      </c>
      <c r="P93" s="174">
        <f>+'[1]Stats 2015'!CH92+'[1]Stats 2015'!CI92</f>
        <v>0</v>
      </c>
      <c r="Q93" s="174">
        <f>+'[1]Stats 2015'!CJ92</f>
        <v>0</v>
      </c>
      <c r="R93" s="174">
        <f>+'[1]Stats 2015'!CK92</f>
        <v>0</v>
      </c>
      <c r="S93" s="174">
        <f>+'[1]Stats 2015'!CM92+'[1]Stats 2015'!CN92+'[1]Stats 2015'!CO92</f>
        <v>0</v>
      </c>
      <c r="T93" s="174">
        <f>+'[1]Stats 2015'!CV92</f>
        <v>0</v>
      </c>
      <c r="U93" s="174">
        <f>+'[1]Stats 2015'!CR92+'[1]Stats 2015'!CS92+'[1]Stats 2015'!CT92+'[1]Stats 2015'!CU92+SUM('[1]Stats 2015'!CW92:DC92)</f>
        <v>0</v>
      </c>
      <c r="V93" s="174">
        <f>+'[1]Stats 2015'!CF92</f>
        <v>0</v>
      </c>
      <c r="W93" s="174">
        <f>+'[1]Stats 2015'!CG92</f>
        <v>0</v>
      </c>
      <c r="X93" s="174">
        <f>+'[1]Stats 2015'!DE92</f>
        <v>0</v>
      </c>
      <c r="Y93" s="132">
        <f t="shared" si="7"/>
        <v>0</v>
      </c>
      <c r="Z93" s="132">
        <f t="shared" si="8"/>
        <v>0</v>
      </c>
      <c r="AB93" s="174">
        <f>+'[1]Stats 2015'!BB92+'[1]Stats 2015'!BC92</f>
        <v>0</v>
      </c>
      <c r="AC93" s="174">
        <f>+'[1]Stats 2015'!BD92+'[1]Stats 2015'!BE92</f>
        <v>0</v>
      </c>
      <c r="AD93" s="174">
        <f>+'[1]Stats 2015'!AX92+'[1]Stats 2015'!AZ92+'[1]Stats 2015'!BF92</f>
        <v>0</v>
      </c>
      <c r="AE93" s="174">
        <f>+'[1]Stats 2015'!AY92</f>
        <v>0</v>
      </c>
      <c r="AF93" s="132">
        <f t="shared" si="9"/>
        <v>0</v>
      </c>
      <c r="AG93" s="174">
        <f>+'[1]Stats 2015'!BI92+'[1]Stats 2015'!BJ92</f>
        <v>0</v>
      </c>
      <c r="AH93" s="132">
        <f t="shared" si="10"/>
        <v>0</v>
      </c>
    </row>
    <row r="94" spans="1:34" s="175" customFormat="1" ht="21.75" customHeight="1">
      <c r="A94" s="170">
        <f t="shared" si="11"/>
        <v>91</v>
      </c>
      <c r="B94" s="173" t="s">
        <v>406</v>
      </c>
      <c r="C94" s="173" t="s">
        <v>324</v>
      </c>
      <c r="D94" s="174">
        <f>+'[1]Stats 2015'!BU93</f>
        <v>12727</v>
      </c>
      <c r="E94" s="174">
        <f>+'[1]Stats 2015'!$BV93</f>
        <v>0</v>
      </c>
      <c r="F94" s="174">
        <f>+'[1]Stats 2015'!BW93</f>
        <v>0</v>
      </c>
      <c r="G94" s="174"/>
      <c r="H94" s="174">
        <f>+'[1]Stats 2015'!BQ93+'[1]Stats 2015'!BR93</f>
        <v>1150</v>
      </c>
      <c r="I94" s="174">
        <f>+'[1]Stats 2015'!BY93</f>
        <v>0</v>
      </c>
      <c r="J94" s="174">
        <f>+'[1]Stats 2015'!CB93</f>
        <v>2430</v>
      </c>
      <c r="K94" s="174">
        <f>+'[1]Stats 2015'!BZ93+'[1]Stats 2015'!CA93</f>
        <v>804</v>
      </c>
      <c r="L94" s="174">
        <f>+'[1]Stats 2015'!BS93</f>
        <v>0</v>
      </c>
      <c r="M94" s="174">
        <f>+'[1]Stats 2015'!BT93+'[1]Stats 2015'!CC93</f>
        <v>134</v>
      </c>
      <c r="N94" s="132">
        <f t="shared" si="6"/>
        <v>17245</v>
      </c>
      <c r="P94" s="174">
        <f>+'[1]Stats 2015'!CH93+'[1]Stats 2015'!CI93</f>
        <v>250</v>
      </c>
      <c r="Q94" s="174">
        <f>+'[1]Stats 2015'!CJ93</f>
        <v>0</v>
      </c>
      <c r="R94" s="174">
        <f>+'[1]Stats 2015'!CK93</f>
        <v>160</v>
      </c>
      <c r="S94" s="174">
        <f>+'[1]Stats 2015'!CM93+'[1]Stats 2015'!CN93+'[1]Stats 2015'!CO93</f>
        <v>238</v>
      </c>
      <c r="T94" s="174">
        <f>+'[1]Stats 2015'!CV93</f>
        <v>10618</v>
      </c>
      <c r="U94" s="174">
        <f>+'[1]Stats 2015'!CR93+'[1]Stats 2015'!CS93+'[1]Stats 2015'!CT93+'[1]Stats 2015'!CU93+SUM('[1]Stats 2015'!CW93:DC93)</f>
        <v>5509</v>
      </c>
      <c r="V94" s="174">
        <f>+'[1]Stats 2015'!CF93</f>
        <v>0</v>
      </c>
      <c r="W94" s="174">
        <f>+'[1]Stats 2015'!CG93</f>
        <v>0</v>
      </c>
      <c r="X94" s="174">
        <f>+'[1]Stats 2015'!DE93</f>
        <v>1042</v>
      </c>
      <c r="Y94" s="132">
        <f t="shared" si="7"/>
        <v>17817</v>
      </c>
      <c r="Z94" s="132">
        <f t="shared" si="8"/>
        <v>-572</v>
      </c>
      <c r="AB94" s="174">
        <f>+'[1]Stats 2015'!BB93+'[1]Stats 2015'!BC93</f>
        <v>895500</v>
      </c>
      <c r="AC94" s="174">
        <f>+'[1]Stats 2015'!BD93+'[1]Stats 2015'!BE93</f>
        <v>500</v>
      </c>
      <c r="AD94" s="174">
        <f>+'[1]Stats 2015'!AX93+'[1]Stats 2015'!AZ93+'[1]Stats 2015'!BF93</f>
        <v>28629</v>
      </c>
      <c r="AE94" s="174">
        <f>+'[1]Stats 2015'!AY93</f>
        <v>0</v>
      </c>
      <c r="AF94" s="132">
        <f t="shared" si="9"/>
        <v>924629</v>
      </c>
      <c r="AG94" s="174">
        <f>+'[1]Stats 2015'!BI93+'[1]Stats 2015'!BJ93</f>
        <v>0</v>
      </c>
      <c r="AH94" s="132">
        <f t="shared" si="10"/>
        <v>924629</v>
      </c>
    </row>
    <row r="95" spans="1:34" s="175" customFormat="1" ht="21.75" customHeight="1">
      <c r="A95" s="170"/>
      <c r="B95" s="170"/>
      <c r="C95" s="171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32"/>
      <c r="P95" s="174"/>
      <c r="Q95" s="174"/>
      <c r="R95" s="174"/>
      <c r="S95" s="174"/>
      <c r="T95" s="174"/>
      <c r="U95" s="174"/>
      <c r="V95" s="174"/>
      <c r="W95" s="174"/>
      <c r="X95" s="174"/>
      <c r="Y95" s="132"/>
      <c r="Z95" s="132"/>
      <c r="AB95" s="174"/>
      <c r="AC95" s="174"/>
      <c r="AD95" s="174"/>
      <c r="AE95" s="174"/>
      <c r="AF95" s="132"/>
      <c r="AG95" s="174"/>
      <c r="AH95" s="132"/>
    </row>
    <row r="96" spans="1:34" s="133" customFormat="1" ht="21.75" customHeight="1">
      <c r="A96" s="217" t="s">
        <v>418</v>
      </c>
      <c r="B96" s="217"/>
      <c r="C96" s="217"/>
      <c r="D96" s="172">
        <f aca="true" t="shared" si="12" ref="D96:M96">SUM(D4:D95)</f>
        <v>3755857</v>
      </c>
      <c r="E96" s="172">
        <f t="shared" si="12"/>
        <v>270845</v>
      </c>
      <c r="F96" s="172">
        <f t="shared" si="12"/>
        <v>114426</v>
      </c>
      <c r="G96" s="172">
        <f t="shared" si="12"/>
        <v>0</v>
      </c>
      <c r="H96" s="172">
        <f t="shared" si="12"/>
        <v>256419</v>
      </c>
      <c r="I96" s="172">
        <f t="shared" si="12"/>
        <v>82811</v>
      </c>
      <c r="J96" s="172">
        <f t="shared" si="12"/>
        <v>1526556</v>
      </c>
      <c r="K96" s="172">
        <f t="shared" si="12"/>
        <v>1385562</v>
      </c>
      <c r="L96" s="172">
        <f t="shared" si="12"/>
        <v>570661</v>
      </c>
      <c r="M96" s="172">
        <f t="shared" si="12"/>
        <v>906422</v>
      </c>
      <c r="N96" s="132">
        <f t="shared" si="6"/>
        <v>8869559</v>
      </c>
      <c r="P96" s="172">
        <f aca="true" t="shared" si="13" ref="P96:X96">SUM(P4:P95)</f>
        <v>2569138</v>
      </c>
      <c r="Q96" s="172">
        <f t="shared" si="13"/>
        <v>209302</v>
      </c>
      <c r="R96" s="172">
        <f t="shared" si="13"/>
        <v>263207</v>
      </c>
      <c r="S96" s="172">
        <f t="shared" si="13"/>
        <v>769541</v>
      </c>
      <c r="T96" s="172">
        <f t="shared" si="13"/>
        <v>1810204</v>
      </c>
      <c r="U96" s="172">
        <f t="shared" si="13"/>
        <v>984633</v>
      </c>
      <c r="V96" s="172">
        <f t="shared" si="13"/>
        <v>198818</v>
      </c>
      <c r="W96" s="172">
        <f t="shared" si="13"/>
        <v>33783</v>
      </c>
      <c r="X96" s="172">
        <f t="shared" si="13"/>
        <v>1382213</v>
      </c>
      <c r="Y96" s="132">
        <f>SUM(P96:X96)</f>
        <v>8220839</v>
      </c>
      <c r="Z96" s="132">
        <f>+N96-Y96</f>
        <v>648720</v>
      </c>
      <c r="AB96" s="172">
        <f>SUM(AB4:AB95)</f>
        <v>105572036</v>
      </c>
      <c r="AC96" s="172">
        <f>SUM(AC4:AC95)</f>
        <v>3452626</v>
      </c>
      <c r="AD96" s="172">
        <f>SUM(AD4:AD95)</f>
        <v>33209942</v>
      </c>
      <c r="AE96" s="172">
        <f>SUM(AE4:AE95)</f>
        <v>24950</v>
      </c>
      <c r="AF96" s="132">
        <f>SUM(AB96:AE96)</f>
        <v>142259554</v>
      </c>
      <c r="AG96" s="172">
        <f>SUM(AG4:AG95)</f>
        <v>1696129</v>
      </c>
      <c r="AH96" s="132">
        <f t="shared" si="10"/>
        <v>140563425</v>
      </c>
    </row>
    <row r="97" spans="1:34" s="133" customFormat="1" ht="21.75" customHeight="1">
      <c r="A97" s="217" t="s">
        <v>319</v>
      </c>
      <c r="B97" s="217"/>
      <c r="C97" s="217"/>
      <c r="D97" s="113">
        <v>3872255</v>
      </c>
      <c r="E97" s="113">
        <v>69092</v>
      </c>
      <c r="F97" s="113">
        <v>203927</v>
      </c>
      <c r="G97" s="113">
        <v>0</v>
      </c>
      <c r="H97" s="113">
        <v>191990</v>
      </c>
      <c r="I97" s="113">
        <v>114245</v>
      </c>
      <c r="J97" s="113">
        <v>1403651</v>
      </c>
      <c r="K97" s="113">
        <v>1350704</v>
      </c>
      <c r="L97" s="113">
        <v>482147</v>
      </c>
      <c r="M97" s="113">
        <v>1432938</v>
      </c>
      <c r="N97" s="132">
        <v>9120949</v>
      </c>
      <c r="P97" s="114">
        <v>2654833</v>
      </c>
      <c r="Q97" s="113">
        <v>206295</v>
      </c>
      <c r="R97" s="113">
        <v>258437</v>
      </c>
      <c r="S97" s="113">
        <v>672218</v>
      </c>
      <c r="T97" s="113">
        <v>2724186</v>
      </c>
      <c r="U97" s="113">
        <v>920031</v>
      </c>
      <c r="V97" s="113">
        <v>91886</v>
      </c>
      <c r="W97" s="113">
        <v>19994</v>
      </c>
      <c r="X97" s="113">
        <v>1055627</v>
      </c>
      <c r="Y97" s="132">
        <v>8603507</v>
      </c>
      <c r="Z97" s="132">
        <v>517442</v>
      </c>
      <c r="AB97" s="114">
        <v>106186640</v>
      </c>
      <c r="AC97" s="113">
        <v>3623040</v>
      </c>
      <c r="AD97" s="113">
        <v>33180905</v>
      </c>
      <c r="AE97" s="113">
        <v>19157</v>
      </c>
      <c r="AF97" s="132">
        <v>143009742</v>
      </c>
      <c r="AG97" s="113">
        <v>1717606</v>
      </c>
      <c r="AH97" s="53">
        <v>141292136</v>
      </c>
    </row>
    <row r="98" spans="1:34" s="8" customFormat="1" ht="21.75" customHeight="1">
      <c r="A98" s="216" t="s">
        <v>419</v>
      </c>
      <c r="B98" s="216"/>
      <c r="C98" s="216"/>
      <c r="D98" s="68">
        <f>+D96/D97</f>
        <v>0.969940512698673</v>
      </c>
      <c r="E98" s="68">
        <f>+E96/E97</f>
        <v>3.9200631042667746</v>
      </c>
      <c r="F98" s="68">
        <f>+F96/F97</f>
        <v>0.5611125549829106</v>
      </c>
      <c r="G98" s="68"/>
      <c r="H98" s="68">
        <f aca="true" t="shared" si="14" ref="H98:AH98">+H96/H97</f>
        <v>1.3355851867284754</v>
      </c>
      <c r="I98" s="42">
        <f t="shared" si="14"/>
        <v>0.7248544794082892</v>
      </c>
      <c r="J98" s="42">
        <f t="shared" si="14"/>
        <v>1.0875609392933143</v>
      </c>
      <c r="K98" s="42">
        <f t="shared" si="14"/>
        <v>1.0258072827207145</v>
      </c>
      <c r="L98" s="42">
        <f t="shared" si="14"/>
        <v>1.1835830151385367</v>
      </c>
      <c r="M98" s="42">
        <f t="shared" si="14"/>
        <v>0.6325619112620364</v>
      </c>
      <c r="N98" s="54">
        <f t="shared" si="14"/>
        <v>0.9724381750188494</v>
      </c>
      <c r="O98" s="133"/>
      <c r="P98" s="42">
        <f t="shared" si="14"/>
        <v>0.9677211334950259</v>
      </c>
      <c r="Q98" s="42">
        <f t="shared" si="14"/>
        <v>1.0145762136745922</v>
      </c>
      <c r="R98" s="42">
        <f t="shared" si="14"/>
        <v>1.0184571094696193</v>
      </c>
      <c r="S98" s="42">
        <f t="shared" si="14"/>
        <v>1.1447789258841625</v>
      </c>
      <c r="T98" s="42">
        <f t="shared" si="14"/>
        <v>0.6644935404557545</v>
      </c>
      <c r="U98" s="42">
        <f t="shared" si="14"/>
        <v>1.0702171992030702</v>
      </c>
      <c r="V98" s="42">
        <f t="shared" si="14"/>
        <v>2.16374638138563</v>
      </c>
      <c r="W98" s="42">
        <f t="shared" si="14"/>
        <v>1.6896568970691208</v>
      </c>
      <c r="X98" s="42">
        <f t="shared" si="14"/>
        <v>1.309376323265699</v>
      </c>
      <c r="Y98" s="54">
        <f t="shared" si="14"/>
        <v>0.9555218587025035</v>
      </c>
      <c r="Z98" s="54">
        <f t="shared" si="14"/>
        <v>1.253705729337781</v>
      </c>
      <c r="AA98" s="133"/>
      <c r="AB98" s="42">
        <f t="shared" si="14"/>
        <v>0.9942120402340634</v>
      </c>
      <c r="AC98" s="42">
        <f t="shared" si="14"/>
        <v>0.9529638093976329</v>
      </c>
      <c r="AD98" s="42">
        <f t="shared" si="14"/>
        <v>1.0008751117547878</v>
      </c>
      <c r="AE98" s="42">
        <f t="shared" si="14"/>
        <v>1.3023959910215588</v>
      </c>
      <c r="AF98" s="54">
        <f t="shared" si="14"/>
        <v>0.9947542874386838</v>
      </c>
      <c r="AG98" s="42">
        <f t="shared" si="14"/>
        <v>0.9874959682255419</v>
      </c>
      <c r="AH98" s="54">
        <f t="shared" si="14"/>
        <v>0.9948425225873859</v>
      </c>
    </row>
    <row r="99" spans="15:27" ht="21.75" customHeight="1">
      <c r="O99" s="131"/>
      <c r="AA99" s="131"/>
    </row>
    <row r="100" spans="15:27" ht="21.75" customHeight="1">
      <c r="O100" s="131"/>
      <c r="AA100" s="131"/>
    </row>
    <row r="101" spans="15:27" ht="21.75" customHeight="1">
      <c r="O101" s="131"/>
      <c r="AA101" s="131"/>
    </row>
    <row r="102" spans="15:27" ht="15.75" customHeight="1">
      <c r="O102" s="131"/>
      <c r="AA102" s="131"/>
    </row>
    <row r="103" spans="15:27" ht="15.75" customHeight="1">
      <c r="O103" s="131"/>
      <c r="AA103" s="131"/>
    </row>
    <row r="104" ht="15.75" customHeight="1">
      <c r="O104" s="131"/>
    </row>
    <row r="105" ht="15.75" customHeight="1"/>
    <row r="106" ht="15.75" customHeight="1"/>
    <row r="107" ht="15.75" customHeight="1"/>
    <row r="108" ht="15.75" customHeight="1"/>
    <row r="109" ht="15.75" customHeight="1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/>
  <mergeCells count="7">
    <mergeCell ref="D2:N2"/>
    <mergeCell ref="P2:Y2"/>
    <mergeCell ref="AB2:AH2"/>
    <mergeCell ref="A98:C98"/>
    <mergeCell ref="A97:C97"/>
    <mergeCell ref="A96:C96"/>
    <mergeCell ref="A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297"/>
  <sheetViews>
    <sheetView zoomScalePageLayoutView="0" workbookViewId="0" topLeftCell="A1">
      <pane ySplit="3615" topLeftCell="A278" activePane="bottomLeft" state="split"/>
      <selection pane="topLeft" activeCell="D1" sqref="D1:F65536"/>
      <selection pane="bottomLeft" activeCell="D289" sqref="D289"/>
    </sheetView>
  </sheetViews>
  <sheetFormatPr defaultColWidth="9.140625" defaultRowHeight="18.75" customHeight="1"/>
  <cols>
    <col min="1" max="3" width="9.140625" style="47" customWidth="1"/>
    <col min="4" max="4" width="40.00390625" style="64" customWidth="1"/>
    <col min="5" max="5" width="6.28125" style="64" customWidth="1"/>
    <col min="6" max="6" width="12.421875" style="73" customWidth="1"/>
    <col min="7" max="7" width="16.140625" style="0" bestFit="1" customWidth="1"/>
    <col min="8" max="8" width="13.140625" style="0" bestFit="1" customWidth="1"/>
    <col min="9" max="9" width="14.8515625" style="0" bestFit="1" customWidth="1"/>
    <col min="10" max="10" width="15.421875" style="0" bestFit="1" customWidth="1"/>
    <col min="11" max="11" width="14.8515625" style="0" bestFit="1" customWidth="1"/>
    <col min="12" max="12" width="14.421875" style="0" bestFit="1" customWidth="1"/>
    <col min="13" max="14" width="15.421875" style="0" bestFit="1" customWidth="1"/>
    <col min="15" max="15" width="15.421875" style="0" customWidth="1"/>
    <col min="16" max="16" width="13.421875" style="0" bestFit="1" customWidth="1"/>
    <col min="17" max="17" width="15.8515625" style="8" customWidth="1"/>
    <col min="18" max="18" width="4.140625" style="52" customWidth="1"/>
    <col min="19" max="19" width="16.57421875" style="0" customWidth="1"/>
    <col min="20" max="20" width="14.8515625" style="0" customWidth="1"/>
    <col min="21" max="27" width="14.8515625" style="47" customWidth="1"/>
    <col min="28" max="28" width="17.140625" style="0" customWidth="1"/>
    <col min="29" max="29" width="15.421875" style="0" customWidth="1"/>
    <col min="30" max="30" width="3.28125" style="0" customWidth="1"/>
    <col min="31" max="31" width="17.7109375" style="0" bestFit="1" customWidth="1"/>
    <col min="32" max="34" width="16.140625" style="0" customWidth="1"/>
    <col min="35" max="35" width="17.140625" style="8" customWidth="1"/>
    <col min="36" max="36" width="16.140625" style="0" customWidth="1"/>
    <col min="37" max="37" width="17.8515625" style="8" customWidth="1"/>
    <col min="38" max="38" width="15.57421875" style="0" customWidth="1"/>
    <col min="39" max="39" width="17.140625" style="0" hidden="1" customWidth="1"/>
    <col min="40" max="40" width="12.00390625" style="0" hidden="1" customWidth="1"/>
  </cols>
  <sheetData>
    <row r="1" spans="4:37" s="47" customFormat="1" ht="15.75" customHeight="1">
      <c r="D1" s="64"/>
      <c r="E1" s="64"/>
      <c r="F1" s="73"/>
      <c r="Q1" s="87"/>
      <c r="R1" s="52"/>
      <c r="AI1" s="87"/>
      <c r="AK1" s="87"/>
    </row>
    <row r="2" spans="1:37" s="33" customFormat="1" ht="15.75" customHeight="1">
      <c r="A2" s="189"/>
      <c r="B2" s="189"/>
      <c r="C2" s="189"/>
      <c r="D2" s="189"/>
      <c r="E2" s="121"/>
      <c r="F2" s="12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I2" s="61"/>
      <c r="AK2" s="61"/>
    </row>
    <row r="3" spans="1:143" s="5" customFormat="1" ht="28.5" customHeight="1">
      <c r="A3" s="185" t="s">
        <v>417</v>
      </c>
      <c r="B3" s="186"/>
      <c r="C3" s="186"/>
      <c r="D3" s="186"/>
      <c r="E3" s="122"/>
      <c r="F3" s="183" t="s">
        <v>314</v>
      </c>
      <c r="G3" s="190" t="s">
        <v>244</v>
      </c>
      <c r="H3" s="191"/>
      <c r="I3" s="191"/>
      <c r="J3" s="191"/>
      <c r="K3" s="191"/>
      <c r="L3" s="191"/>
      <c r="M3" s="191"/>
      <c r="N3" s="191"/>
      <c r="O3" s="191"/>
      <c r="P3" s="191"/>
      <c r="Q3" s="192"/>
      <c r="R3" s="150"/>
      <c r="S3" s="193" t="s">
        <v>249</v>
      </c>
      <c r="T3" s="194"/>
      <c r="U3" s="194"/>
      <c r="V3" s="194"/>
      <c r="W3" s="194"/>
      <c r="X3" s="194"/>
      <c r="Y3" s="194"/>
      <c r="Z3" s="194"/>
      <c r="AA3" s="194"/>
      <c r="AB3" s="195"/>
      <c r="AC3" s="60"/>
      <c r="AD3" s="3"/>
      <c r="AE3" s="180" t="s">
        <v>260</v>
      </c>
      <c r="AF3" s="181"/>
      <c r="AG3" s="181"/>
      <c r="AH3" s="181"/>
      <c r="AI3" s="181"/>
      <c r="AJ3" s="181"/>
      <c r="AK3" s="182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</row>
    <row r="4" spans="1:143" s="5" customFormat="1" ht="85.5" customHeight="1">
      <c r="A4" s="187"/>
      <c r="B4" s="188"/>
      <c r="C4" s="188"/>
      <c r="D4" s="188"/>
      <c r="E4" s="123"/>
      <c r="F4" s="184"/>
      <c r="G4" s="18" t="s">
        <v>237</v>
      </c>
      <c r="H4" s="16" t="s">
        <v>238</v>
      </c>
      <c r="I4" s="16" t="s">
        <v>239</v>
      </c>
      <c r="J4" s="16" t="s">
        <v>240</v>
      </c>
      <c r="K4" s="44" t="s">
        <v>252</v>
      </c>
      <c r="L4" s="16" t="s">
        <v>241</v>
      </c>
      <c r="M4" s="16" t="s">
        <v>0</v>
      </c>
      <c r="N4" s="16" t="s">
        <v>242</v>
      </c>
      <c r="O4" s="16" t="s">
        <v>243</v>
      </c>
      <c r="P4" s="23" t="s">
        <v>275</v>
      </c>
      <c r="Q4" s="58" t="s">
        <v>1</v>
      </c>
      <c r="R4" s="25"/>
      <c r="S4" s="16" t="s">
        <v>245</v>
      </c>
      <c r="T4" s="34" t="s">
        <v>246</v>
      </c>
      <c r="U4" s="57" t="s">
        <v>295</v>
      </c>
      <c r="V4" s="57" t="s">
        <v>296</v>
      </c>
      <c r="W4" s="17" t="s">
        <v>2</v>
      </c>
      <c r="X4" s="17" t="s">
        <v>247</v>
      </c>
      <c r="Y4" s="17" t="s">
        <v>297</v>
      </c>
      <c r="Z4" s="57" t="s">
        <v>298</v>
      </c>
      <c r="AA4" s="17" t="s">
        <v>248</v>
      </c>
      <c r="AB4" s="58" t="s">
        <v>251</v>
      </c>
      <c r="AC4" s="59" t="s">
        <v>250</v>
      </c>
      <c r="AD4" s="3"/>
      <c r="AE4" s="16" t="s">
        <v>253</v>
      </c>
      <c r="AF4" s="16" t="s">
        <v>254</v>
      </c>
      <c r="AG4" s="16" t="s">
        <v>255</v>
      </c>
      <c r="AH4" s="16" t="s">
        <v>256</v>
      </c>
      <c r="AI4" s="59" t="s">
        <v>259</v>
      </c>
      <c r="AJ4" s="34" t="s">
        <v>257</v>
      </c>
      <c r="AK4" s="59" t="s">
        <v>258</v>
      </c>
      <c r="AL4" s="3"/>
      <c r="AM4" s="50" t="s">
        <v>317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</row>
    <row r="5" spans="1:45" ht="22.5" customHeight="1">
      <c r="A5" s="4">
        <v>1</v>
      </c>
      <c r="B5" s="43" t="s">
        <v>303</v>
      </c>
      <c r="C5" s="43">
        <v>9971</v>
      </c>
      <c r="D5" s="65" t="s">
        <v>6</v>
      </c>
      <c r="E5" s="65">
        <f aca="true" t="shared" si="0" ref="E5:E68">IF(F5="Y",1," ")</f>
        <v>1</v>
      </c>
      <c r="F5" s="137" t="s">
        <v>315</v>
      </c>
      <c r="G5" s="99">
        <f>+Northern!G4</f>
        <v>88601</v>
      </c>
      <c r="H5" s="99">
        <f>+Northern!H4</f>
        <v>0</v>
      </c>
      <c r="I5" s="99">
        <f>+Northern!I4</f>
        <v>11248</v>
      </c>
      <c r="J5" s="99">
        <f>+Northern!J4</f>
        <v>0</v>
      </c>
      <c r="K5" s="99">
        <f>+Northern!K4</f>
        <v>0</v>
      </c>
      <c r="L5" s="99">
        <f>+Northern!L4</f>
        <v>13380</v>
      </c>
      <c r="M5" s="99">
        <f>+Northern!M4</f>
        <v>28850</v>
      </c>
      <c r="N5" s="99">
        <f>+Northern!N4</f>
        <v>2451</v>
      </c>
      <c r="O5" s="99">
        <f>+Northern!O4</f>
        <v>1708</v>
      </c>
      <c r="P5" s="99">
        <f>+Northern!P4</f>
        <v>0</v>
      </c>
      <c r="Q5" s="53">
        <f>SUM(G5:P5)</f>
        <v>146238</v>
      </c>
      <c r="R5" s="7"/>
      <c r="S5" s="100">
        <f>+Northern!S4</f>
        <v>77632</v>
      </c>
      <c r="T5" s="99">
        <f>+Northern!T4</f>
        <v>0</v>
      </c>
      <c r="U5" s="99">
        <f>+Northern!U4</f>
        <v>0</v>
      </c>
      <c r="V5" s="99">
        <f>+Northern!V4</f>
        <v>0</v>
      </c>
      <c r="W5" s="99">
        <f>+Northern!W4</f>
        <v>7681</v>
      </c>
      <c r="X5" s="99">
        <f>+Northern!X4</f>
        <v>15301</v>
      </c>
      <c r="Y5" s="99">
        <f>+Northern!Y4</f>
        <v>9373</v>
      </c>
      <c r="Z5" s="99">
        <f>+Northern!Z4</f>
        <v>0</v>
      </c>
      <c r="AA5" s="99">
        <f>+Northern!AA4</f>
        <v>0</v>
      </c>
      <c r="AB5" s="88">
        <f>SUM(S5:AA5)</f>
        <v>109987</v>
      </c>
      <c r="AC5" s="53">
        <f>+Q5-AB5</f>
        <v>36251</v>
      </c>
      <c r="AD5" s="41"/>
      <c r="AE5" s="100">
        <f>+Northern!AE4</f>
        <v>1824000</v>
      </c>
      <c r="AF5" s="100">
        <f>+Northern!AF4</f>
        <v>13790</v>
      </c>
      <c r="AG5" s="100">
        <f>+Northern!AG4</f>
        <v>58635</v>
      </c>
      <c r="AH5" s="100">
        <f>+Northern!AH4</f>
        <v>322</v>
      </c>
      <c r="AI5" s="53">
        <f>SUM(AE5:AH5)</f>
        <v>1896747</v>
      </c>
      <c r="AJ5" s="100">
        <f>+Northern!AJ4</f>
        <v>131776</v>
      </c>
      <c r="AK5" s="53">
        <f>+AI5-AJ5</f>
        <v>1764971</v>
      </c>
      <c r="AL5" s="41"/>
      <c r="AM5" s="89"/>
      <c r="AN5" s="41"/>
      <c r="AO5" s="3"/>
      <c r="AP5" s="3"/>
      <c r="AQ5" s="3"/>
      <c r="AR5" s="3"/>
      <c r="AS5" s="3"/>
    </row>
    <row r="6" spans="1:45" ht="22.5" customHeight="1">
      <c r="A6" s="4">
        <f>+A5+1</f>
        <v>2</v>
      </c>
      <c r="B6" s="43" t="s">
        <v>303</v>
      </c>
      <c r="C6" s="43">
        <v>9289</v>
      </c>
      <c r="D6" s="65" t="s">
        <v>227</v>
      </c>
      <c r="E6" s="65" t="str">
        <f t="shared" si="0"/>
        <v> </v>
      </c>
      <c r="F6" s="137" t="s">
        <v>316</v>
      </c>
      <c r="G6" s="99">
        <f>+Northern!G5</f>
        <v>69805</v>
      </c>
      <c r="H6" s="99">
        <f>+Northern!H5</f>
        <v>0</v>
      </c>
      <c r="I6" s="99">
        <f>+Northern!I5</f>
        <v>1048</v>
      </c>
      <c r="J6" s="99">
        <f>+Northern!J5</f>
        <v>0</v>
      </c>
      <c r="K6" s="99">
        <f>+Northern!K5</f>
        <v>0</v>
      </c>
      <c r="L6" s="99">
        <f>+Northern!L5</f>
        <v>0</v>
      </c>
      <c r="M6" s="99">
        <f>+Northern!M5</f>
        <v>132308</v>
      </c>
      <c r="N6" s="99">
        <f>+Northern!N5</f>
        <v>53622</v>
      </c>
      <c r="O6" s="99">
        <f>+Northern!O5</f>
        <v>8455</v>
      </c>
      <c r="P6" s="99">
        <f>+Northern!P5</f>
        <v>26600</v>
      </c>
      <c r="Q6" s="53">
        <f aca="true" t="shared" si="1" ref="Q6:Q69">SUM(G6:P6)</f>
        <v>291838</v>
      </c>
      <c r="R6" s="7"/>
      <c r="S6" s="100">
        <f>+Northern!S5</f>
        <v>70576</v>
      </c>
      <c r="T6" s="99">
        <f>+Northern!T5</f>
        <v>0</v>
      </c>
      <c r="U6" s="99">
        <f>+Northern!U5</f>
        <v>0</v>
      </c>
      <c r="V6" s="99">
        <f>+Northern!V5</f>
        <v>56959</v>
      </c>
      <c r="W6" s="99">
        <f>+Northern!W5</f>
        <v>98129</v>
      </c>
      <c r="X6" s="99">
        <f>+Northern!X5</f>
        <v>13045</v>
      </c>
      <c r="Y6" s="99">
        <f>+Northern!Y5</f>
        <v>29396</v>
      </c>
      <c r="Z6" s="99">
        <f>+Northern!Z5</f>
        <v>13574</v>
      </c>
      <c r="AA6" s="99">
        <f>+Northern!AA5</f>
        <v>0</v>
      </c>
      <c r="AB6" s="88">
        <f aca="true" t="shared" si="2" ref="AB6:AB69">SUM(S6:AA6)</f>
        <v>281679</v>
      </c>
      <c r="AC6" s="53">
        <f aca="true" t="shared" si="3" ref="AC6:AC69">+Q6-AB6</f>
        <v>10159</v>
      </c>
      <c r="AD6" s="41"/>
      <c r="AE6" s="100">
        <f>+Northern!AE5</f>
        <v>6293464</v>
      </c>
      <c r="AF6" s="100">
        <f>+Northern!AF5</f>
        <v>191567</v>
      </c>
      <c r="AG6" s="100">
        <f>+Northern!AG5</f>
        <v>1222384</v>
      </c>
      <c r="AH6" s="100">
        <f>+Northern!AH5</f>
        <v>0</v>
      </c>
      <c r="AI6" s="53">
        <f aca="true" t="shared" si="4" ref="AI6:AI69">SUM(AE6:AH6)</f>
        <v>7707415</v>
      </c>
      <c r="AJ6" s="100">
        <f>+Northern!AJ5</f>
        <v>7523</v>
      </c>
      <c r="AK6" s="53">
        <f aca="true" t="shared" si="5" ref="AK6:AK69">+AI6-AJ6</f>
        <v>7699892</v>
      </c>
      <c r="AL6" s="41"/>
      <c r="AM6" s="89"/>
      <c r="AN6" s="41"/>
      <c r="AO6" s="3"/>
      <c r="AP6" s="3"/>
      <c r="AQ6" s="3"/>
      <c r="AR6" s="3"/>
      <c r="AS6" s="3"/>
    </row>
    <row r="7" spans="1:45" ht="22.5" customHeight="1">
      <c r="A7" s="4">
        <f aca="true" t="shared" si="6" ref="A7:A70">+A6+1</f>
        <v>3</v>
      </c>
      <c r="B7" s="43" t="s">
        <v>303</v>
      </c>
      <c r="C7" s="43">
        <v>9319</v>
      </c>
      <c r="D7" s="65" t="s">
        <v>225</v>
      </c>
      <c r="E7" s="65" t="str">
        <f t="shared" si="0"/>
        <v> </v>
      </c>
      <c r="F7" s="137" t="s">
        <v>316</v>
      </c>
      <c r="G7" s="99">
        <f>+Northern!G6</f>
        <v>217064</v>
      </c>
      <c r="H7" s="99">
        <f>+Northern!H6</f>
        <v>0</v>
      </c>
      <c r="I7" s="99">
        <f>+Northern!I6</f>
        <v>0</v>
      </c>
      <c r="J7" s="99">
        <f>+Northern!J6</f>
        <v>0</v>
      </c>
      <c r="K7" s="99">
        <f>+Northern!K6</f>
        <v>0</v>
      </c>
      <c r="L7" s="99">
        <f>+Northern!L6</f>
        <v>0</v>
      </c>
      <c r="M7" s="99">
        <f>+Northern!M6</f>
        <v>0</v>
      </c>
      <c r="N7" s="99">
        <f>+Northern!N6</f>
        <v>0</v>
      </c>
      <c r="O7" s="99">
        <f>+Northern!O6</f>
        <v>0</v>
      </c>
      <c r="P7" s="99">
        <f>+Northern!P6</f>
        <v>0</v>
      </c>
      <c r="Q7" s="53">
        <f t="shared" si="1"/>
        <v>217064</v>
      </c>
      <c r="R7" s="7"/>
      <c r="S7" s="100">
        <f>+Northern!S6</f>
        <v>0</v>
      </c>
      <c r="T7" s="99">
        <f>+Northern!T6</f>
        <v>0</v>
      </c>
      <c r="U7" s="99">
        <f>+Northern!U6</f>
        <v>0</v>
      </c>
      <c r="V7" s="99">
        <f>+Northern!V6</f>
        <v>0</v>
      </c>
      <c r="W7" s="99">
        <f>+Northern!W6</f>
        <v>0</v>
      </c>
      <c r="X7" s="99">
        <f>+Northern!X6</f>
        <v>0</v>
      </c>
      <c r="Y7" s="99">
        <f>+Northern!Y6</f>
        <v>0</v>
      </c>
      <c r="Z7" s="99">
        <f>+Northern!Z6</f>
        <v>0</v>
      </c>
      <c r="AA7" s="99">
        <f>+Northern!AA6</f>
        <v>0</v>
      </c>
      <c r="AB7" s="88">
        <f t="shared" si="2"/>
        <v>0</v>
      </c>
      <c r="AC7" s="53">
        <f t="shared" si="3"/>
        <v>217064</v>
      </c>
      <c r="AD7" s="41"/>
      <c r="AE7" s="100">
        <f>+Northern!AE6</f>
        <v>0</v>
      </c>
      <c r="AF7" s="100">
        <f>+Northern!AF6</f>
        <v>0</v>
      </c>
      <c r="AG7" s="100">
        <f>+Northern!AG6</f>
        <v>0</v>
      </c>
      <c r="AH7" s="100">
        <f>+Northern!AH6</f>
        <v>0</v>
      </c>
      <c r="AI7" s="53">
        <f t="shared" si="4"/>
        <v>0</v>
      </c>
      <c r="AJ7" s="100">
        <f>+Northern!AJ6</f>
        <v>0</v>
      </c>
      <c r="AK7" s="53">
        <f t="shared" si="5"/>
        <v>0</v>
      </c>
      <c r="AL7" s="41"/>
      <c r="AM7" s="89"/>
      <c r="AN7" s="41"/>
      <c r="AO7" s="3"/>
      <c r="AP7" s="3"/>
      <c r="AQ7" s="3"/>
      <c r="AR7" s="3"/>
      <c r="AS7" s="3"/>
    </row>
    <row r="8" spans="1:56" ht="22.5" customHeight="1">
      <c r="A8" s="4">
        <f t="shared" si="6"/>
        <v>4</v>
      </c>
      <c r="B8" s="43" t="s">
        <v>303</v>
      </c>
      <c r="C8" s="43">
        <v>9288</v>
      </c>
      <c r="D8" s="65" t="s">
        <v>226</v>
      </c>
      <c r="E8" s="65">
        <f t="shared" si="0"/>
        <v>1</v>
      </c>
      <c r="F8" s="137" t="s">
        <v>315</v>
      </c>
      <c r="G8" s="99">
        <f>+Northern!G7</f>
        <v>247414</v>
      </c>
      <c r="H8" s="99">
        <f>+Northern!H7</f>
        <v>0</v>
      </c>
      <c r="I8" s="99">
        <f>+Northern!I7</f>
        <v>6011</v>
      </c>
      <c r="J8" s="99">
        <f>+Northern!J7</f>
        <v>1165</v>
      </c>
      <c r="K8" s="99">
        <f>+Northern!K7</f>
        <v>0</v>
      </c>
      <c r="L8" s="99">
        <f>+Northern!L7</f>
        <v>0</v>
      </c>
      <c r="M8" s="99">
        <f>+Northern!M7</f>
        <v>46850</v>
      </c>
      <c r="N8" s="99">
        <f>+Northern!N7</f>
        <v>4632</v>
      </c>
      <c r="O8" s="99">
        <f>+Northern!O7</f>
        <v>11436</v>
      </c>
      <c r="P8" s="99">
        <f>+Northern!P7</f>
        <v>62918</v>
      </c>
      <c r="Q8" s="53">
        <f t="shared" si="1"/>
        <v>380426</v>
      </c>
      <c r="R8" s="19"/>
      <c r="S8" s="100">
        <f>+Northern!S7</f>
        <v>114326</v>
      </c>
      <c r="T8" s="99">
        <f>+Northern!T7</f>
        <v>52000</v>
      </c>
      <c r="U8" s="99">
        <f>+Northern!U7</f>
        <v>27236</v>
      </c>
      <c r="V8" s="99">
        <f>+Northern!V7</f>
        <v>13029</v>
      </c>
      <c r="W8" s="99">
        <f>+Northern!W7</f>
        <v>26403</v>
      </c>
      <c r="X8" s="99">
        <f>+Northern!X7</f>
        <v>43333</v>
      </c>
      <c r="Y8" s="99">
        <f>+Northern!Y7</f>
        <v>3967</v>
      </c>
      <c r="Z8" s="99">
        <f>+Northern!Z7</f>
        <v>7810</v>
      </c>
      <c r="AA8" s="99">
        <f>+Northern!AA7</f>
        <v>0</v>
      </c>
      <c r="AB8" s="88">
        <f t="shared" si="2"/>
        <v>288104</v>
      </c>
      <c r="AC8" s="53">
        <f t="shared" si="3"/>
        <v>92322</v>
      </c>
      <c r="AD8" s="41"/>
      <c r="AE8" s="100">
        <f>+Northern!AE7</f>
        <v>3330000</v>
      </c>
      <c r="AF8" s="100">
        <f>+Northern!AF7</f>
        <v>1434</v>
      </c>
      <c r="AG8" s="100">
        <f>+Northern!AG7</f>
        <v>103764</v>
      </c>
      <c r="AH8" s="100">
        <f>+Northern!AH7</f>
        <v>0</v>
      </c>
      <c r="AI8" s="53">
        <f t="shared" si="4"/>
        <v>3435198</v>
      </c>
      <c r="AJ8" s="100">
        <f>+Northern!AJ7</f>
        <v>2458</v>
      </c>
      <c r="AK8" s="53">
        <f t="shared" si="5"/>
        <v>3432740</v>
      </c>
      <c r="AL8" s="41"/>
      <c r="AM8" s="89"/>
      <c r="AN8" s="41"/>
      <c r="AO8" s="3"/>
      <c r="AP8" s="3"/>
      <c r="AQ8" s="3"/>
      <c r="AR8" s="3"/>
      <c r="AS8" s="3"/>
      <c r="BB8" s="20"/>
      <c r="BC8" s="20"/>
      <c r="BD8" s="20"/>
    </row>
    <row r="9" spans="1:40" ht="22.5" customHeight="1">
      <c r="A9" s="4">
        <f t="shared" si="6"/>
        <v>5</v>
      </c>
      <c r="B9" s="43" t="s">
        <v>303</v>
      </c>
      <c r="C9" s="43">
        <v>9295</v>
      </c>
      <c r="D9" s="65" t="s">
        <v>18</v>
      </c>
      <c r="E9" s="65">
        <f t="shared" si="0"/>
        <v>1</v>
      </c>
      <c r="F9" s="137" t="s">
        <v>315</v>
      </c>
      <c r="G9" s="99">
        <f>+Northern!G8</f>
        <v>202640</v>
      </c>
      <c r="H9" s="99">
        <f>+Northern!H8</f>
        <v>0</v>
      </c>
      <c r="I9" s="99">
        <f>+Northern!I8</f>
        <v>0</v>
      </c>
      <c r="J9" s="99">
        <f>+Northern!J8</f>
        <v>0</v>
      </c>
      <c r="K9" s="99">
        <f>+Northern!K8</f>
        <v>0</v>
      </c>
      <c r="L9" s="99">
        <f>+Northern!L8</f>
        <v>0</v>
      </c>
      <c r="M9" s="99">
        <f>+Northern!M8</f>
        <v>2313</v>
      </c>
      <c r="N9" s="99">
        <f>+Northern!N8</f>
        <v>25064</v>
      </c>
      <c r="O9" s="99">
        <f>+Northern!O8</f>
        <v>3240</v>
      </c>
      <c r="P9" s="99">
        <f>+Northern!P8</f>
        <v>0</v>
      </c>
      <c r="Q9" s="53">
        <f t="shared" si="1"/>
        <v>233257</v>
      </c>
      <c r="R9" s="10"/>
      <c r="S9" s="100">
        <f>+Northern!S8</f>
        <v>56525</v>
      </c>
      <c r="T9" s="99">
        <f>+Northern!T8</f>
        <v>30600</v>
      </c>
      <c r="U9" s="99">
        <f>+Northern!U8</f>
        <v>9867</v>
      </c>
      <c r="V9" s="99">
        <f>+Northern!V8</f>
        <v>41290</v>
      </c>
      <c r="W9" s="99">
        <f>+Northern!W8</f>
        <v>26054</v>
      </c>
      <c r="X9" s="99">
        <f>+Northern!X8</f>
        <v>37429</v>
      </c>
      <c r="Y9" s="99">
        <f>+Northern!Y8</f>
        <v>2664</v>
      </c>
      <c r="Z9" s="99">
        <f>+Northern!Z8</f>
        <v>0</v>
      </c>
      <c r="AA9" s="99">
        <f>+Northern!AA8</f>
        <v>25146</v>
      </c>
      <c r="AB9" s="88">
        <f t="shared" si="2"/>
        <v>229575</v>
      </c>
      <c r="AC9" s="53">
        <f t="shared" si="3"/>
        <v>3682</v>
      </c>
      <c r="AD9" s="41"/>
      <c r="AE9" s="100">
        <f>+Northern!AE8</f>
        <v>2470000</v>
      </c>
      <c r="AF9" s="100">
        <f>+Northern!AF8</f>
        <v>0</v>
      </c>
      <c r="AG9" s="100">
        <f>+Northern!AG8</f>
        <v>635916</v>
      </c>
      <c r="AH9" s="100">
        <f>+Northern!AH8</f>
        <v>4192</v>
      </c>
      <c r="AI9" s="53">
        <f t="shared" si="4"/>
        <v>3110108</v>
      </c>
      <c r="AJ9" s="100">
        <f>+Northern!AJ8</f>
        <v>39867</v>
      </c>
      <c r="AK9" s="53">
        <f t="shared" si="5"/>
        <v>3070241</v>
      </c>
      <c r="AL9" s="41"/>
      <c r="AM9" s="89"/>
      <c r="AN9" s="41"/>
    </row>
    <row r="10" spans="1:40" ht="22.5" customHeight="1">
      <c r="A10" s="4">
        <f t="shared" si="6"/>
        <v>6</v>
      </c>
      <c r="B10" s="43" t="s">
        <v>303</v>
      </c>
      <c r="C10" s="43">
        <v>9733</v>
      </c>
      <c r="D10" s="65" t="s">
        <v>32</v>
      </c>
      <c r="E10" s="65" t="str">
        <f t="shared" si="0"/>
        <v> </v>
      </c>
      <c r="F10" s="137" t="s">
        <v>316</v>
      </c>
      <c r="G10" s="99">
        <f>+Northern!G9</f>
        <v>156700</v>
      </c>
      <c r="H10" s="99">
        <f>+Northern!H9</f>
        <v>0</v>
      </c>
      <c r="I10" s="99">
        <f>+Northern!I9</f>
        <v>0</v>
      </c>
      <c r="J10" s="99">
        <f>+Northern!J9</f>
        <v>0</v>
      </c>
      <c r="K10" s="99">
        <f>+Northern!K9</f>
        <v>0</v>
      </c>
      <c r="L10" s="99">
        <f>+Northern!L9</f>
        <v>0</v>
      </c>
      <c r="M10" s="99">
        <f>+Northern!M9</f>
        <v>0</v>
      </c>
      <c r="N10" s="99">
        <f>+Northern!N9</f>
        <v>0</v>
      </c>
      <c r="O10" s="99">
        <f>+Northern!O9</f>
        <v>0</v>
      </c>
      <c r="P10" s="99">
        <f>+Northern!P9</f>
        <v>0</v>
      </c>
      <c r="Q10" s="53">
        <f t="shared" si="1"/>
        <v>156700</v>
      </c>
      <c r="R10" s="10"/>
      <c r="S10" s="100">
        <f>+Northern!S9</f>
        <v>0</v>
      </c>
      <c r="T10" s="99">
        <f>+Northern!T9</f>
        <v>0</v>
      </c>
      <c r="U10" s="99">
        <f>+Northern!U9</f>
        <v>0</v>
      </c>
      <c r="V10" s="99">
        <f>+Northern!V9</f>
        <v>0</v>
      </c>
      <c r="W10" s="99">
        <f>+Northern!W9</f>
        <v>0</v>
      </c>
      <c r="X10" s="99">
        <f>+Northern!X9</f>
        <v>0</v>
      </c>
      <c r="Y10" s="99">
        <f>+Northern!Y9</f>
        <v>0</v>
      </c>
      <c r="Z10" s="99">
        <f>+Northern!Z9</f>
        <v>0</v>
      </c>
      <c r="AA10" s="99">
        <f>+Northern!AA9</f>
        <v>0</v>
      </c>
      <c r="AB10" s="88">
        <f t="shared" si="2"/>
        <v>0</v>
      </c>
      <c r="AC10" s="53">
        <f t="shared" si="3"/>
        <v>156700</v>
      </c>
      <c r="AD10" s="41"/>
      <c r="AE10" s="100">
        <f>+Northern!AE9</f>
        <v>0</v>
      </c>
      <c r="AF10" s="100">
        <f>+Northern!AF9</f>
        <v>0</v>
      </c>
      <c r="AG10" s="100">
        <f>+Northern!AG9</f>
        <v>0</v>
      </c>
      <c r="AH10" s="100">
        <f>+Northern!AH9</f>
        <v>0</v>
      </c>
      <c r="AI10" s="53">
        <f t="shared" si="4"/>
        <v>0</v>
      </c>
      <c r="AJ10" s="100">
        <f>+Northern!AJ9</f>
        <v>0</v>
      </c>
      <c r="AK10" s="53">
        <f t="shared" si="5"/>
        <v>0</v>
      </c>
      <c r="AL10" s="41"/>
      <c r="AM10" s="89"/>
      <c r="AN10" s="41"/>
    </row>
    <row r="11" spans="1:40" ht="22.5" customHeight="1">
      <c r="A11" s="4">
        <f t="shared" si="6"/>
        <v>7</v>
      </c>
      <c r="B11" s="43" t="s">
        <v>303</v>
      </c>
      <c r="C11" s="43">
        <v>4995</v>
      </c>
      <c r="D11" s="65" t="s">
        <v>33</v>
      </c>
      <c r="E11" s="65" t="str">
        <f t="shared" si="0"/>
        <v> </v>
      </c>
      <c r="F11" s="137" t="s">
        <v>316</v>
      </c>
      <c r="G11" s="99">
        <f>+Northern!G10</f>
        <v>415483</v>
      </c>
      <c r="H11" s="99">
        <f>+Northern!H10</f>
        <v>0</v>
      </c>
      <c r="I11" s="99">
        <f>+Northern!I10</f>
        <v>5990</v>
      </c>
      <c r="J11" s="99">
        <f>+Northern!J10</f>
        <v>0</v>
      </c>
      <c r="K11" s="99">
        <f>+Northern!K10</f>
        <v>0</v>
      </c>
      <c r="L11" s="99">
        <f>+Northern!L10</f>
        <v>0</v>
      </c>
      <c r="M11" s="99">
        <f>+Northern!M10</f>
        <v>0</v>
      </c>
      <c r="N11" s="99">
        <f>+Northern!N10</f>
        <v>0</v>
      </c>
      <c r="O11" s="99">
        <f>+Northern!O10</f>
        <v>0</v>
      </c>
      <c r="P11" s="99">
        <f>+Northern!P10</f>
        <v>0</v>
      </c>
      <c r="Q11" s="53">
        <f t="shared" si="1"/>
        <v>421473</v>
      </c>
      <c r="R11" s="10"/>
      <c r="S11" s="100">
        <f>+Northern!S10</f>
        <v>98868</v>
      </c>
      <c r="T11" s="99">
        <f>+Northern!T10</f>
        <v>27417</v>
      </c>
      <c r="U11" s="99">
        <f>+Northern!U10</f>
        <v>15341</v>
      </c>
      <c r="V11" s="99">
        <f>+Northern!V10</f>
        <v>35795</v>
      </c>
      <c r="W11" s="99">
        <f>+Northern!W10</f>
        <v>83183</v>
      </c>
      <c r="X11" s="99">
        <f>+Northern!X10</f>
        <v>37603</v>
      </c>
      <c r="Y11" s="99">
        <f>+Northern!Y10</f>
        <v>2719</v>
      </c>
      <c r="Z11" s="99">
        <f>+Northern!Z10</f>
        <v>49831</v>
      </c>
      <c r="AA11" s="99">
        <f>+Northern!AA10</f>
        <v>6933</v>
      </c>
      <c r="AB11" s="88">
        <f t="shared" si="2"/>
        <v>357690</v>
      </c>
      <c r="AC11" s="53">
        <f t="shared" si="3"/>
        <v>63783</v>
      </c>
      <c r="AD11" s="41"/>
      <c r="AE11" s="100">
        <f>+Northern!AE10</f>
        <v>1300000</v>
      </c>
      <c r="AF11" s="100">
        <f>+Northern!AF10</f>
        <v>200000</v>
      </c>
      <c r="AG11" s="100">
        <f>+Northern!AG10</f>
        <v>10000</v>
      </c>
      <c r="AH11" s="100">
        <f>+Northern!AH10</f>
        <v>0</v>
      </c>
      <c r="AI11" s="53">
        <f t="shared" si="4"/>
        <v>1510000</v>
      </c>
      <c r="AJ11" s="100">
        <f>+Northern!AJ10</f>
        <v>551050</v>
      </c>
      <c r="AK11" s="53">
        <f t="shared" si="5"/>
        <v>958950</v>
      </c>
      <c r="AL11" s="41"/>
      <c r="AM11" s="89"/>
      <c r="AN11" s="41"/>
    </row>
    <row r="12" spans="1:40" ht="22.5" customHeight="1">
      <c r="A12" s="4">
        <f t="shared" si="6"/>
        <v>8</v>
      </c>
      <c r="B12" s="43" t="s">
        <v>303</v>
      </c>
      <c r="C12" s="43">
        <v>9290</v>
      </c>
      <c r="D12" s="65" t="s">
        <v>34</v>
      </c>
      <c r="E12" s="65">
        <f t="shared" si="0"/>
        <v>1</v>
      </c>
      <c r="F12" s="137" t="s">
        <v>315</v>
      </c>
      <c r="G12" s="99">
        <f>+Northern!G11</f>
        <v>2769</v>
      </c>
      <c r="H12" s="99">
        <f>+Northern!H11</f>
        <v>250</v>
      </c>
      <c r="I12" s="99">
        <f>+Northern!I11</f>
        <v>0</v>
      </c>
      <c r="J12" s="99">
        <f>+Northern!J11</f>
        <v>0</v>
      </c>
      <c r="K12" s="99">
        <f>+Northern!K11</f>
        <v>3000</v>
      </c>
      <c r="L12" s="99">
        <f>+Northern!L11</f>
        <v>700</v>
      </c>
      <c r="M12" s="99">
        <f>+Northern!M11</f>
        <v>0</v>
      </c>
      <c r="N12" s="99">
        <f>+Northern!N11</f>
        <v>100582</v>
      </c>
      <c r="O12" s="99">
        <f>+Northern!O11</f>
        <v>0</v>
      </c>
      <c r="P12" s="99">
        <f>+Northern!P11</f>
        <v>3500</v>
      </c>
      <c r="Q12" s="53">
        <f t="shared" si="1"/>
        <v>110801</v>
      </c>
      <c r="R12" s="10"/>
      <c r="S12" s="100">
        <f>+Northern!S11</f>
        <v>26000</v>
      </c>
      <c r="T12" s="99">
        <f>+Northern!T11</f>
        <v>16500</v>
      </c>
      <c r="U12" s="99">
        <f>+Northern!U11</f>
        <v>18267</v>
      </c>
      <c r="V12" s="99">
        <f>+Northern!V11</f>
        <v>5947</v>
      </c>
      <c r="W12" s="99">
        <f>+Northern!W11</f>
        <v>6835</v>
      </c>
      <c r="X12" s="99">
        <f>+Northern!X11</f>
        <v>43888</v>
      </c>
      <c r="Y12" s="99">
        <f>+Northern!Y11</f>
        <v>21656</v>
      </c>
      <c r="Z12" s="99">
        <f>+Northern!Z11</f>
        <v>500</v>
      </c>
      <c r="AA12" s="99">
        <f>+Northern!AA11</f>
        <v>0</v>
      </c>
      <c r="AB12" s="88">
        <f t="shared" si="2"/>
        <v>139593</v>
      </c>
      <c r="AC12" s="53">
        <f t="shared" si="3"/>
        <v>-28792</v>
      </c>
      <c r="AD12" s="41"/>
      <c r="AE12" s="100">
        <f>+Northern!AE11</f>
        <v>0</v>
      </c>
      <c r="AF12" s="100">
        <f>+Northern!AF11</f>
        <v>8593</v>
      </c>
      <c r="AG12" s="100">
        <f>+Northern!AG11</f>
        <v>2822464</v>
      </c>
      <c r="AH12" s="100">
        <f>+Northern!AH11</f>
        <v>3109</v>
      </c>
      <c r="AI12" s="53">
        <f t="shared" si="4"/>
        <v>2834166</v>
      </c>
      <c r="AJ12" s="100">
        <f>+Northern!AJ11</f>
        <v>13188</v>
      </c>
      <c r="AK12" s="53">
        <f t="shared" si="5"/>
        <v>2820978</v>
      </c>
      <c r="AL12" s="41"/>
      <c r="AM12" s="89"/>
      <c r="AN12" s="41"/>
    </row>
    <row r="13" spans="1:40" ht="22.5" customHeight="1">
      <c r="A13" s="4">
        <f t="shared" si="6"/>
        <v>9</v>
      </c>
      <c r="B13" s="43" t="s">
        <v>303</v>
      </c>
      <c r="C13" s="43">
        <v>12722</v>
      </c>
      <c r="D13" s="65" t="s">
        <v>19</v>
      </c>
      <c r="E13" s="65">
        <f t="shared" si="0"/>
        <v>1</v>
      </c>
      <c r="F13" s="137" t="s">
        <v>315</v>
      </c>
      <c r="G13" s="99">
        <f>+Northern!G12</f>
        <v>45584</v>
      </c>
      <c r="H13" s="99">
        <f>+Northern!H12</f>
        <v>0</v>
      </c>
      <c r="I13" s="99">
        <f>+Northern!I12</f>
        <v>0</v>
      </c>
      <c r="J13" s="99">
        <f>+Northern!J12</f>
        <v>0</v>
      </c>
      <c r="K13" s="99">
        <f>+Northern!K12</f>
        <v>0</v>
      </c>
      <c r="L13" s="99">
        <f>+Northern!L12</f>
        <v>0</v>
      </c>
      <c r="M13" s="99">
        <f>+Northern!M12</f>
        <v>51216</v>
      </c>
      <c r="N13" s="99">
        <f>+Northern!N12</f>
        <v>1674</v>
      </c>
      <c r="O13" s="99">
        <f>+Northern!O12</f>
        <v>3738</v>
      </c>
      <c r="P13" s="99">
        <f>+Northern!P12</f>
        <v>0</v>
      </c>
      <c r="Q13" s="53">
        <f t="shared" si="1"/>
        <v>102212</v>
      </c>
      <c r="R13" s="10"/>
      <c r="S13" s="100">
        <f>+Northern!S12</f>
        <v>64098</v>
      </c>
      <c r="T13" s="99">
        <f>+Northern!T12</f>
        <v>29640</v>
      </c>
      <c r="U13" s="99">
        <f>+Northern!U12</f>
        <v>3778</v>
      </c>
      <c r="V13" s="99">
        <f>+Northern!V12</f>
        <v>50</v>
      </c>
      <c r="W13" s="99">
        <f>+Northern!W12</f>
        <v>17778</v>
      </c>
      <c r="X13" s="99">
        <f>+Northern!X12</f>
        <v>12413</v>
      </c>
      <c r="Y13" s="99">
        <f>+Northern!Y12</f>
        <v>0</v>
      </c>
      <c r="Z13" s="99">
        <f>+Northern!Z12</f>
        <v>0</v>
      </c>
      <c r="AA13" s="99">
        <f>+Northern!AA12</f>
        <v>0</v>
      </c>
      <c r="AB13" s="88">
        <f t="shared" si="2"/>
        <v>127757</v>
      </c>
      <c r="AC13" s="53">
        <f t="shared" si="3"/>
        <v>-25545</v>
      </c>
      <c r="AD13" s="41"/>
      <c r="AE13" s="100">
        <f>+Northern!AE12</f>
        <v>3750000</v>
      </c>
      <c r="AF13" s="100">
        <f>+Northern!AF12</f>
        <v>128000</v>
      </c>
      <c r="AG13" s="100">
        <f>+Northern!AG12</f>
        <v>25101</v>
      </c>
      <c r="AH13" s="100">
        <f>+Northern!AH12</f>
        <v>1565</v>
      </c>
      <c r="AI13" s="53">
        <f t="shared" si="4"/>
        <v>3904666</v>
      </c>
      <c r="AJ13" s="100">
        <f>+Northern!AJ12</f>
        <v>1112</v>
      </c>
      <c r="AK13" s="53">
        <f t="shared" si="5"/>
        <v>3903554</v>
      </c>
      <c r="AL13" s="41"/>
      <c r="AM13" s="89"/>
      <c r="AN13" s="41"/>
    </row>
    <row r="14" spans="1:40" ht="22.5" customHeight="1">
      <c r="A14" s="4">
        <f t="shared" si="6"/>
        <v>10</v>
      </c>
      <c r="B14" s="43" t="s">
        <v>303</v>
      </c>
      <c r="C14" s="43">
        <v>9275</v>
      </c>
      <c r="D14" s="65" t="s">
        <v>10</v>
      </c>
      <c r="E14" s="65" t="str">
        <f t="shared" si="0"/>
        <v> </v>
      </c>
      <c r="F14" s="137" t="s">
        <v>316</v>
      </c>
      <c r="G14" s="99">
        <f>+Northern!G13</f>
        <v>30133</v>
      </c>
      <c r="H14" s="99">
        <f>+Northern!H13</f>
        <v>269</v>
      </c>
      <c r="I14" s="99">
        <f>+Northern!I13</f>
        <v>0</v>
      </c>
      <c r="J14" s="99">
        <f>+Northern!J13</f>
        <v>0</v>
      </c>
      <c r="K14" s="99">
        <f>+Northern!K13</f>
        <v>0</v>
      </c>
      <c r="L14" s="99">
        <f>+Northern!L13</f>
        <v>0</v>
      </c>
      <c r="M14" s="99">
        <f>+Northern!M13</f>
        <v>13138</v>
      </c>
      <c r="N14" s="99">
        <f>+Northern!N13</f>
        <v>350</v>
      </c>
      <c r="O14" s="99">
        <f>+Northern!O13</f>
        <v>41162</v>
      </c>
      <c r="P14" s="99">
        <f>+Northern!P13</f>
        <v>927</v>
      </c>
      <c r="Q14" s="53">
        <f t="shared" si="1"/>
        <v>85979</v>
      </c>
      <c r="R14" s="10"/>
      <c r="S14" s="100">
        <f>+Northern!S13</f>
        <v>56458</v>
      </c>
      <c r="T14" s="99">
        <f>+Northern!T13</f>
        <v>5722</v>
      </c>
      <c r="U14" s="99">
        <f>+Northern!U13</f>
        <v>0</v>
      </c>
      <c r="V14" s="99">
        <f>+Northern!V13</f>
        <v>100</v>
      </c>
      <c r="W14" s="99">
        <f>+Northern!W13</f>
        <v>11379</v>
      </c>
      <c r="X14" s="99">
        <f>+Northern!X13</f>
        <v>8016</v>
      </c>
      <c r="Y14" s="99">
        <f>+Northern!Y13</f>
        <v>4500</v>
      </c>
      <c r="Z14" s="99">
        <f>+Northern!Z13</f>
        <v>0</v>
      </c>
      <c r="AA14" s="99">
        <f>+Northern!AA13</f>
        <v>5725</v>
      </c>
      <c r="AB14" s="88">
        <f t="shared" si="2"/>
        <v>91900</v>
      </c>
      <c r="AC14" s="53">
        <f t="shared" si="3"/>
        <v>-5921</v>
      </c>
      <c r="AD14" s="41"/>
      <c r="AE14" s="100">
        <f>+Northern!AE13</f>
        <v>2035000</v>
      </c>
      <c r="AF14" s="100">
        <f>+Northern!AF13</f>
        <v>0</v>
      </c>
      <c r="AG14" s="100">
        <f>+Northern!AG13</f>
        <v>10803</v>
      </c>
      <c r="AH14" s="100">
        <f>+Northern!AH13</f>
        <v>0</v>
      </c>
      <c r="AI14" s="53">
        <f t="shared" si="4"/>
        <v>2045803</v>
      </c>
      <c r="AJ14" s="100">
        <f>+Northern!AJ13</f>
        <v>0</v>
      </c>
      <c r="AK14" s="53">
        <f t="shared" si="5"/>
        <v>2045803</v>
      </c>
      <c r="AL14" s="41"/>
      <c r="AM14" s="89"/>
      <c r="AN14" s="41"/>
    </row>
    <row r="15" spans="1:40" ht="22.5" customHeight="1">
      <c r="A15" s="4">
        <f t="shared" si="6"/>
        <v>11</v>
      </c>
      <c r="B15" s="43" t="s">
        <v>303</v>
      </c>
      <c r="C15" s="43">
        <v>9277</v>
      </c>
      <c r="D15" s="65" t="s">
        <v>11</v>
      </c>
      <c r="E15" s="65">
        <f t="shared" si="0"/>
        <v>1</v>
      </c>
      <c r="F15" s="137" t="s">
        <v>315</v>
      </c>
      <c r="G15" s="99">
        <f>+Northern!G14</f>
        <v>48878</v>
      </c>
      <c r="H15" s="99">
        <f>+Northern!H14</f>
        <v>0</v>
      </c>
      <c r="I15" s="99">
        <f>+Northern!I14</f>
        <v>5655</v>
      </c>
      <c r="J15" s="99">
        <f>+Northern!J14</f>
        <v>0</v>
      </c>
      <c r="K15" s="99">
        <f>+Northern!K14</f>
        <v>0</v>
      </c>
      <c r="L15" s="99">
        <f>+Northern!L14</f>
        <v>0</v>
      </c>
      <c r="M15" s="99">
        <f>+Northern!M14</f>
        <v>2012</v>
      </c>
      <c r="N15" s="99">
        <f>+Northern!N14</f>
        <v>65032</v>
      </c>
      <c r="O15" s="99">
        <f>+Northern!O14</f>
        <v>7407</v>
      </c>
      <c r="P15" s="99">
        <f>+Northern!P14</f>
        <v>0</v>
      </c>
      <c r="Q15" s="53">
        <f t="shared" si="1"/>
        <v>128984</v>
      </c>
      <c r="R15" s="10"/>
      <c r="S15" s="100">
        <f>+Northern!S14</f>
        <v>54759</v>
      </c>
      <c r="T15" s="99">
        <f>+Northern!T14</f>
        <v>0</v>
      </c>
      <c r="U15" s="99">
        <f>+Northern!U14</f>
        <v>200</v>
      </c>
      <c r="V15" s="99">
        <f>+Northern!V14</f>
        <v>7970</v>
      </c>
      <c r="W15" s="99">
        <f>+Northern!W14</f>
        <v>15777</v>
      </c>
      <c r="X15" s="99">
        <f>+Northern!X14</f>
        <v>14597</v>
      </c>
      <c r="Y15" s="99">
        <f>+Northern!Y14</f>
        <v>3139</v>
      </c>
      <c r="Z15" s="99">
        <f>+Northern!Z14</f>
        <v>5230</v>
      </c>
      <c r="AA15" s="99">
        <f>+Northern!AA14</f>
        <v>8438</v>
      </c>
      <c r="AB15" s="88">
        <f t="shared" si="2"/>
        <v>110110</v>
      </c>
      <c r="AC15" s="53">
        <f t="shared" si="3"/>
        <v>18874</v>
      </c>
      <c r="AD15" s="41"/>
      <c r="AE15" s="100">
        <f>+Northern!AE14</f>
        <v>2045000</v>
      </c>
      <c r="AF15" s="100">
        <f>+Northern!AF14</f>
        <v>120194</v>
      </c>
      <c r="AG15" s="100">
        <f>+Northern!AG14</f>
        <v>1385555</v>
      </c>
      <c r="AH15" s="100">
        <f>+Northern!AH14</f>
        <v>0</v>
      </c>
      <c r="AI15" s="53">
        <f t="shared" si="4"/>
        <v>3550749</v>
      </c>
      <c r="AJ15" s="100">
        <f>+Northern!AJ14</f>
        <v>4124</v>
      </c>
      <c r="AK15" s="53">
        <f t="shared" si="5"/>
        <v>3546625</v>
      </c>
      <c r="AL15" s="41"/>
      <c r="AM15" s="89"/>
      <c r="AN15" s="41"/>
    </row>
    <row r="16" spans="1:40" ht="22.5" customHeight="1">
      <c r="A16" s="4">
        <f t="shared" si="6"/>
        <v>12</v>
      </c>
      <c r="B16" s="43" t="s">
        <v>303</v>
      </c>
      <c r="C16" s="43">
        <v>9293</v>
      </c>
      <c r="D16" s="65" t="s">
        <v>35</v>
      </c>
      <c r="E16" s="65">
        <f t="shared" si="0"/>
        <v>1</v>
      </c>
      <c r="F16" s="137" t="s">
        <v>315</v>
      </c>
      <c r="G16" s="99">
        <f>+Northern!G15</f>
        <v>71845</v>
      </c>
      <c r="H16" s="99">
        <f>+Northern!H15</f>
        <v>0</v>
      </c>
      <c r="I16" s="99">
        <f>+Northern!I15</f>
        <v>0</v>
      </c>
      <c r="J16" s="99">
        <f>+Northern!J15</f>
        <v>0</v>
      </c>
      <c r="K16" s="99">
        <f>+Northern!K15</f>
        <v>0</v>
      </c>
      <c r="L16" s="99">
        <f>+Northern!L15</f>
        <v>0</v>
      </c>
      <c r="M16" s="99">
        <f>+Northern!M15</f>
        <v>6450</v>
      </c>
      <c r="N16" s="99">
        <f>+Northern!N15</f>
        <v>2017</v>
      </c>
      <c r="O16" s="99">
        <f>+Northern!O15</f>
        <v>7026</v>
      </c>
      <c r="P16" s="99">
        <f>+Northern!P15</f>
        <v>0</v>
      </c>
      <c r="Q16" s="53">
        <f t="shared" si="1"/>
        <v>87338</v>
      </c>
      <c r="R16" s="10"/>
      <c r="S16" s="100">
        <f>+Northern!S15</f>
        <v>51954</v>
      </c>
      <c r="T16" s="99">
        <f>+Northern!T15</f>
        <v>3883</v>
      </c>
      <c r="U16" s="99">
        <f>+Northern!U15</f>
        <v>1405</v>
      </c>
      <c r="V16" s="99">
        <f>+Northern!V15</f>
        <v>3427</v>
      </c>
      <c r="W16" s="99">
        <f>+Northern!W15</f>
        <v>15845</v>
      </c>
      <c r="X16" s="99">
        <f>+Northern!X15</f>
        <v>17413</v>
      </c>
      <c r="Y16" s="99">
        <f>+Northern!Y15</f>
        <v>0</v>
      </c>
      <c r="Z16" s="99">
        <f>+Northern!Z15</f>
        <v>0</v>
      </c>
      <c r="AA16" s="99">
        <f>+Northern!AA15</f>
        <v>1673</v>
      </c>
      <c r="AB16" s="88">
        <f t="shared" si="2"/>
        <v>95600</v>
      </c>
      <c r="AC16" s="53">
        <f t="shared" si="3"/>
        <v>-8262</v>
      </c>
      <c r="AD16" s="41"/>
      <c r="AE16" s="100">
        <f>+Northern!AE15</f>
        <v>0</v>
      </c>
      <c r="AF16" s="100">
        <f>+Northern!AF15</f>
        <v>0</v>
      </c>
      <c r="AG16" s="100">
        <f>+Northern!AG15</f>
        <v>33649</v>
      </c>
      <c r="AH16" s="100">
        <f>+Northern!AH15</f>
        <v>410</v>
      </c>
      <c r="AI16" s="53">
        <f t="shared" si="4"/>
        <v>34059</v>
      </c>
      <c r="AJ16" s="100">
        <f>+Northern!AJ15</f>
        <v>8347</v>
      </c>
      <c r="AK16" s="53">
        <f t="shared" si="5"/>
        <v>25712</v>
      </c>
      <c r="AL16" s="41"/>
      <c r="AM16" s="89"/>
      <c r="AN16" s="41"/>
    </row>
    <row r="17" spans="1:40" ht="22.5" customHeight="1">
      <c r="A17" s="4">
        <f t="shared" si="6"/>
        <v>13</v>
      </c>
      <c r="B17" s="43" t="s">
        <v>303</v>
      </c>
      <c r="C17" s="43">
        <v>9279</v>
      </c>
      <c r="D17" s="65" t="s">
        <v>15</v>
      </c>
      <c r="E17" s="65">
        <f t="shared" si="0"/>
        <v>1</v>
      </c>
      <c r="F17" s="137" t="s">
        <v>315</v>
      </c>
      <c r="G17" s="99">
        <f>+Northern!G16</f>
        <v>107347</v>
      </c>
      <c r="H17" s="99">
        <f>+Northern!H16</f>
        <v>0</v>
      </c>
      <c r="I17" s="99">
        <f>+Northern!I16</f>
        <v>0</v>
      </c>
      <c r="J17" s="99">
        <f>+Northern!J16</f>
        <v>0</v>
      </c>
      <c r="K17" s="99">
        <f>+Northern!K16</f>
        <v>0</v>
      </c>
      <c r="L17" s="99">
        <f>+Northern!L16</f>
        <v>12824</v>
      </c>
      <c r="M17" s="99">
        <f>+Northern!M16</f>
        <v>16328</v>
      </c>
      <c r="N17" s="99">
        <f>+Northern!N16</f>
        <v>14754</v>
      </c>
      <c r="O17" s="99">
        <f>+Northern!O16</f>
        <v>6464</v>
      </c>
      <c r="P17" s="99">
        <f>+Northern!P16</f>
        <v>813</v>
      </c>
      <c r="Q17" s="53">
        <f t="shared" si="1"/>
        <v>158530</v>
      </c>
      <c r="R17" s="10"/>
      <c r="S17" s="100">
        <f>+Northern!S16</f>
        <v>59430</v>
      </c>
      <c r="T17" s="99">
        <f>+Northern!T16</f>
        <v>6332</v>
      </c>
      <c r="U17" s="99">
        <f>+Northern!U16</f>
        <v>2933</v>
      </c>
      <c r="V17" s="99">
        <f>+Northern!V16</f>
        <v>37398</v>
      </c>
      <c r="W17" s="99">
        <f>+Northern!W16</f>
        <v>29017</v>
      </c>
      <c r="X17" s="99">
        <f>+Northern!X16</f>
        <v>24302</v>
      </c>
      <c r="Y17" s="99">
        <f>+Northern!Y16</f>
        <v>5904</v>
      </c>
      <c r="Z17" s="99">
        <f>+Northern!Z16</f>
        <v>0</v>
      </c>
      <c r="AA17" s="99">
        <f>+Northern!AA16</f>
        <v>0</v>
      </c>
      <c r="AB17" s="88">
        <f t="shared" si="2"/>
        <v>165316</v>
      </c>
      <c r="AC17" s="53">
        <f t="shared" si="3"/>
        <v>-6786</v>
      </c>
      <c r="AD17" s="41"/>
      <c r="AE17" s="100">
        <f>+Northern!AE16</f>
        <v>3255000</v>
      </c>
      <c r="AF17" s="100">
        <f>+Northern!AF16</f>
        <v>0</v>
      </c>
      <c r="AG17" s="100">
        <f>+Northern!AG16</f>
        <v>325612</v>
      </c>
      <c r="AH17" s="100">
        <f>+Northern!AH16</f>
        <v>698</v>
      </c>
      <c r="AI17" s="53">
        <f t="shared" si="4"/>
        <v>3581310</v>
      </c>
      <c r="AJ17" s="100">
        <f>+Northern!AJ16</f>
        <v>2645</v>
      </c>
      <c r="AK17" s="53">
        <f t="shared" si="5"/>
        <v>3578665</v>
      </c>
      <c r="AL17" s="41"/>
      <c r="AM17" s="89"/>
      <c r="AN17" s="41"/>
    </row>
    <row r="18" spans="1:40" ht="22.5" customHeight="1">
      <c r="A18" s="4">
        <f t="shared" si="6"/>
        <v>14</v>
      </c>
      <c r="B18" s="43" t="s">
        <v>303</v>
      </c>
      <c r="C18" s="43">
        <v>9340</v>
      </c>
      <c r="D18" s="65" t="s">
        <v>57</v>
      </c>
      <c r="E18" s="65">
        <f t="shared" si="0"/>
        <v>1</v>
      </c>
      <c r="F18" s="137" t="s">
        <v>315</v>
      </c>
      <c r="G18" s="99">
        <f>+Northern!G17</f>
        <v>330985</v>
      </c>
      <c r="H18" s="99">
        <f>+Northern!H17</f>
        <v>0</v>
      </c>
      <c r="I18" s="99">
        <f>+Northern!I17</f>
        <v>7527</v>
      </c>
      <c r="J18" s="99">
        <f>+Northern!J17</f>
        <v>0</v>
      </c>
      <c r="K18" s="99">
        <f>+Northern!K17</f>
        <v>6559</v>
      </c>
      <c r="L18" s="99">
        <f>+Northern!L17</f>
        <v>67453</v>
      </c>
      <c r="M18" s="99">
        <f>+Northern!M17</f>
        <v>8626</v>
      </c>
      <c r="N18" s="99">
        <f>+Northern!N17</f>
        <v>1589</v>
      </c>
      <c r="O18" s="99">
        <f>+Northern!O17</f>
        <v>34190</v>
      </c>
      <c r="P18" s="99">
        <f>+Northern!P17</f>
        <v>0</v>
      </c>
      <c r="Q18" s="53">
        <f t="shared" si="1"/>
        <v>456929</v>
      </c>
      <c r="R18" s="10"/>
      <c r="S18" s="100">
        <f>+Northern!S17</f>
        <v>85058</v>
      </c>
      <c r="T18" s="99">
        <f>+Northern!T17</f>
        <v>52000</v>
      </c>
      <c r="U18" s="99">
        <f>+Northern!U17</f>
        <v>1600</v>
      </c>
      <c r="V18" s="99">
        <f>+Northern!V17</f>
        <v>135909</v>
      </c>
      <c r="W18" s="99">
        <f>+Northern!W17</f>
        <v>33172</v>
      </c>
      <c r="X18" s="99">
        <f>+Northern!X17</f>
        <v>137864</v>
      </c>
      <c r="Y18" s="99">
        <f>+Northern!Y17</f>
        <v>4440</v>
      </c>
      <c r="Z18" s="99">
        <f>+Northern!Z17</f>
        <v>16063</v>
      </c>
      <c r="AA18" s="99">
        <f>+Northern!AA17</f>
        <v>0</v>
      </c>
      <c r="AB18" s="88">
        <f t="shared" si="2"/>
        <v>466106</v>
      </c>
      <c r="AC18" s="53">
        <f t="shared" si="3"/>
        <v>-9177</v>
      </c>
      <c r="AD18" s="41"/>
      <c r="AE18" s="100">
        <f>+Northern!AE17</f>
        <v>965380</v>
      </c>
      <c r="AF18" s="100">
        <f>+Northern!AF17</f>
        <v>45049</v>
      </c>
      <c r="AG18" s="100">
        <f>+Northern!AG17</f>
        <v>1063844</v>
      </c>
      <c r="AH18" s="100">
        <f>+Northern!AH17</f>
        <v>1339</v>
      </c>
      <c r="AI18" s="53">
        <f t="shared" si="4"/>
        <v>2075612</v>
      </c>
      <c r="AJ18" s="100">
        <f>+Northern!AJ17</f>
        <v>144258</v>
      </c>
      <c r="AK18" s="53">
        <f t="shared" si="5"/>
        <v>1931354</v>
      </c>
      <c r="AL18" s="41"/>
      <c r="AM18" s="89"/>
      <c r="AN18" s="41"/>
    </row>
    <row r="19" spans="1:40" ht="22.5" customHeight="1">
      <c r="A19" s="4">
        <f t="shared" si="6"/>
        <v>15</v>
      </c>
      <c r="B19" s="43" t="s">
        <v>303</v>
      </c>
      <c r="C19" s="43">
        <v>9343</v>
      </c>
      <c r="D19" s="65" t="s">
        <v>58</v>
      </c>
      <c r="E19" s="65">
        <f t="shared" si="0"/>
        <v>1</v>
      </c>
      <c r="F19" s="137" t="s">
        <v>315</v>
      </c>
      <c r="G19" s="99">
        <f>+Northern!G18</f>
        <v>31501</v>
      </c>
      <c r="H19" s="99">
        <f>+Northern!H18</f>
        <v>0</v>
      </c>
      <c r="I19" s="99">
        <f>+Northern!I18</f>
        <v>0</v>
      </c>
      <c r="J19" s="99">
        <f>+Northern!J18</f>
        <v>0</v>
      </c>
      <c r="K19" s="99">
        <f>+Northern!K18</f>
        <v>0</v>
      </c>
      <c r="L19" s="99">
        <f>+Northern!L18</f>
        <v>0</v>
      </c>
      <c r="M19" s="99">
        <f>+Northern!M18</f>
        <v>32163</v>
      </c>
      <c r="N19" s="99">
        <f>+Northern!N18</f>
        <v>162</v>
      </c>
      <c r="O19" s="99">
        <f>+Northern!O18</f>
        <v>1625</v>
      </c>
      <c r="P19" s="99">
        <f>+Northern!P18</f>
        <v>6263</v>
      </c>
      <c r="Q19" s="53">
        <f t="shared" si="1"/>
        <v>71714</v>
      </c>
      <c r="R19" s="10"/>
      <c r="S19" s="100">
        <f>+Northern!S18</f>
        <v>0</v>
      </c>
      <c r="T19" s="99">
        <f>+Northern!T18</f>
        <v>0</v>
      </c>
      <c r="U19" s="99">
        <f>+Northern!U18</f>
        <v>1050</v>
      </c>
      <c r="V19" s="99">
        <f>+Northern!V18</f>
        <v>0</v>
      </c>
      <c r="W19" s="99">
        <f>+Northern!W18</f>
        <v>28056</v>
      </c>
      <c r="X19" s="99">
        <f>+Northern!X18</f>
        <v>18973</v>
      </c>
      <c r="Y19" s="99">
        <f>+Northern!Y18</f>
        <v>2122</v>
      </c>
      <c r="Z19" s="99">
        <f>+Northern!Z18</f>
        <v>700</v>
      </c>
      <c r="AA19" s="99">
        <f>+Northern!AA18</f>
        <v>0</v>
      </c>
      <c r="AB19" s="88">
        <f t="shared" si="2"/>
        <v>50901</v>
      </c>
      <c r="AC19" s="53">
        <f t="shared" si="3"/>
        <v>20813</v>
      </c>
      <c r="AD19" s="41"/>
      <c r="AE19" s="100">
        <f>+Northern!AE18</f>
        <v>1700000</v>
      </c>
      <c r="AF19" s="100">
        <f>+Northern!AF18</f>
        <v>41500</v>
      </c>
      <c r="AG19" s="100">
        <f>+Northern!AG18</f>
        <v>61543</v>
      </c>
      <c r="AH19" s="100">
        <f>+Northern!AH18</f>
        <v>0</v>
      </c>
      <c r="AI19" s="53">
        <f t="shared" si="4"/>
        <v>1803043</v>
      </c>
      <c r="AJ19" s="100">
        <f>+Northern!AJ18</f>
        <v>0</v>
      </c>
      <c r="AK19" s="53">
        <f t="shared" si="5"/>
        <v>1803043</v>
      </c>
      <c r="AL19" s="41"/>
      <c r="AM19" s="89"/>
      <c r="AN19" s="41"/>
    </row>
    <row r="20" spans="1:40" ht="22.5" customHeight="1">
      <c r="A20" s="4">
        <f t="shared" si="6"/>
        <v>16</v>
      </c>
      <c r="B20" s="43" t="s">
        <v>303</v>
      </c>
      <c r="C20" s="43">
        <v>9350</v>
      </c>
      <c r="D20" s="65" t="s">
        <v>230</v>
      </c>
      <c r="E20" s="65" t="str">
        <f t="shared" si="0"/>
        <v> </v>
      </c>
      <c r="F20" s="137" t="s">
        <v>316</v>
      </c>
      <c r="G20" s="99">
        <f>+Northern!G19</f>
        <v>154896</v>
      </c>
      <c r="H20" s="99">
        <f>+Northern!H19</f>
        <v>746</v>
      </c>
      <c r="I20" s="99">
        <f>+Northern!I19</f>
        <v>2290</v>
      </c>
      <c r="J20" s="99">
        <f>+Northern!J19</f>
        <v>0</v>
      </c>
      <c r="K20" s="99">
        <f>+Northern!K19</f>
        <v>3000</v>
      </c>
      <c r="L20" s="99">
        <f>+Northern!L19</f>
        <v>0</v>
      </c>
      <c r="M20" s="99">
        <f>+Northern!M19</f>
        <v>0</v>
      </c>
      <c r="N20" s="99">
        <f>+Northern!N19</f>
        <v>10662</v>
      </c>
      <c r="O20" s="99">
        <f>+Northern!O19</f>
        <v>87</v>
      </c>
      <c r="P20" s="99">
        <f>+Northern!P19</f>
        <v>19800</v>
      </c>
      <c r="Q20" s="53">
        <f t="shared" si="1"/>
        <v>191481</v>
      </c>
      <c r="R20" s="10"/>
      <c r="S20" s="100">
        <f>+Northern!S19</f>
        <v>53313</v>
      </c>
      <c r="T20" s="99">
        <f>+Northern!T19</f>
        <v>15600</v>
      </c>
      <c r="U20" s="99">
        <f>+Northern!U19</f>
        <v>5401</v>
      </c>
      <c r="V20" s="99">
        <f>+Northern!V19</f>
        <v>1444</v>
      </c>
      <c r="W20" s="99">
        <f>+Northern!W19</f>
        <v>23938</v>
      </c>
      <c r="X20" s="99">
        <f>+Northern!X19</f>
        <v>19668</v>
      </c>
      <c r="Y20" s="99">
        <f>+Northern!Y19</f>
        <v>8819</v>
      </c>
      <c r="Z20" s="99">
        <f>+Northern!Z19</f>
        <v>980</v>
      </c>
      <c r="AA20" s="99">
        <f>+Northern!AA19</f>
        <v>796</v>
      </c>
      <c r="AB20" s="88">
        <f t="shared" si="2"/>
        <v>129959</v>
      </c>
      <c r="AC20" s="53">
        <f t="shared" si="3"/>
        <v>61522</v>
      </c>
      <c r="AD20" s="41"/>
      <c r="AE20" s="100">
        <f>+Northern!AE19</f>
        <v>2011718</v>
      </c>
      <c r="AF20" s="100">
        <f>+Northern!AF19</f>
        <v>35813</v>
      </c>
      <c r="AG20" s="100">
        <f>+Northern!AG19</f>
        <v>287862</v>
      </c>
      <c r="AH20" s="100">
        <f>+Northern!AH19</f>
        <v>0</v>
      </c>
      <c r="AI20" s="53">
        <f t="shared" si="4"/>
        <v>2335393</v>
      </c>
      <c r="AJ20" s="100">
        <f>+Northern!AJ19</f>
        <v>187687</v>
      </c>
      <c r="AK20" s="53">
        <f t="shared" si="5"/>
        <v>2147706</v>
      </c>
      <c r="AL20" s="41"/>
      <c r="AM20" s="89"/>
      <c r="AN20" s="41"/>
    </row>
    <row r="21" spans="1:40" ht="22.5" customHeight="1">
      <c r="A21" s="4">
        <f t="shared" si="6"/>
        <v>17</v>
      </c>
      <c r="B21" s="43" t="s">
        <v>303</v>
      </c>
      <c r="C21" s="43">
        <v>9261</v>
      </c>
      <c r="D21" s="65" t="s">
        <v>5</v>
      </c>
      <c r="E21" s="65" t="str">
        <f t="shared" si="0"/>
        <v> </v>
      </c>
      <c r="F21" s="137" t="s">
        <v>316</v>
      </c>
      <c r="G21" s="99">
        <f>+Northern!G20</f>
        <v>37106</v>
      </c>
      <c r="H21" s="99">
        <f>+Northern!H20</f>
        <v>0</v>
      </c>
      <c r="I21" s="99">
        <f>+Northern!I20</f>
        <v>0</v>
      </c>
      <c r="J21" s="99">
        <f>+Northern!J20</f>
        <v>0</v>
      </c>
      <c r="K21" s="99">
        <f>+Northern!K20</f>
        <v>0</v>
      </c>
      <c r="L21" s="99">
        <f>+Northern!L20</f>
        <v>0</v>
      </c>
      <c r="M21" s="99">
        <f>+Northern!M20</f>
        <v>14933</v>
      </c>
      <c r="N21" s="99">
        <f>+Northern!N20</f>
        <v>3780</v>
      </c>
      <c r="O21" s="99">
        <f>+Northern!O20</f>
        <v>0</v>
      </c>
      <c r="P21" s="99">
        <f>+Northern!P20</f>
        <v>0</v>
      </c>
      <c r="Q21" s="53">
        <f t="shared" si="1"/>
        <v>55819</v>
      </c>
      <c r="R21" s="10"/>
      <c r="S21" s="100">
        <f>+Northern!S20</f>
        <v>0</v>
      </c>
      <c r="T21" s="99">
        <f>+Northern!T20</f>
        <v>0</v>
      </c>
      <c r="U21" s="99">
        <f>+Northern!U20</f>
        <v>0</v>
      </c>
      <c r="V21" s="99">
        <f>+Northern!V20</f>
        <v>16921</v>
      </c>
      <c r="W21" s="99">
        <f>+Northern!W20</f>
        <v>6905</v>
      </c>
      <c r="X21" s="99">
        <f>+Northern!X20</f>
        <v>14666</v>
      </c>
      <c r="Y21" s="99">
        <f>+Northern!Y20</f>
        <v>10254</v>
      </c>
      <c r="Z21" s="99">
        <f>+Northern!Z20</f>
        <v>0</v>
      </c>
      <c r="AA21" s="99">
        <f>+Northern!AA20</f>
        <v>0</v>
      </c>
      <c r="AB21" s="88">
        <f t="shared" si="2"/>
        <v>48746</v>
      </c>
      <c r="AC21" s="53">
        <f t="shared" si="3"/>
        <v>7073</v>
      </c>
      <c r="AD21" s="41"/>
      <c r="AE21" s="100">
        <f>+Northern!AE20</f>
        <v>446381</v>
      </c>
      <c r="AF21" s="100">
        <f>+Northern!AF20</f>
        <v>2700</v>
      </c>
      <c r="AG21" s="100">
        <f>+Northern!AG20</f>
        <v>209473</v>
      </c>
      <c r="AH21" s="100">
        <f>+Northern!AH20</f>
        <v>2400</v>
      </c>
      <c r="AI21" s="53">
        <f t="shared" si="4"/>
        <v>660954</v>
      </c>
      <c r="AJ21" s="100">
        <f>+Northern!AJ20</f>
        <v>0</v>
      </c>
      <c r="AK21" s="53">
        <f t="shared" si="5"/>
        <v>660954</v>
      </c>
      <c r="AL21" s="41"/>
      <c r="AM21" s="89"/>
      <c r="AN21" s="41"/>
    </row>
    <row r="22" spans="1:40" ht="22.5" customHeight="1">
      <c r="A22" s="4">
        <f t="shared" si="6"/>
        <v>18</v>
      </c>
      <c r="B22" s="43" t="s">
        <v>303</v>
      </c>
      <c r="C22" s="43">
        <v>15266</v>
      </c>
      <c r="D22" s="65" t="s">
        <v>223</v>
      </c>
      <c r="E22" s="65">
        <f t="shared" si="0"/>
        <v>1</v>
      </c>
      <c r="F22" s="137" t="s">
        <v>315</v>
      </c>
      <c r="G22" s="99">
        <f>+Northern!G21</f>
        <v>28380</v>
      </c>
      <c r="H22" s="99">
        <f>+Northern!H21</f>
        <v>0</v>
      </c>
      <c r="I22" s="99">
        <f>+Northern!I21</f>
        <v>0</v>
      </c>
      <c r="J22" s="99">
        <f>+Northern!J21</f>
        <v>0</v>
      </c>
      <c r="K22" s="99">
        <f>+Northern!K21</f>
        <v>0</v>
      </c>
      <c r="L22" s="99">
        <f>+Northern!L21</f>
        <v>0</v>
      </c>
      <c r="M22" s="99">
        <f>+Northern!M21</f>
        <v>96013</v>
      </c>
      <c r="N22" s="99">
        <f>+Northern!N21</f>
        <v>4348</v>
      </c>
      <c r="O22" s="99">
        <f>+Northern!O21</f>
        <v>0</v>
      </c>
      <c r="P22" s="99">
        <f>+Northern!P21</f>
        <v>0</v>
      </c>
      <c r="Q22" s="53">
        <f t="shared" si="1"/>
        <v>128741</v>
      </c>
      <c r="R22" s="10"/>
      <c r="S22" s="100">
        <f>+Northern!S21</f>
        <v>59193</v>
      </c>
      <c r="T22" s="99">
        <f>+Northern!T21</f>
        <v>0</v>
      </c>
      <c r="U22" s="99">
        <f>+Northern!U21</f>
        <v>1200</v>
      </c>
      <c r="V22" s="99">
        <f>+Northern!V21</f>
        <v>428</v>
      </c>
      <c r="W22" s="99">
        <f>+Northern!W21</f>
        <v>14808</v>
      </c>
      <c r="X22" s="99">
        <f>+Northern!X21</f>
        <v>9713</v>
      </c>
      <c r="Y22" s="99">
        <f>+Northern!Y21</f>
        <v>707</v>
      </c>
      <c r="Z22" s="99">
        <f>+Northern!Z21</f>
        <v>5682</v>
      </c>
      <c r="AA22" s="99">
        <f>+Northern!AA21</f>
        <v>1076</v>
      </c>
      <c r="AB22" s="88">
        <f t="shared" si="2"/>
        <v>92807</v>
      </c>
      <c r="AC22" s="53">
        <f t="shared" si="3"/>
        <v>35934</v>
      </c>
      <c r="AD22" s="41"/>
      <c r="AE22" s="100">
        <f>+Northern!AE21</f>
        <v>3692208</v>
      </c>
      <c r="AF22" s="100">
        <f>+Northern!AF21</f>
        <v>0</v>
      </c>
      <c r="AG22" s="100">
        <f>+Northern!AG21</f>
        <v>134752</v>
      </c>
      <c r="AH22" s="100">
        <f>+Northern!AH21</f>
        <v>0</v>
      </c>
      <c r="AI22" s="53">
        <f t="shared" si="4"/>
        <v>3826960</v>
      </c>
      <c r="AJ22" s="100">
        <f>+Northern!AJ21</f>
        <v>0</v>
      </c>
      <c r="AK22" s="53">
        <f t="shared" si="5"/>
        <v>3826960</v>
      </c>
      <c r="AL22" s="41"/>
      <c r="AM22" s="89"/>
      <c r="AN22" s="41"/>
    </row>
    <row r="23" spans="1:40" ht="22.5" customHeight="1">
      <c r="A23" s="4">
        <f t="shared" si="6"/>
        <v>19</v>
      </c>
      <c r="B23" s="43" t="s">
        <v>303</v>
      </c>
      <c r="C23" s="43">
        <v>9296</v>
      </c>
      <c r="D23" s="65" t="s">
        <v>36</v>
      </c>
      <c r="E23" s="65">
        <f t="shared" si="0"/>
        <v>1</v>
      </c>
      <c r="F23" s="137" t="s">
        <v>315</v>
      </c>
      <c r="G23" s="99">
        <f>+Northern!G22</f>
        <v>41112</v>
      </c>
      <c r="H23" s="99">
        <f>+Northern!H22</f>
        <v>0</v>
      </c>
      <c r="I23" s="99">
        <f>+Northern!I22</f>
        <v>0</v>
      </c>
      <c r="J23" s="99">
        <f>+Northern!J22</f>
        <v>0</v>
      </c>
      <c r="K23" s="99">
        <f>+Northern!K22</f>
        <v>0</v>
      </c>
      <c r="L23" s="99">
        <f>+Northern!L22</f>
        <v>0</v>
      </c>
      <c r="M23" s="99">
        <f>+Northern!M22</f>
        <v>53579</v>
      </c>
      <c r="N23" s="99">
        <f>+Northern!N22</f>
        <v>2435</v>
      </c>
      <c r="O23" s="99">
        <f>+Northern!O22</f>
        <v>6391</v>
      </c>
      <c r="P23" s="99">
        <f>+Northern!P22</f>
        <v>0</v>
      </c>
      <c r="Q23" s="53">
        <f t="shared" si="1"/>
        <v>103517</v>
      </c>
      <c r="R23" s="10"/>
      <c r="S23" s="100">
        <f>+Northern!S22</f>
        <v>48267</v>
      </c>
      <c r="T23" s="99">
        <f>+Northern!T22</f>
        <v>26000</v>
      </c>
      <c r="U23" s="99">
        <f>+Northern!U22</f>
        <v>1112</v>
      </c>
      <c r="V23" s="99">
        <f>+Northern!V22</f>
        <v>2656</v>
      </c>
      <c r="W23" s="99">
        <f>+Northern!W22</f>
        <v>35932</v>
      </c>
      <c r="X23" s="99">
        <f>+Northern!X22</f>
        <v>0</v>
      </c>
      <c r="Y23" s="99">
        <f>+Northern!Y22</f>
        <v>0</v>
      </c>
      <c r="Z23" s="99">
        <f>+Northern!Z22</f>
        <v>0</v>
      </c>
      <c r="AA23" s="99">
        <f>+Northern!AA22</f>
        <v>2623</v>
      </c>
      <c r="AB23" s="88">
        <f t="shared" si="2"/>
        <v>116590</v>
      </c>
      <c r="AC23" s="53">
        <f t="shared" si="3"/>
        <v>-13073</v>
      </c>
      <c r="AD23" s="41"/>
      <c r="AE23" s="100">
        <f>+Northern!AE22</f>
        <v>0</v>
      </c>
      <c r="AF23" s="100">
        <f>+Northern!AF22</f>
        <v>0</v>
      </c>
      <c r="AG23" s="100">
        <f>+Northern!AG22</f>
        <v>65443</v>
      </c>
      <c r="AH23" s="100">
        <f>+Northern!AH22</f>
        <v>0</v>
      </c>
      <c r="AI23" s="53">
        <f t="shared" si="4"/>
        <v>65443</v>
      </c>
      <c r="AJ23" s="100">
        <f>+Northern!AJ22</f>
        <v>21429</v>
      </c>
      <c r="AK23" s="53">
        <f t="shared" si="5"/>
        <v>44014</v>
      </c>
      <c r="AL23" s="41"/>
      <c r="AM23" s="89"/>
      <c r="AN23" s="41"/>
    </row>
    <row r="24" spans="1:40" ht="22.5" customHeight="1">
      <c r="A24" s="4">
        <f t="shared" si="6"/>
        <v>20</v>
      </c>
      <c r="B24" s="43" t="s">
        <v>303</v>
      </c>
      <c r="C24" s="43">
        <v>9280</v>
      </c>
      <c r="D24" s="65" t="s">
        <v>7</v>
      </c>
      <c r="E24" s="65">
        <f t="shared" si="0"/>
        <v>1</v>
      </c>
      <c r="F24" s="137" t="s">
        <v>315</v>
      </c>
      <c r="G24" s="99">
        <f>+Northern!G23</f>
        <v>131490</v>
      </c>
      <c r="H24" s="99">
        <f>+Northern!H23</f>
        <v>2030</v>
      </c>
      <c r="I24" s="99">
        <f>+Northern!I23</f>
        <v>31799</v>
      </c>
      <c r="J24" s="99">
        <f>+Northern!J23</f>
        <v>0</v>
      </c>
      <c r="K24" s="99">
        <f>+Northern!K23</f>
        <v>0</v>
      </c>
      <c r="L24" s="99">
        <f>+Northern!L23</f>
        <v>0</v>
      </c>
      <c r="M24" s="99">
        <f>+Northern!M23</f>
        <v>17026</v>
      </c>
      <c r="N24" s="99">
        <f>+Northern!N23</f>
        <v>5184</v>
      </c>
      <c r="O24" s="99">
        <f>+Northern!O23</f>
        <v>0</v>
      </c>
      <c r="P24" s="99">
        <f>+Northern!P23</f>
        <v>0</v>
      </c>
      <c r="Q24" s="53">
        <f t="shared" si="1"/>
        <v>187529</v>
      </c>
      <c r="R24" s="10"/>
      <c r="S24" s="100">
        <f>+Northern!S23</f>
        <v>57273</v>
      </c>
      <c r="T24" s="99">
        <f>+Northern!T23</f>
        <v>4349</v>
      </c>
      <c r="U24" s="99">
        <f>+Northern!U23</f>
        <v>9046</v>
      </c>
      <c r="V24" s="99">
        <f>+Northern!V23</f>
        <v>15363</v>
      </c>
      <c r="W24" s="99">
        <f>+Northern!W23</f>
        <v>3832</v>
      </c>
      <c r="X24" s="99">
        <f>+Northern!X23</f>
        <v>47787</v>
      </c>
      <c r="Y24" s="99">
        <f>+Northern!Y23</f>
        <v>12460</v>
      </c>
      <c r="Z24" s="99">
        <f>+Northern!Z23</f>
        <v>17580</v>
      </c>
      <c r="AA24" s="99">
        <f>+Northern!AA23</f>
        <v>0</v>
      </c>
      <c r="AB24" s="88">
        <f t="shared" si="2"/>
        <v>167690</v>
      </c>
      <c r="AC24" s="53">
        <f t="shared" si="3"/>
        <v>19839</v>
      </c>
      <c r="AD24" s="41"/>
      <c r="AE24" s="100">
        <f>+Northern!AE23</f>
        <v>3400000</v>
      </c>
      <c r="AF24" s="100">
        <f>+Northern!AF23</f>
        <v>0</v>
      </c>
      <c r="AG24" s="100">
        <f>+Northern!AG23</f>
        <v>167274</v>
      </c>
      <c r="AH24" s="100">
        <f>+Northern!AH23</f>
        <v>1937</v>
      </c>
      <c r="AI24" s="53">
        <f t="shared" si="4"/>
        <v>3569211</v>
      </c>
      <c r="AJ24" s="100">
        <f>+Northern!AJ23</f>
        <v>5077</v>
      </c>
      <c r="AK24" s="53">
        <f t="shared" si="5"/>
        <v>3564134</v>
      </c>
      <c r="AL24" s="41"/>
      <c r="AM24" s="89"/>
      <c r="AN24" s="41"/>
    </row>
    <row r="25" spans="1:40" ht="22.5" customHeight="1">
      <c r="A25" s="4">
        <f t="shared" si="6"/>
        <v>21</v>
      </c>
      <c r="B25" s="43" t="s">
        <v>303</v>
      </c>
      <c r="C25" s="43">
        <v>9299</v>
      </c>
      <c r="D25" s="65" t="s">
        <v>20</v>
      </c>
      <c r="E25" s="65">
        <f t="shared" si="0"/>
        <v>1</v>
      </c>
      <c r="F25" s="137" t="s">
        <v>315</v>
      </c>
      <c r="G25" s="99">
        <f>+Northern!G24</f>
        <v>135002</v>
      </c>
      <c r="H25" s="99">
        <f>+Northern!H24</f>
        <v>0</v>
      </c>
      <c r="I25" s="99">
        <f>+Northern!I24</f>
        <v>6346</v>
      </c>
      <c r="J25" s="99">
        <f>+Northern!J24</f>
        <v>0</v>
      </c>
      <c r="K25" s="99">
        <f>+Northern!K24</f>
        <v>0</v>
      </c>
      <c r="L25" s="99">
        <f>+Northern!L24</f>
        <v>5100</v>
      </c>
      <c r="M25" s="99">
        <f>+Northern!M24</f>
        <v>36000</v>
      </c>
      <c r="N25" s="99">
        <f>+Northern!N24</f>
        <v>4614</v>
      </c>
      <c r="O25" s="99">
        <f>+Northern!O24</f>
        <v>1182</v>
      </c>
      <c r="P25" s="99">
        <f>+Northern!P24</f>
        <v>0</v>
      </c>
      <c r="Q25" s="53">
        <f t="shared" si="1"/>
        <v>188244</v>
      </c>
      <c r="R25" s="10"/>
      <c r="S25" s="100">
        <f>+Northern!S24</f>
        <v>54459</v>
      </c>
      <c r="T25" s="99">
        <f>+Northern!T24</f>
        <v>0</v>
      </c>
      <c r="U25" s="99">
        <f>+Northern!U24</f>
        <v>26078</v>
      </c>
      <c r="V25" s="99">
        <f>+Northern!V24</f>
        <v>18519</v>
      </c>
      <c r="W25" s="99">
        <f>+Northern!W24</f>
        <v>23457</v>
      </c>
      <c r="X25" s="99">
        <f>+Northern!X24</f>
        <v>68674</v>
      </c>
      <c r="Y25" s="99">
        <f>+Northern!Y24</f>
        <v>5909</v>
      </c>
      <c r="Z25" s="99">
        <f>+Northern!Z24</f>
        <v>3677</v>
      </c>
      <c r="AA25" s="99">
        <f>+Northern!AA24</f>
        <v>0</v>
      </c>
      <c r="AB25" s="88">
        <f t="shared" si="2"/>
        <v>200773</v>
      </c>
      <c r="AC25" s="53">
        <f t="shared" si="3"/>
        <v>-12529</v>
      </c>
      <c r="AD25" s="41"/>
      <c r="AE25" s="100">
        <f>+Northern!AE24</f>
        <v>0</v>
      </c>
      <c r="AF25" s="100">
        <f>+Northern!AF24</f>
        <v>30164</v>
      </c>
      <c r="AG25" s="100">
        <f>+Northern!AG24</f>
        <v>114771</v>
      </c>
      <c r="AH25" s="100">
        <f>+Northern!AH24</f>
        <v>3379</v>
      </c>
      <c r="AI25" s="53">
        <f t="shared" si="4"/>
        <v>148314</v>
      </c>
      <c r="AJ25" s="100">
        <f>+Northern!AJ24</f>
        <v>0</v>
      </c>
      <c r="AK25" s="53">
        <f t="shared" si="5"/>
        <v>148314</v>
      </c>
      <c r="AL25" s="41"/>
      <c r="AM25" s="89"/>
      <c r="AN25" s="41"/>
    </row>
    <row r="26" spans="1:40" ht="22.5" customHeight="1">
      <c r="A26" s="4">
        <f t="shared" si="6"/>
        <v>22</v>
      </c>
      <c r="B26" s="43" t="s">
        <v>303</v>
      </c>
      <c r="C26" s="43">
        <v>9281</v>
      </c>
      <c r="D26" s="65" t="s">
        <v>8</v>
      </c>
      <c r="E26" s="65">
        <f t="shared" si="0"/>
        <v>1</v>
      </c>
      <c r="F26" s="137" t="s">
        <v>315</v>
      </c>
      <c r="G26" s="99">
        <f>+Northern!G25</f>
        <v>74567</v>
      </c>
      <c r="H26" s="99">
        <f>+Northern!H25</f>
        <v>1120</v>
      </c>
      <c r="I26" s="99">
        <f>+Northern!I25</f>
        <v>10963</v>
      </c>
      <c r="J26" s="99">
        <f>+Northern!J25</f>
        <v>0</v>
      </c>
      <c r="K26" s="99">
        <f>+Northern!K25</f>
        <v>2974</v>
      </c>
      <c r="L26" s="99">
        <f>+Northern!L25</f>
        <v>0</v>
      </c>
      <c r="M26" s="99">
        <f>+Northern!M25</f>
        <v>75573</v>
      </c>
      <c r="N26" s="99">
        <f>+Northern!N25</f>
        <v>1919</v>
      </c>
      <c r="O26" s="99">
        <f>+Northern!O25</f>
        <v>915</v>
      </c>
      <c r="P26" s="99">
        <f>+Northern!P25</f>
        <v>3578</v>
      </c>
      <c r="Q26" s="53">
        <f t="shared" si="1"/>
        <v>171609</v>
      </c>
      <c r="R26" s="10"/>
      <c r="S26" s="100">
        <f>+Northern!S25</f>
        <v>55544</v>
      </c>
      <c r="T26" s="99">
        <f>+Northern!T25</f>
        <v>26500</v>
      </c>
      <c r="U26" s="99">
        <f>+Northern!U25</f>
        <v>3523</v>
      </c>
      <c r="V26" s="99">
        <f>+Northern!V25</f>
        <v>12062</v>
      </c>
      <c r="W26" s="99">
        <f>+Northern!W25</f>
        <v>20606</v>
      </c>
      <c r="X26" s="99">
        <f>+Northern!X25</f>
        <v>29548</v>
      </c>
      <c r="Y26" s="99">
        <f>+Northern!Y25</f>
        <v>12236</v>
      </c>
      <c r="Z26" s="99">
        <f>+Northern!Z25</f>
        <v>10817</v>
      </c>
      <c r="AA26" s="99">
        <f>+Northern!AA25</f>
        <v>1217</v>
      </c>
      <c r="AB26" s="88">
        <f t="shared" si="2"/>
        <v>172053</v>
      </c>
      <c r="AC26" s="53">
        <f t="shared" si="3"/>
        <v>-444</v>
      </c>
      <c r="AD26" s="41"/>
      <c r="AE26" s="100">
        <f>+Northern!AE25</f>
        <v>1850000</v>
      </c>
      <c r="AF26" s="100">
        <f>+Northern!AF25</f>
        <v>27522</v>
      </c>
      <c r="AG26" s="100">
        <f>+Northern!AG25</f>
        <v>112510</v>
      </c>
      <c r="AH26" s="100">
        <f>+Northern!AH25</f>
        <v>0</v>
      </c>
      <c r="AI26" s="53">
        <f t="shared" si="4"/>
        <v>1990032</v>
      </c>
      <c r="AJ26" s="100">
        <f>+Northern!AJ25</f>
        <v>76767</v>
      </c>
      <c r="AK26" s="53">
        <f t="shared" si="5"/>
        <v>1913265</v>
      </c>
      <c r="AL26" s="41"/>
      <c r="AM26" s="89"/>
      <c r="AN26" s="41"/>
    </row>
    <row r="27" spans="1:40" ht="22.5" customHeight="1">
      <c r="A27" s="4">
        <f t="shared" si="6"/>
        <v>23</v>
      </c>
      <c r="B27" s="43" t="s">
        <v>303</v>
      </c>
      <c r="C27" s="43">
        <v>18299</v>
      </c>
      <c r="D27" s="65" t="s">
        <v>288</v>
      </c>
      <c r="E27" s="65">
        <f t="shared" si="0"/>
        <v>1</v>
      </c>
      <c r="F27" s="137" t="s">
        <v>315</v>
      </c>
      <c r="G27" s="99">
        <f>+Northern!G26</f>
        <v>54031</v>
      </c>
      <c r="H27" s="99">
        <f>+Northern!H26</f>
        <v>0</v>
      </c>
      <c r="I27" s="99">
        <f>+Northern!I26</f>
        <v>50400</v>
      </c>
      <c r="J27" s="99">
        <f>+Northern!J26</f>
        <v>0</v>
      </c>
      <c r="K27" s="99">
        <f>+Northern!K26</f>
        <v>13037</v>
      </c>
      <c r="L27" s="99">
        <f>+Northern!L26</f>
        <v>0</v>
      </c>
      <c r="M27" s="99">
        <f>+Northern!M26</f>
        <v>0</v>
      </c>
      <c r="N27" s="99">
        <f>+Northern!N26</f>
        <v>0</v>
      </c>
      <c r="O27" s="99">
        <f>+Northern!O26</f>
        <v>0</v>
      </c>
      <c r="P27" s="99">
        <f>+Northern!P26</f>
        <v>0</v>
      </c>
      <c r="Q27" s="53">
        <f t="shared" si="1"/>
        <v>117468</v>
      </c>
      <c r="R27" s="10"/>
      <c r="S27" s="100">
        <f>+Northern!S26</f>
        <v>92156</v>
      </c>
      <c r="T27" s="99">
        <f>+Northern!T26</f>
        <v>0</v>
      </c>
      <c r="U27" s="99">
        <f>+Northern!U26</f>
        <v>0</v>
      </c>
      <c r="V27" s="99">
        <f>+Northern!V26</f>
        <v>14400</v>
      </c>
      <c r="W27" s="99">
        <f>+Northern!W26</f>
        <v>0</v>
      </c>
      <c r="X27" s="99">
        <f>+Northern!X26</f>
        <v>0</v>
      </c>
      <c r="Y27" s="99">
        <f>+Northern!Y26</f>
        <v>6600</v>
      </c>
      <c r="Z27" s="99">
        <f>+Northern!Z26</f>
        <v>4895</v>
      </c>
      <c r="AA27" s="99">
        <f>+Northern!AA26</f>
        <v>0</v>
      </c>
      <c r="AB27" s="88">
        <f t="shared" si="2"/>
        <v>118051</v>
      </c>
      <c r="AC27" s="53">
        <f t="shared" si="3"/>
        <v>-583</v>
      </c>
      <c r="AD27" s="41"/>
      <c r="AE27" s="100">
        <f>+Northern!AE26</f>
        <v>0</v>
      </c>
      <c r="AF27" s="100">
        <f>+Northern!AF26</f>
        <v>0</v>
      </c>
      <c r="AG27" s="100">
        <f>+Northern!AG26</f>
        <v>0</v>
      </c>
      <c r="AH27" s="100">
        <f>+Northern!AH26</f>
        <v>0</v>
      </c>
      <c r="AI27" s="53">
        <f t="shared" si="4"/>
        <v>0</v>
      </c>
      <c r="AJ27" s="100">
        <f>+Northern!AJ26</f>
        <v>0</v>
      </c>
      <c r="AK27" s="53">
        <f t="shared" si="5"/>
        <v>0</v>
      </c>
      <c r="AL27" s="41"/>
      <c r="AM27" s="89"/>
      <c r="AN27" s="41"/>
    </row>
    <row r="28" spans="1:40" ht="22.5" customHeight="1">
      <c r="A28" s="4">
        <f t="shared" si="6"/>
        <v>24</v>
      </c>
      <c r="B28" s="43" t="s">
        <v>303</v>
      </c>
      <c r="C28" s="43">
        <v>18304</v>
      </c>
      <c r="D28" s="65" t="s">
        <v>287</v>
      </c>
      <c r="E28" s="65" t="str">
        <f t="shared" si="0"/>
        <v> </v>
      </c>
      <c r="F28" s="137" t="s">
        <v>316</v>
      </c>
      <c r="G28" s="99">
        <f>+Northern!G27</f>
        <v>23111</v>
      </c>
      <c r="H28" s="99">
        <f>+Northern!H27</f>
        <v>0</v>
      </c>
      <c r="I28" s="99">
        <f>+Northern!I27</f>
        <v>4859</v>
      </c>
      <c r="J28" s="99">
        <f>+Northern!J27</f>
        <v>0</v>
      </c>
      <c r="K28" s="99">
        <f>+Northern!K27</f>
        <v>2733</v>
      </c>
      <c r="L28" s="99">
        <f>+Northern!L27</f>
        <v>0</v>
      </c>
      <c r="M28" s="99">
        <f>+Northern!M27</f>
        <v>0</v>
      </c>
      <c r="N28" s="99">
        <f>+Northern!N27</f>
        <v>0</v>
      </c>
      <c r="O28" s="99">
        <f>+Northern!O27</f>
        <v>0</v>
      </c>
      <c r="P28" s="99">
        <f>+Northern!P27</f>
        <v>0</v>
      </c>
      <c r="Q28" s="53">
        <f t="shared" si="1"/>
        <v>30703</v>
      </c>
      <c r="R28" s="10"/>
      <c r="S28" s="100">
        <f>+Northern!S27</f>
        <v>5300</v>
      </c>
      <c r="T28" s="99">
        <f>+Northern!T27</f>
        <v>0</v>
      </c>
      <c r="U28" s="99">
        <f>+Northern!U27</f>
        <v>1200</v>
      </c>
      <c r="V28" s="99">
        <f>+Northern!V27</f>
        <v>2400</v>
      </c>
      <c r="W28" s="99">
        <f>+Northern!W27</f>
        <v>0</v>
      </c>
      <c r="X28" s="99">
        <f>+Northern!X27</f>
        <v>4802</v>
      </c>
      <c r="Y28" s="99">
        <f>+Northern!Y27</f>
        <v>0</v>
      </c>
      <c r="Z28" s="99">
        <f>+Northern!Z27</f>
        <v>2522</v>
      </c>
      <c r="AA28" s="99">
        <f>+Northern!AA27</f>
        <v>11294</v>
      </c>
      <c r="AB28" s="88">
        <f t="shared" si="2"/>
        <v>27518</v>
      </c>
      <c r="AC28" s="53">
        <f t="shared" si="3"/>
        <v>3185</v>
      </c>
      <c r="AD28" s="41"/>
      <c r="AE28" s="100">
        <f>+Northern!AE27</f>
        <v>0</v>
      </c>
      <c r="AF28" s="100">
        <f>+Northern!AF27</f>
        <v>5393</v>
      </c>
      <c r="AG28" s="100">
        <f>+Northern!AG27</f>
        <v>400</v>
      </c>
      <c r="AH28" s="100">
        <f>+Northern!AH27</f>
        <v>0</v>
      </c>
      <c r="AI28" s="53">
        <f t="shared" si="4"/>
        <v>5793</v>
      </c>
      <c r="AJ28" s="100">
        <f>+Northern!AJ27</f>
        <v>0</v>
      </c>
      <c r="AK28" s="53">
        <f t="shared" si="5"/>
        <v>5793</v>
      </c>
      <c r="AL28" s="41"/>
      <c r="AM28" s="89"/>
      <c r="AN28" s="41"/>
    </row>
    <row r="29" spans="1:40" ht="22.5" customHeight="1">
      <c r="A29" s="4">
        <f t="shared" si="6"/>
        <v>25</v>
      </c>
      <c r="B29" s="43" t="s">
        <v>303</v>
      </c>
      <c r="C29" s="43">
        <v>9300</v>
      </c>
      <c r="D29" s="65" t="s">
        <v>261</v>
      </c>
      <c r="E29" s="65">
        <f t="shared" si="0"/>
        <v>1</v>
      </c>
      <c r="F29" s="137" t="s">
        <v>315</v>
      </c>
      <c r="G29" s="99">
        <f>+Northern!G28</f>
        <v>218191</v>
      </c>
      <c r="H29" s="99">
        <f>+Northern!H28</f>
        <v>0</v>
      </c>
      <c r="I29" s="99">
        <f>+Northern!I28</f>
        <v>3723</v>
      </c>
      <c r="J29" s="99">
        <f>+Northern!J28</f>
        <v>0</v>
      </c>
      <c r="K29" s="99">
        <f>+Northern!K28</f>
        <v>5000</v>
      </c>
      <c r="L29" s="99">
        <f>+Northern!L28</f>
        <v>0</v>
      </c>
      <c r="M29" s="99">
        <f>+Northern!M28</f>
        <v>21609</v>
      </c>
      <c r="N29" s="99">
        <f>+Northern!N28</f>
        <v>3516</v>
      </c>
      <c r="O29" s="99">
        <f>+Northern!O28</f>
        <v>4470</v>
      </c>
      <c r="P29" s="99">
        <f>+Northern!P28</f>
        <v>0</v>
      </c>
      <c r="Q29" s="53">
        <f t="shared" si="1"/>
        <v>256509</v>
      </c>
      <c r="R29" s="10"/>
      <c r="S29" s="100">
        <f>+Northern!S28</f>
        <v>59999</v>
      </c>
      <c r="T29" s="99">
        <f>+Northern!T28</f>
        <v>3883</v>
      </c>
      <c r="U29" s="99">
        <f>+Northern!U28</f>
        <v>11933</v>
      </c>
      <c r="V29" s="99">
        <f>+Northern!V28</f>
        <v>67087</v>
      </c>
      <c r="W29" s="99">
        <f>+Northern!W28</f>
        <v>82886</v>
      </c>
      <c r="X29" s="99">
        <f>+Northern!X28</f>
        <v>40470</v>
      </c>
      <c r="Y29" s="99">
        <f>+Northern!Y28</f>
        <v>22055</v>
      </c>
      <c r="Z29" s="99">
        <f>+Northern!Z28</f>
        <v>13973</v>
      </c>
      <c r="AA29" s="99">
        <f>+Northern!AA28</f>
        <v>0</v>
      </c>
      <c r="AB29" s="88">
        <f t="shared" si="2"/>
        <v>302286</v>
      </c>
      <c r="AC29" s="53">
        <f t="shared" si="3"/>
        <v>-45777</v>
      </c>
      <c r="AD29" s="41"/>
      <c r="AE29" s="100">
        <f>+Northern!AE28</f>
        <v>5198100</v>
      </c>
      <c r="AF29" s="100">
        <f>+Northern!AF28</f>
        <v>47252</v>
      </c>
      <c r="AG29" s="100">
        <f>+Northern!AG28</f>
        <v>72489</v>
      </c>
      <c r="AH29" s="100">
        <f>+Northern!AH28</f>
        <v>14040</v>
      </c>
      <c r="AI29" s="53">
        <f t="shared" si="4"/>
        <v>5331881</v>
      </c>
      <c r="AJ29" s="100">
        <f>+Northern!AJ28</f>
        <v>23945</v>
      </c>
      <c r="AK29" s="53">
        <f t="shared" si="5"/>
        <v>5307936</v>
      </c>
      <c r="AL29" s="41"/>
      <c r="AM29" s="89"/>
      <c r="AN29" s="41"/>
    </row>
    <row r="30" spans="1:40" ht="22.5" customHeight="1">
      <c r="A30" s="4">
        <f t="shared" si="6"/>
        <v>26</v>
      </c>
      <c r="B30" s="43" t="s">
        <v>303</v>
      </c>
      <c r="C30" s="43">
        <v>9303</v>
      </c>
      <c r="D30" s="65" t="s">
        <v>228</v>
      </c>
      <c r="E30" s="65">
        <f t="shared" si="0"/>
        <v>1</v>
      </c>
      <c r="F30" s="137" t="s">
        <v>315</v>
      </c>
      <c r="G30" s="99">
        <f>+Northern!G29</f>
        <v>47776</v>
      </c>
      <c r="H30" s="99">
        <f>+Northern!H29</f>
        <v>250</v>
      </c>
      <c r="I30" s="99">
        <f>+Northern!I29</f>
        <v>0</v>
      </c>
      <c r="J30" s="99">
        <f>+Northern!J29</f>
        <v>0</v>
      </c>
      <c r="K30" s="99">
        <f>+Northern!K29</f>
        <v>1000</v>
      </c>
      <c r="L30" s="99">
        <f>+Northern!L29</f>
        <v>0</v>
      </c>
      <c r="M30" s="99">
        <f>+Northern!M29</f>
        <v>29012</v>
      </c>
      <c r="N30" s="99">
        <f>+Northern!N29</f>
        <v>593</v>
      </c>
      <c r="O30" s="99">
        <f>+Northern!O29</f>
        <v>42872</v>
      </c>
      <c r="P30" s="99">
        <f>+Northern!P29</f>
        <v>4933</v>
      </c>
      <c r="Q30" s="53">
        <f t="shared" si="1"/>
        <v>126436</v>
      </c>
      <c r="R30" s="10"/>
      <c r="S30" s="100">
        <f>+Northern!S29</f>
        <v>57026</v>
      </c>
      <c r="T30" s="99">
        <f>+Northern!T29</f>
        <v>0</v>
      </c>
      <c r="U30" s="99">
        <f>+Northern!U29</f>
        <v>1767</v>
      </c>
      <c r="V30" s="99">
        <f>+Northern!V29</f>
        <v>7464</v>
      </c>
      <c r="W30" s="99">
        <f>+Northern!W29</f>
        <v>40775</v>
      </c>
      <c r="X30" s="99">
        <f>+Northern!X29</f>
        <v>21477</v>
      </c>
      <c r="Y30" s="99">
        <f>+Northern!Y29</f>
        <v>0</v>
      </c>
      <c r="Z30" s="99">
        <f>+Northern!Z29</f>
        <v>250</v>
      </c>
      <c r="AA30" s="99">
        <f>+Northern!AA29</f>
        <v>0</v>
      </c>
      <c r="AB30" s="88">
        <f t="shared" si="2"/>
        <v>128759</v>
      </c>
      <c r="AC30" s="53">
        <f t="shared" si="3"/>
        <v>-2323</v>
      </c>
      <c r="AD30" s="41"/>
      <c r="AE30" s="100">
        <f>+Northern!AE29</f>
        <v>2970000</v>
      </c>
      <c r="AF30" s="100">
        <f>+Northern!AF29</f>
        <v>75515</v>
      </c>
      <c r="AG30" s="100">
        <f>+Northern!AG29</f>
        <v>21357</v>
      </c>
      <c r="AH30" s="100">
        <f>+Northern!AH29</f>
        <v>0</v>
      </c>
      <c r="AI30" s="53">
        <f t="shared" si="4"/>
        <v>3066872</v>
      </c>
      <c r="AJ30" s="100">
        <f>+Northern!AJ29</f>
        <v>0</v>
      </c>
      <c r="AK30" s="53">
        <f t="shared" si="5"/>
        <v>3066872</v>
      </c>
      <c r="AL30" s="41"/>
      <c r="AM30" s="89"/>
      <c r="AN30" s="41"/>
    </row>
    <row r="31" spans="1:40" ht="22.5" customHeight="1">
      <c r="A31" s="4">
        <f t="shared" si="6"/>
        <v>27</v>
      </c>
      <c r="B31" s="43" t="s">
        <v>303</v>
      </c>
      <c r="C31" s="43">
        <v>9285</v>
      </c>
      <c r="D31" s="65" t="s">
        <v>17</v>
      </c>
      <c r="E31" s="65">
        <f t="shared" si="0"/>
        <v>1</v>
      </c>
      <c r="F31" s="137" t="s">
        <v>315</v>
      </c>
      <c r="G31" s="99">
        <f>+Northern!G30</f>
        <v>87177</v>
      </c>
      <c r="H31" s="99">
        <f>+Northern!H30</f>
        <v>0</v>
      </c>
      <c r="I31" s="99">
        <f>+Northern!I30</f>
        <v>6876</v>
      </c>
      <c r="J31" s="99">
        <f>+Northern!J30</f>
        <v>0</v>
      </c>
      <c r="K31" s="99">
        <f>+Northern!K30</f>
        <v>0</v>
      </c>
      <c r="L31" s="99">
        <f>+Northern!L30</f>
        <v>10000</v>
      </c>
      <c r="M31" s="99">
        <f>+Northern!M30</f>
        <v>16687</v>
      </c>
      <c r="N31" s="99">
        <f>+Northern!N30</f>
        <v>3496</v>
      </c>
      <c r="O31" s="99">
        <f>+Northern!O30</f>
        <v>8710</v>
      </c>
      <c r="P31" s="99">
        <f>+Northern!P30</f>
        <v>295</v>
      </c>
      <c r="Q31" s="53">
        <f t="shared" si="1"/>
        <v>133241</v>
      </c>
      <c r="R31" s="10"/>
      <c r="S31" s="100">
        <f>+Northern!S30</f>
        <v>57082</v>
      </c>
      <c r="T31" s="99">
        <f>+Northern!T30</f>
        <v>0</v>
      </c>
      <c r="U31" s="99">
        <f>+Northern!U30</f>
        <v>2250</v>
      </c>
      <c r="V31" s="99">
        <f>+Northern!V30</f>
        <v>0</v>
      </c>
      <c r="W31" s="99">
        <f>+Northern!W30</f>
        <v>19287</v>
      </c>
      <c r="X31" s="99">
        <f>+Northern!X30</f>
        <v>34252</v>
      </c>
      <c r="Y31" s="99">
        <f>+Northern!Y30</f>
        <v>1503</v>
      </c>
      <c r="Z31" s="99">
        <f>+Northern!Z30</f>
        <v>1619</v>
      </c>
      <c r="AA31" s="99">
        <f>+Northern!AA30</f>
        <v>0</v>
      </c>
      <c r="AB31" s="88">
        <f t="shared" si="2"/>
        <v>115993</v>
      </c>
      <c r="AC31" s="53">
        <f t="shared" si="3"/>
        <v>17248</v>
      </c>
      <c r="AD31" s="41"/>
      <c r="AE31" s="100">
        <f>+Northern!AE30</f>
        <v>1043006</v>
      </c>
      <c r="AF31" s="100">
        <f>+Northern!AF30</f>
        <v>10936</v>
      </c>
      <c r="AG31" s="100">
        <f>+Northern!AG30</f>
        <v>103665</v>
      </c>
      <c r="AH31" s="100">
        <f>+Northern!AH30</f>
        <v>3039</v>
      </c>
      <c r="AI31" s="53">
        <f t="shared" si="4"/>
        <v>1160646</v>
      </c>
      <c r="AJ31" s="100">
        <f>+Northern!AJ30</f>
        <v>5991</v>
      </c>
      <c r="AK31" s="53">
        <f t="shared" si="5"/>
        <v>1154655</v>
      </c>
      <c r="AL31" s="41"/>
      <c r="AM31" s="89"/>
      <c r="AN31" s="41"/>
    </row>
    <row r="32" spans="1:40" ht="22.5" customHeight="1">
      <c r="A32" s="4">
        <f t="shared" si="6"/>
        <v>28</v>
      </c>
      <c r="B32" s="43" t="s">
        <v>303</v>
      </c>
      <c r="C32" s="43">
        <v>9304</v>
      </c>
      <c r="D32" s="65" t="s">
        <v>38</v>
      </c>
      <c r="E32" s="65">
        <f t="shared" si="0"/>
        <v>1</v>
      </c>
      <c r="F32" s="137" t="s">
        <v>315</v>
      </c>
      <c r="G32" s="99">
        <f>+Northern!G31</f>
        <v>70886</v>
      </c>
      <c r="H32" s="99">
        <f>+Northern!H31</f>
        <v>0</v>
      </c>
      <c r="I32" s="99">
        <f>+Northern!I31</f>
        <v>15626</v>
      </c>
      <c r="J32" s="99">
        <f>+Northern!J31</f>
        <v>0</v>
      </c>
      <c r="K32" s="99">
        <f>+Northern!K31</f>
        <v>0</v>
      </c>
      <c r="L32" s="99">
        <f>+Northern!L31</f>
        <v>422142</v>
      </c>
      <c r="M32" s="99">
        <f>+Northern!M31</f>
        <v>7665</v>
      </c>
      <c r="N32" s="99">
        <f>+Northern!N31</f>
        <v>47167</v>
      </c>
      <c r="O32" s="99">
        <f>+Northern!O31</f>
        <v>600</v>
      </c>
      <c r="P32" s="99">
        <f>+Northern!P31</f>
        <v>0</v>
      </c>
      <c r="Q32" s="53">
        <f t="shared" si="1"/>
        <v>564086</v>
      </c>
      <c r="R32" s="10"/>
      <c r="S32" s="100">
        <f>+Northern!S31</f>
        <v>53634</v>
      </c>
      <c r="T32" s="99">
        <f>+Northern!T31</f>
        <v>3883</v>
      </c>
      <c r="U32" s="99">
        <f>+Northern!U31</f>
        <v>6734</v>
      </c>
      <c r="V32" s="99">
        <f>+Northern!V31</f>
        <v>12750</v>
      </c>
      <c r="W32" s="99">
        <f>+Northern!W31</f>
        <v>16351</v>
      </c>
      <c r="X32" s="99">
        <f>+Northern!X31</f>
        <v>28140</v>
      </c>
      <c r="Y32" s="99">
        <f>+Northern!Y31</f>
        <v>43953</v>
      </c>
      <c r="Z32" s="99">
        <f>+Northern!Z31</f>
        <v>16727</v>
      </c>
      <c r="AA32" s="99">
        <f>+Northern!AA31</f>
        <v>2622</v>
      </c>
      <c r="AB32" s="88">
        <f t="shared" si="2"/>
        <v>184794</v>
      </c>
      <c r="AC32" s="53">
        <f t="shared" si="3"/>
        <v>379292</v>
      </c>
      <c r="AD32" s="41"/>
      <c r="AE32" s="100">
        <f>+Northern!AE31</f>
        <v>2606761</v>
      </c>
      <c r="AF32" s="100">
        <f>+Northern!AF31</f>
        <v>9126</v>
      </c>
      <c r="AG32" s="100">
        <f>+Northern!AG31</f>
        <v>1022819</v>
      </c>
      <c r="AH32" s="100">
        <f>+Northern!AH31</f>
        <v>1995</v>
      </c>
      <c r="AI32" s="53">
        <f t="shared" si="4"/>
        <v>3640701</v>
      </c>
      <c r="AJ32" s="100">
        <f>+Northern!AJ31</f>
        <v>44833</v>
      </c>
      <c r="AK32" s="53">
        <f t="shared" si="5"/>
        <v>3595868</v>
      </c>
      <c r="AL32" s="41"/>
      <c r="AM32" s="89"/>
      <c r="AN32" s="41"/>
    </row>
    <row r="33" spans="1:40" ht="22.5" customHeight="1">
      <c r="A33" s="4">
        <f t="shared" si="6"/>
        <v>29</v>
      </c>
      <c r="B33" s="43" t="s">
        <v>303</v>
      </c>
      <c r="C33" s="43">
        <v>9324</v>
      </c>
      <c r="D33" s="65" t="s">
        <v>415</v>
      </c>
      <c r="E33" s="65" t="str">
        <f t="shared" si="0"/>
        <v> </v>
      </c>
      <c r="F33" s="137" t="s">
        <v>316</v>
      </c>
      <c r="G33" s="99">
        <f>+Northern!G32</f>
        <v>17166</v>
      </c>
      <c r="H33" s="99">
        <f>+Northern!H32</f>
        <v>1430</v>
      </c>
      <c r="I33" s="99">
        <f>+Northern!I32</f>
        <v>0</v>
      </c>
      <c r="J33" s="99">
        <f>+Northern!J32</f>
        <v>0</v>
      </c>
      <c r="K33" s="99">
        <f>+Northern!K32</f>
        <v>0</v>
      </c>
      <c r="L33" s="99">
        <f>+Northern!L32</f>
        <v>0</v>
      </c>
      <c r="M33" s="99">
        <f>+Northern!M32</f>
        <v>15356</v>
      </c>
      <c r="N33" s="99">
        <f>+Northern!N32</f>
        <v>40283</v>
      </c>
      <c r="O33" s="99">
        <f>+Northern!O32</f>
        <v>26330</v>
      </c>
      <c r="P33" s="99">
        <f>+Northern!P32</f>
        <v>66194</v>
      </c>
      <c r="Q33" s="53">
        <f t="shared" si="1"/>
        <v>166759</v>
      </c>
      <c r="R33" s="10"/>
      <c r="S33" s="100">
        <f>+Northern!S32</f>
        <v>61929</v>
      </c>
      <c r="T33" s="99">
        <f>+Northern!T32</f>
        <v>0</v>
      </c>
      <c r="U33" s="99">
        <f>+Northern!U32</f>
        <v>0</v>
      </c>
      <c r="V33" s="99">
        <f>+Northern!V32</f>
        <v>0</v>
      </c>
      <c r="W33" s="99">
        <f>+Northern!W32</f>
        <v>22398</v>
      </c>
      <c r="X33" s="99">
        <f>+Northern!X32</f>
        <v>14882</v>
      </c>
      <c r="Y33" s="99">
        <f>+Northern!Y32</f>
        <v>0</v>
      </c>
      <c r="Z33" s="99">
        <f>+Northern!Z32</f>
        <v>0</v>
      </c>
      <c r="AA33" s="99">
        <f>+Northern!AA32</f>
        <v>68631</v>
      </c>
      <c r="AB33" s="88">
        <f t="shared" si="2"/>
        <v>167840</v>
      </c>
      <c r="AC33" s="53">
        <f t="shared" si="3"/>
        <v>-1081</v>
      </c>
      <c r="AD33" s="41"/>
      <c r="AE33" s="100">
        <f>+Northern!AE32</f>
        <v>930000</v>
      </c>
      <c r="AF33" s="100">
        <f>+Northern!AF32</f>
        <v>145000</v>
      </c>
      <c r="AG33" s="100">
        <f>+Northern!AG32</f>
        <v>1319046</v>
      </c>
      <c r="AH33" s="100">
        <f>+Northern!AH32</f>
        <v>0</v>
      </c>
      <c r="AI33" s="53">
        <f t="shared" si="4"/>
        <v>2394046</v>
      </c>
      <c r="AJ33" s="100">
        <f>+Northern!AJ32</f>
        <v>0</v>
      </c>
      <c r="AK33" s="53">
        <f t="shared" si="5"/>
        <v>2394046</v>
      </c>
      <c r="AL33" s="41"/>
      <c r="AM33" s="89"/>
      <c r="AN33" s="41"/>
    </row>
    <row r="34" spans="1:40" ht="22.5" customHeight="1">
      <c r="A34" s="4">
        <f t="shared" si="6"/>
        <v>30</v>
      </c>
      <c r="B34" s="43" t="s">
        <v>303</v>
      </c>
      <c r="C34" s="43">
        <v>9305</v>
      </c>
      <c r="D34" s="65" t="s">
        <v>39</v>
      </c>
      <c r="E34" s="65">
        <f t="shared" si="0"/>
        <v>1</v>
      </c>
      <c r="F34" s="137" t="s">
        <v>315</v>
      </c>
      <c r="G34" s="99">
        <f>+Northern!G33</f>
        <v>216413</v>
      </c>
      <c r="H34" s="99">
        <f>+Northern!H33</f>
        <v>700</v>
      </c>
      <c r="I34" s="99">
        <f>+Northern!I33</f>
        <v>3424</v>
      </c>
      <c r="J34" s="99">
        <f>+Northern!J33</f>
        <v>0</v>
      </c>
      <c r="K34" s="99">
        <f>+Northern!K33</f>
        <v>7203</v>
      </c>
      <c r="L34" s="99">
        <f>+Northern!L33</f>
        <v>0</v>
      </c>
      <c r="M34" s="99">
        <f>+Northern!M33</f>
        <v>104166</v>
      </c>
      <c r="N34" s="99">
        <f>+Northern!N33</f>
        <v>13203</v>
      </c>
      <c r="O34" s="99">
        <f>+Northern!O33</f>
        <v>35719</v>
      </c>
      <c r="P34" s="99">
        <f>+Northern!P33</f>
        <v>1777</v>
      </c>
      <c r="Q34" s="53">
        <f t="shared" si="1"/>
        <v>382605</v>
      </c>
      <c r="R34" s="10"/>
      <c r="S34" s="100">
        <f>+Northern!S33</f>
        <v>82864</v>
      </c>
      <c r="T34" s="99">
        <f>+Northern!T33</f>
        <v>27573</v>
      </c>
      <c r="U34" s="99">
        <f>+Northern!U33</f>
        <v>32287</v>
      </c>
      <c r="V34" s="99">
        <f>+Northern!V33</f>
        <v>50895</v>
      </c>
      <c r="W34" s="99">
        <f>+Northern!W33</f>
        <v>85781</v>
      </c>
      <c r="X34" s="99">
        <f>+Northern!X33</f>
        <v>37536</v>
      </c>
      <c r="Y34" s="99">
        <f>+Northern!Y33</f>
        <v>20303</v>
      </c>
      <c r="Z34" s="99">
        <f>+Northern!Z33</f>
        <v>0</v>
      </c>
      <c r="AA34" s="99">
        <f>+Northern!AA33</f>
        <v>0</v>
      </c>
      <c r="AB34" s="88">
        <f t="shared" si="2"/>
        <v>337239</v>
      </c>
      <c r="AC34" s="53">
        <f t="shared" si="3"/>
        <v>45366</v>
      </c>
      <c r="AD34" s="41"/>
      <c r="AE34" s="100">
        <f>+Northern!AE33</f>
        <v>4136370</v>
      </c>
      <c r="AF34" s="100">
        <f>+Northern!AF33</f>
        <v>413022</v>
      </c>
      <c r="AG34" s="100">
        <f>+Northern!AG33</f>
        <v>410279</v>
      </c>
      <c r="AH34" s="100">
        <f>+Northern!AH33</f>
        <v>7452</v>
      </c>
      <c r="AI34" s="53">
        <f t="shared" si="4"/>
        <v>4967123</v>
      </c>
      <c r="AJ34" s="100">
        <f>+Northern!AJ33</f>
        <v>37128</v>
      </c>
      <c r="AK34" s="53">
        <f t="shared" si="5"/>
        <v>4929995</v>
      </c>
      <c r="AL34" s="41"/>
      <c r="AM34" s="89"/>
      <c r="AN34" s="41"/>
    </row>
    <row r="35" spans="1:40" ht="22.5" customHeight="1">
      <c r="A35" s="4">
        <f t="shared" si="6"/>
        <v>31</v>
      </c>
      <c r="B35" s="43" t="s">
        <v>303</v>
      </c>
      <c r="C35" s="43">
        <v>9306</v>
      </c>
      <c r="D35" s="65" t="s">
        <v>21</v>
      </c>
      <c r="E35" s="65">
        <f t="shared" si="0"/>
        <v>1</v>
      </c>
      <c r="F35" s="137" t="s">
        <v>315</v>
      </c>
      <c r="G35" s="99">
        <f>+Northern!G34</f>
        <v>110010</v>
      </c>
      <c r="H35" s="99">
        <f>+Northern!H34</f>
        <v>864</v>
      </c>
      <c r="I35" s="99">
        <f>+Northern!I34</f>
        <v>0</v>
      </c>
      <c r="J35" s="99">
        <f>+Northern!J34</f>
        <v>0</v>
      </c>
      <c r="K35" s="99">
        <f>+Northern!K34</f>
        <v>0</v>
      </c>
      <c r="L35" s="99">
        <f>+Northern!L34</f>
        <v>0</v>
      </c>
      <c r="M35" s="99">
        <f>+Northern!M34</f>
        <v>5826</v>
      </c>
      <c r="N35" s="99">
        <f>+Northern!N34</f>
        <v>197</v>
      </c>
      <c r="O35" s="99">
        <f>+Northern!O34</f>
        <v>17101</v>
      </c>
      <c r="P35" s="99">
        <f>+Northern!P34</f>
        <v>5566</v>
      </c>
      <c r="Q35" s="53">
        <f t="shared" si="1"/>
        <v>139564</v>
      </c>
      <c r="R35" s="10"/>
      <c r="S35" s="100">
        <f>+Northern!S34</f>
        <v>66361</v>
      </c>
      <c r="T35" s="99">
        <f>+Northern!T34</f>
        <v>4111</v>
      </c>
      <c r="U35" s="99">
        <f>+Northern!U34</f>
        <v>14809</v>
      </c>
      <c r="V35" s="99">
        <f>+Northern!V34</f>
        <v>460</v>
      </c>
      <c r="W35" s="99">
        <f>+Northern!W34</f>
        <v>19179</v>
      </c>
      <c r="X35" s="99">
        <f>+Northern!X34</f>
        <v>34245</v>
      </c>
      <c r="Y35" s="99">
        <f>+Northern!Y34</f>
        <v>0</v>
      </c>
      <c r="Z35" s="99">
        <f>+Northern!Z34</f>
        <v>15600</v>
      </c>
      <c r="AA35" s="99">
        <f>+Northern!AA34</f>
        <v>984</v>
      </c>
      <c r="AB35" s="88">
        <f t="shared" si="2"/>
        <v>155749</v>
      </c>
      <c r="AC35" s="53">
        <f t="shared" si="3"/>
        <v>-16185</v>
      </c>
      <c r="AD35" s="41"/>
      <c r="AE35" s="100">
        <f>+Northern!AE34</f>
        <v>0</v>
      </c>
      <c r="AF35" s="100">
        <f>+Northern!AF34</f>
        <v>0</v>
      </c>
      <c r="AG35" s="100">
        <f>+Northern!AG34</f>
        <v>0</v>
      </c>
      <c r="AH35" s="100">
        <f>+Northern!AH34</f>
        <v>0</v>
      </c>
      <c r="AI35" s="53">
        <f t="shared" si="4"/>
        <v>0</v>
      </c>
      <c r="AJ35" s="100">
        <f>+Northern!AJ34</f>
        <v>0</v>
      </c>
      <c r="AK35" s="53">
        <f t="shared" si="5"/>
        <v>0</v>
      </c>
      <c r="AL35" s="41"/>
      <c r="AM35" s="89"/>
      <c r="AN35" s="41"/>
    </row>
    <row r="36" spans="1:40" ht="22.5" customHeight="1">
      <c r="A36" s="4">
        <f t="shared" si="6"/>
        <v>32</v>
      </c>
      <c r="B36" s="43" t="s">
        <v>303</v>
      </c>
      <c r="C36" s="43">
        <v>9282</v>
      </c>
      <c r="D36" s="65" t="s">
        <v>12</v>
      </c>
      <c r="E36" s="65">
        <f t="shared" si="0"/>
        <v>1</v>
      </c>
      <c r="F36" s="137" t="s">
        <v>315</v>
      </c>
      <c r="G36" s="99">
        <f>+Northern!G35</f>
        <v>319925</v>
      </c>
      <c r="H36" s="99">
        <f>+Northern!H35</f>
        <v>7939</v>
      </c>
      <c r="I36" s="99">
        <f>+Northern!I35</f>
        <v>61236</v>
      </c>
      <c r="J36" s="99">
        <f>+Northern!J35</f>
        <v>53103</v>
      </c>
      <c r="K36" s="99">
        <f>+Northern!K35</f>
        <v>0</v>
      </c>
      <c r="L36" s="99">
        <f>+Northern!L35</f>
        <v>0</v>
      </c>
      <c r="M36" s="99">
        <f>+Northern!M35</f>
        <v>5425</v>
      </c>
      <c r="N36" s="99">
        <f>+Northern!N35</f>
        <v>36813</v>
      </c>
      <c r="O36" s="99">
        <f>+Northern!O35</f>
        <v>17935</v>
      </c>
      <c r="P36" s="99">
        <f>+Northern!P35</f>
        <v>508</v>
      </c>
      <c r="Q36" s="53">
        <f t="shared" si="1"/>
        <v>502884</v>
      </c>
      <c r="R36" s="10"/>
      <c r="S36" s="100">
        <f>+Northern!S35</f>
        <v>58687</v>
      </c>
      <c r="T36" s="99">
        <f>+Northern!T35</f>
        <v>17988</v>
      </c>
      <c r="U36" s="99">
        <f>+Northern!U35</f>
        <v>3001</v>
      </c>
      <c r="V36" s="99">
        <f>+Northern!V35</f>
        <v>114518</v>
      </c>
      <c r="W36" s="99">
        <f>+Northern!W35</f>
        <v>23267</v>
      </c>
      <c r="X36" s="99">
        <f>+Northern!X35</f>
        <v>41675</v>
      </c>
      <c r="Y36" s="99">
        <f>+Northern!Y35</f>
        <v>38880</v>
      </c>
      <c r="Z36" s="99">
        <f>+Northern!Z35</f>
        <v>59356</v>
      </c>
      <c r="AA36" s="99">
        <f>+Northern!AA35</f>
        <v>0</v>
      </c>
      <c r="AB36" s="88">
        <f t="shared" si="2"/>
        <v>357372</v>
      </c>
      <c r="AC36" s="53">
        <f t="shared" si="3"/>
        <v>145512</v>
      </c>
      <c r="AD36" s="41"/>
      <c r="AE36" s="100">
        <f>+Northern!AE35</f>
        <v>686012</v>
      </c>
      <c r="AF36" s="100">
        <f>+Northern!AF35</f>
        <v>18207</v>
      </c>
      <c r="AG36" s="100">
        <f>+Northern!AG35</f>
        <v>1131937</v>
      </c>
      <c r="AH36" s="100">
        <f>+Northern!AH35</f>
        <v>2273</v>
      </c>
      <c r="AI36" s="53">
        <f t="shared" si="4"/>
        <v>1838429</v>
      </c>
      <c r="AJ36" s="100">
        <f>+Northern!AJ35</f>
        <v>2174</v>
      </c>
      <c r="AK36" s="53">
        <f t="shared" si="5"/>
        <v>1836255</v>
      </c>
      <c r="AL36" s="41"/>
      <c r="AM36" s="89"/>
      <c r="AN36" s="41"/>
    </row>
    <row r="37" spans="1:40" ht="22.5" customHeight="1">
      <c r="A37" s="4">
        <f t="shared" si="6"/>
        <v>33</v>
      </c>
      <c r="B37" s="43" t="s">
        <v>303</v>
      </c>
      <c r="C37" s="43">
        <v>9283</v>
      </c>
      <c r="D37" s="65" t="s">
        <v>9</v>
      </c>
      <c r="E37" s="65">
        <f t="shared" si="0"/>
        <v>1</v>
      </c>
      <c r="F37" s="137" t="s">
        <v>315</v>
      </c>
      <c r="G37" s="99">
        <f>+Northern!G36</f>
        <v>71190</v>
      </c>
      <c r="H37" s="99">
        <f>+Northern!H36</f>
        <v>0</v>
      </c>
      <c r="I37" s="99">
        <f>+Northern!I36</f>
        <v>1981</v>
      </c>
      <c r="J37" s="99">
        <f>+Northern!J36</f>
        <v>0</v>
      </c>
      <c r="K37" s="99">
        <f>+Northern!K36</f>
        <v>7500</v>
      </c>
      <c r="L37" s="99">
        <f>+Northern!L36</f>
        <v>6000</v>
      </c>
      <c r="M37" s="99">
        <f>+Northern!M36</f>
        <v>34907</v>
      </c>
      <c r="N37" s="99">
        <f>+Northern!N36</f>
        <v>73128</v>
      </c>
      <c r="O37" s="99">
        <f>+Northern!O36</f>
        <v>4509</v>
      </c>
      <c r="P37" s="99">
        <f>+Northern!P36</f>
        <v>589</v>
      </c>
      <c r="Q37" s="53">
        <f t="shared" si="1"/>
        <v>199804</v>
      </c>
      <c r="R37" s="10"/>
      <c r="S37" s="100">
        <f>+Northern!S36</f>
        <v>59202</v>
      </c>
      <c r="T37" s="99">
        <f>+Northern!T36</f>
        <v>4446</v>
      </c>
      <c r="U37" s="99">
        <f>+Northern!U36</f>
        <v>16859</v>
      </c>
      <c r="V37" s="99">
        <f>+Northern!V36</f>
        <v>69529</v>
      </c>
      <c r="W37" s="99">
        <f>+Northern!W36</f>
        <v>13440</v>
      </c>
      <c r="X37" s="99">
        <f>+Northern!X36</f>
        <v>19088</v>
      </c>
      <c r="Y37" s="99">
        <f>+Northern!Y36</f>
        <v>2543</v>
      </c>
      <c r="Z37" s="99">
        <f>+Northern!Z36</f>
        <v>0</v>
      </c>
      <c r="AA37" s="99">
        <f>+Northern!AA36</f>
        <v>14511</v>
      </c>
      <c r="AB37" s="88">
        <f t="shared" si="2"/>
        <v>199618</v>
      </c>
      <c r="AC37" s="53">
        <f t="shared" si="3"/>
        <v>186</v>
      </c>
      <c r="AD37" s="41"/>
      <c r="AE37" s="100">
        <f>+Northern!AE36</f>
        <v>3415000</v>
      </c>
      <c r="AF37" s="100">
        <f>+Northern!AF36</f>
        <v>0</v>
      </c>
      <c r="AG37" s="100">
        <f>+Northern!AG36</f>
        <v>1577897</v>
      </c>
      <c r="AH37" s="100">
        <f>+Northern!AH36</f>
        <v>396</v>
      </c>
      <c r="AI37" s="53">
        <f t="shared" si="4"/>
        <v>4993293</v>
      </c>
      <c r="AJ37" s="100">
        <f>+Northern!AJ36</f>
        <v>990</v>
      </c>
      <c r="AK37" s="53">
        <f t="shared" si="5"/>
        <v>4992303</v>
      </c>
      <c r="AL37" s="41"/>
      <c r="AM37" s="89"/>
      <c r="AN37" s="41"/>
    </row>
    <row r="38" spans="1:40" ht="22.5" customHeight="1">
      <c r="A38" s="4">
        <f t="shared" si="6"/>
        <v>34</v>
      </c>
      <c r="B38" s="43" t="s">
        <v>303</v>
      </c>
      <c r="C38" s="43">
        <v>9308</v>
      </c>
      <c r="D38" s="65" t="s">
        <v>41</v>
      </c>
      <c r="E38" s="65" t="str">
        <f t="shared" si="0"/>
        <v> </v>
      </c>
      <c r="F38" s="137" t="s">
        <v>316</v>
      </c>
      <c r="G38" s="99">
        <f>+Northern!G37</f>
        <v>52365</v>
      </c>
      <c r="H38" s="99">
        <f>+Northern!H37</f>
        <v>724</v>
      </c>
      <c r="I38" s="99">
        <f>+Northern!I37</f>
        <v>0</v>
      </c>
      <c r="J38" s="99">
        <f>+Northern!J37</f>
        <v>0</v>
      </c>
      <c r="K38" s="99">
        <f>+Northern!K37</f>
        <v>0</v>
      </c>
      <c r="L38" s="99">
        <f>+Northern!L37</f>
        <v>0</v>
      </c>
      <c r="M38" s="99">
        <f>+Northern!M37</f>
        <v>11400</v>
      </c>
      <c r="N38" s="99">
        <f>+Northern!N37</f>
        <v>9435</v>
      </c>
      <c r="O38" s="99">
        <f>+Northern!O37</f>
        <v>0</v>
      </c>
      <c r="P38" s="99">
        <f>+Northern!P37</f>
        <v>660</v>
      </c>
      <c r="Q38" s="53">
        <f t="shared" si="1"/>
        <v>74584</v>
      </c>
      <c r="R38" s="10"/>
      <c r="S38" s="100">
        <f>+Northern!S37</f>
        <v>20292</v>
      </c>
      <c r="T38" s="99">
        <f>+Northern!T37</f>
        <v>0</v>
      </c>
      <c r="U38" s="99">
        <f>+Northern!U37</f>
        <v>761</v>
      </c>
      <c r="V38" s="99">
        <f>+Northern!V37</f>
        <v>221</v>
      </c>
      <c r="W38" s="99">
        <f>+Northern!W37</f>
        <v>16647</v>
      </c>
      <c r="X38" s="99">
        <f>+Northern!X37</f>
        <v>9191</v>
      </c>
      <c r="Y38" s="99">
        <f>+Northern!Y37</f>
        <v>404</v>
      </c>
      <c r="Z38" s="99">
        <f>+Northern!Z37</f>
        <v>0</v>
      </c>
      <c r="AA38" s="99">
        <f>+Northern!AA37</f>
        <v>1100</v>
      </c>
      <c r="AB38" s="88">
        <f t="shared" si="2"/>
        <v>48616</v>
      </c>
      <c r="AC38" s="53">
        <f t="shared" si="3"/>
        <v>25968</v>
      </c>
      <c r="AD38" s="41"/>
      <c r="AE38" s="100">
        <f>+Northern!AE37</f>
        <v>1120000</v>
      </c>
      <c r="AF38" s="100">
        <f>+Northern!AF37</f>
        <v>81791</v>
      </c>
      <c r="AG38" s="100">
        <f>+Northern!AG37</f>
        <v>229632</v>
      </c>
      <c r="AH38" s="100">
        <f>+Northern!AH37</f>
        <v>0</v>
      </c>
      <c r="AI38" s="53">
        <f t="shared" si="4"/>
        <v>1431423</v>
      </c>
      <c r="AJ38" s="100">
        <f>+Northern!AJ37</f>
        <v>2087</v>
      </c>
      <c r="AK38" s="53">
        <f t="shared" si="5"/>
        <v>1429336</v>
      </c>
      <c r="AL38" s="41"/>
      <c r="AM38" s="89"/>
      <c r="AN38" s="41"/>
    </row>
    <row r="39" spans="1:40" ht="22.5" customHeight="1">
      <c r="A39" s="4">
        <f t="shared" si="6"/>
        <v>35</v>
      </c>
      <c r="B39" s="43" t="s">
        <v>303</v>
      </c>
      <c r="C39" s="43">
        <v>9320</v>
      </c>
      <c r="D39" s="65" t="s">
        <v>40</v>
      </c>
      <c r="E39" s="65" t="str">
        <f t="shared" si="0"/>
        <v> </v>
      </c>
      <c r="F39" s="137" t="s">
        <v>316</v>
      </c>
      <c r="G39" s="99">
        <f>+Northern!G38</f>
        <v>145460</v>
      </c>
      <c r="H39" s="99">
        <f>+Northern!H38</f>
        <v>0</v>
      </c>
      <c r="I39" s="99">
        <f>+Northern!I38</f>
        <v>0</v>
      </c>
      <c r="J39" s="99">
        <f>+Northern!J38</f>
        <v>0</v>
      </c>
      <c r="K39" s="99">
        <f>+Northern!K38</f>
        <v>0</v>
      </c>
      <c r="L39" s="99">
        <f>+Northern!L38</f>
        <v>0</v>
      </c>
      <c r="M39" s="99">
        <f>+Northern!M38</f>
        <v>35400</v>
      </c>
      <c r="N39" s="99">
        <f>+Northern!N38</f>
        <v>3367</v>
      </c>
      <c r="O39" s="99">
        <f>+Northern!O38</f>
        <v>64985</v>
      </c>
      <c r="P39" s="99">
        <f>+Northern!P38</f>
        <v>0</v>
      </c>
      <c r="Q39" s="53">
        <f t="shared" si="1"/>
        <v>249212</v>
      </c>
      <c r="R39" s="10"/>
      <c r="S39" s="100">
        <f>+Northern!S38</f>
        <v>121216</v>
      </c>
      <c r="T39" s="99">
        <f>+Northern!T38</f>
        <v>0</v>
      </c>
      <c r="U39" s="99">
        <f>+Northern!U38</f>
        <v>0</v>
      </c>
      <c r="V39" s="99">
        <f>+Northern!V38</f>
        <v>0</v>
      </c>
      <c r="W39" s="99">
        <f>+Northern!W38</f>
        <v>49520</v>
      </c>
      <c r="X39" s="99">
        <f>+Northern!X38</f>
        <v>78444</v>
      </c>
      <c r="Y39" s="99">
        <f>+Northern!Y38</f>
        <v>0</v>
      </c>
      <c r="Z39" s="99">
        <f>+Northern!Z38</f>
        <v>0</v>
      </c>
      <c r="AA39" s="99">
        <f>+Northern!AA38</f>
        <v>0</v>
      </c>
      <c r="AB39" s="88">
        <f t="shared" si="2"/>
        <v>249180</v>
      </c>
      <c r="AC39" s="53">
        <f t="shared" si="3"/>
        <v>32</v>
      </c>
      <c r="AD39" s="41"/>
      <c r="AE39" s="100">
        <f>+Northern!AE38</f>
        <v>2108331</v>
      </c>
      <c r="AF39" s="100">
        <f>+Northern!AF38</f>
        <v>188887</v>
      </c>
      <c r="AG39" s="100">
        <f>+Northern!AG38</f>
        <v>175517</v>
      </c>
      <c r="AH39" s="100">
        <f>+Northern!AH38</f>
        <v>2923</v>
      </c>
      <c r="AI39" s="53">
        <f t="shared" si="4"/>
        <v>2475658</v>
      </c>
      <c r="AJ39" s="100">
        <f>+Northern!AJ38</f>
        <v>4557</v>
      </c>
      <c r="AK39" s="53">
        <f t="shared" si="5"/>
        <v>2471101</v>
      </c>
      <c r="AL39" s="41"/>
      <c r="AM39" s="89"/>
      <c r="AN39" s="41"/>
    </row>
    <row r="40" spans="1:40" ht="22.5" customHeight="1">
      <c r="A40" s="4">
        <f t="shared" si="6"/>
        <v>36</v>
      </c>
      <c r="B40" s="43" t="s">
        <v>303</v>
      </c>
      <c r="C40" s="43">
        <v>9307</v>
      </c>
      <c r="D40" s="65" t="s">
        <v>22</v>
      </c>
      <c r="E40" s="65">
        <f t="shared" si="0"/>
        <v>1</v>
      </c>
      <c r="F40" s="137" t="s">
        <v>315</v>
      </c>
      <c r="G40" s="99">
        <f>+Northern!G39</f>
        <v>79631</v>
      </c>
      <c r="H40" s="99">
        <f>+Northern!H39</f>
        <v>0</v>
      </c>
      <c r="I40" s="99">
        <f>+Northern!I39</f>
        <v>0</v>
      </c>
      <c r="J40" s="99">
        <f>+Northern!J39</f>
        <v>0</v>
      </c>
      <c r="K40" s="99">
        <f>+Northern!K39</f>
        <v>0</v>
      </c>
      <c r="L40" s="99">
        <f>+Northern!L39</f>
        <v>100</v>
      </c>
      <c r="M40" s="99">
        <f>+Northern!M39</f>
        <v>17496</v>
      </c>
      <c r="N40" s="99">
        <f>+Northern!N39</f>
        <v>2825</v>
      </c>
      <c r="O40" s="99">
        <f>+Northern!O39</f>
        <v>1188</v>
      </c>
      <c r="P40" s="99">
        <f>+Northern!P39</f>
        <v>610</v>
      </c>
      <c r="Q40" s="53">
        <f t="shared" si="1"/>
        <v>101850</v>
      </c>
      <c r="R40" s="83"/>
      <c r="S40" s="100">
        <f>+Northern!S39</f>
        <v>54222</v>
      </c>
      <c r="T40" s="99">
        <f>+Northern!T39</f>
        <v>0</v>
      </c>
      <c r="U40" s="99">
        <f>+Northern!U39</f>
        <v>217</v>
      </c>
      <c r="V40" s="99">
        <f>+Northern!V39</f>
        <v>0</v>
      </c>
      <c r="W40" s="99">
        <f>+Northern!W39</f>
        <v>21764</v>
      </c>
      <c r="X40" s="99">
        <f>+Northern!X39</f>
        <v>16550</v>
      </c>
      <c r="Y40" s="99">
        <f>+Northern!Y39</f>
        <v>1901</v>
      </c>
      <c r="Z40" s="99">
        <f>+Northern!Z39</f>
        <v>1554</v>
      </c>
      <c r="AA40" s="99">
        <f>+Northern!AA39</f>
        <v>787</v>
      </c>
      <c r="AB40" s="88">
        <f t="shared" si="2"/>
        <v>96995</v>
      </c>
      <c r="AC40" s="53">
        <f t="shared" si="3"/>
        <v>4855</v>
      </c>
      <c r="AD40" s="41"/>
      <c r="AE40" s="100">
        <f>+Northern!AE39</f>
        <v>1997000</v>
      </c>
      <c r="AF40" s="100">
        <f>+Northern!AF39</f>
        <v>7944</v>
      </c>
      <c r="AG40" s="100">
        <f>+Northern!AG39</f>
        <v>103607</v>
      </c>
      <c r="AH40" s="100">
        <f>+Northern!AH39</f>
        <v>0</v>
      </c>
      <c r="AI40" s="53">
        <f t="shared" si="4"/>
        <v>2108551</v>
      </c>
      <c r="AJ40" s="100">
        <f>+Northern!AJ39</f>
        <v>1061</v>
      </c>
      <c r="AK40" s="53">
        <f t="shared" si="5"/>
        <v>2107490</v>
      </c>
      <c r="AL40" s="41"/>
      <c r="AM40" s="89"/>
      <c r="AN40" s="41"/>
    </row>
    <row r="41" spans="1:40" ht="22.5" customHeight="1">
      <c r="A41" s="4">
        <f t="shared" si="6"/>
        <v>37</v>
      </c>
      <c r="B41" s="43" t="s">
        <v>303</v>
      </c>
      <c r="C41" s="43">
        <v>9341</v>
      </c>
      <c r="D41" s="65" t="s">
        <v>60</v>
      </c>
      <c r="E41" s="65">
        <f t="shared" si="0"/>
        <v>1</v>
      </c>
      <c r="F41" s="137" t="s">
        <v>315</v>
      </c>
      <c r="G41" s="99">
        <f>+Northern!G40</f>
        <v>41613</v>
      </c>
      <c r="H41" s="99">
        <f>+Northern!H40</f>
        <v>0</v>
      </c>
      <c r="I41" s="99">
        <f>+Northern!I40</f>
        <v>2695</v>
      </c>
      <c r="J41" s="99">
        <f>+Northern!J40</f>
        <v>0</v>
      </c>
      <c r="K41" s="99">
        <f>+Northern!K40</f>
        <v>0</v>
      </c>
      <c r="L41" s="99">
        <f>+Northern!L40</f>
        <v>0</v>
      </c>
      <c r="M41" s="99">
        <f>+Northern!M40</f>
        <v>105545</v>
      </c>
      <c r="N41" s="99">
        <f>+Northern!N40</f>
        <v>4651</v>
      </c>
      <c r="O41" s="99">
        <f>+Northern!O40</f>
        <v>12506</v>
      </c>
      <c r="P41" s="99">
        <f>+Northern!P40</f>
        <v>2806</v>
      </c>
      <c r="Q41" s="53">
        <f t="shared" si="1"/>
        <v>169816</v>
      </c>
      <c r="R41" s="10"/>
      <c r="S41" s="100">
        <f>+Northern!S40</f>
        <v>57711</v>
      </c>
      <c r="T41" s="99">
        <f>+Northern!T40</f>
        <v>22932</v>
      </c>
      <c r="U41" s="99">
        <f>+Northern!U40</f>
        <v>2831</v>
      </c>
      <c r="V41" s="99">
        <f>+Northern!V40</f>
        <v>29450</v>
      </c>
      <c r="W41" s="99">
        <f>+Northern!W40</f>
        <v>43059</v>
      </c>
      <c r="X41" s="99">
        <f>+Northern!X40</f>
        <v>6891</v>
      </c>
      <c r="Y41" s="99">
        <f>+Northern!Y40</f>
        <v>173</v>
      </c>
      <c r="Z41" s="99">
        <f>+Northern!Z40</f>
        <v>5670</v>
      </c>
      <c r="AA41" s="99">
        <f>+Northern!AA40</f>
        <v>369</v>
      </c>
      <c r="AB41" s="88">
        <f t="shared" si="2"/>
        <v>169086</v>
      </c>
      <c r="AC41" s="53">
        <f t="shared" si="3"/>
        <v>730</v>
      </c>
      <c r="AD41" s="41"/>
      <c r="AE41" s="100">
        <f>+Northern!AE40</f>
        <v>4074146</v>
      </c>
      <c r="AF41" s="100">
        <f>+Northern!AF40</f>
        <v>0</v>
      </c>
      <c r="AG41" s="100">
        <f>+Northern!AG40</f>
        <v>165712</v>
      </c>
      <c r="AH41" s="100">
        <f>+Northern!AH40</f>
        <v>5815</v>
      </c>
      <c r="AI41" s="53">
        <f t="shared" si="4"/>
        <v>4245673</v>
      </c>
      <c r="AJ41" s="100">
        <f>+Northern!AJ40</f>
        <v>11323</v>
      </c>
      <c r="AK41" s="53">
        <f t="shared" si="5"/>
        <v>4234350</v>
      </c>
      <c r="AL41" s="41"/>
      <c r="AM41" s="89"/>
      <c r="AN41" s="41"/>
    </row>
    <row r="42" spans="1:40" ht="22.5" customHeight="1">
      <c r="A42" s="4">
        <f t="shared" si="6"/>
        <v>38</v>
      </c>
      <c r="B42" s="43" t="s">
        <v>303</v>
      </c>
      <c r="C42" s="43">
        <v>9342</v>
      </c>
      <c r="D42" s="65" t="s">
        <v>61</v>
      </c>
      <c r="E42" s="65">
        <f t="shared" si="0"/>
        <v>1</v>
      </c>
      <c r="F42" s="137" t="s">
        <v>315</v>
      </c>
      <c r="G42" s="99">
        <f>+Northern!G41</f>
        <v>77954</v>
      </c>
      <c r="H42" s="99">
        <f>+Northern!H41</f>
        <v>0</v>
      </c>
      <c r="I42" s="99">
        <f>+Northern!I41</f>
        <v>0</v>
      </c>
      <c r="J42" s="99">
        <f>+Northern!J41</f>
        <v>0</v>
      </c>
      <c r="K42" s="99">
        <f>+Northern!K41</f>
        <v>1000</v>
      </c>
      <c r="L42" s="99">
        <f>+Northern!L41</f>
        <v>0</v>
      </c>
      <c r="M42" s="99">
        <f>+Northern!M41</f>
        <v>76697</v>
      </c>
      <c r="N42" s="99">
        <f>+Northern!N41</f>
        <v>335</v>
      </c>
      <c r="O42" s="99">
        <f>+Northern!O41</f>
        <v>12439</v>
      </c>
      <c r="P42" s="99">
        <f>+Northern!P41</f>
        <v>0</v>
      </c>
      <c r="Q42" s="53">
        <f t="shared" si="1"/>
        <v>168425</v>
      </c>
      <c r="R42" s="10"/>
      <c r="S42" s="100">
        <f>+Northern!S41</f>
        <v>51033</v>
      </c>
      <c r="T42" s="99">
        <f>+Northern!T41</f>
        <v>0</v>
      </c>
      <c r="U42" s="99">
        <f>+Northern!U41</f>
        <v>0</v>
      </c>
      <c r="V42" s="99">
        <f>+Northern!V41</f>
        <v>2041</v>
      </c>
      <c r="W42" s="99">
        <f>+Northern!W41</f>
        <v>33236</v>
      </c>
      <c r="X42" s="99">
        <f>+Northern!X41</f>
        <v>54497</v>
      </c>
      <c r="Y42" s="99">
        <f>+Northern!Y41</f>
        <v>0</v>
      </c>
      <c r="Z42" s="99">
        <f>+Northern!Z41</f>
        <v>0</v>
      </c>
      <c r="AA42" s="99">
        <f>+Northern!AA41</f>
        <v>47365</v>
      </c>
      <c r="AB42" s="88">
        <f t="shared" si="2"/>
        <v>188172</v>
      </c>
      <c r="AC42" s="53">
        <f t="shared" si="3"/>
        <v>-19747</v>
      </c>
      <c r="AD42" s="41"/>
      <c r="AE42" s="100">
        <f>+Northern!AE41</f>
        <v>3845000</v>
      </c>
      <c r="AF42" s="100">
        <f>+Northern!AF41</f>
        <v>365000</v>
      </c>
      <c r="AG42" s="100">
        <f>+Northern!AG41</f>
        <v>7491</v>
      </c>
      <c r="AH42" s="100">
        <f>+Northern!AH41</f>
        <v>0</v>
      </c>
      <c r="AI42" s="53">
        <f t="shared" si="4"/>
        <v>4217491</v>
      </c>
      <c r="AJ42" s="100">
        <f>+Northern!AJ41</f>
        <v>274392</v>
      </c>
      <c r="AK42" s="53">
        <f t="shared" si="5"/>
        <v>3943099</v>
      </c>
      <c r="AL42" s="41"/>
      <c r="AM42" s="89"/>
      <c r="AN42" s="41"/>
    </row>
    <row r="43" spans="1:40" ht="22.5" customHeight="1">
      <c r="A43" s="4">
        <f t="shared" si="6"/>
        <v>39</v>
      </c>
      <c r="B43" s="43" t="s">
        <v>303</v>
      </c>
      <c r="C43" s="43">
        <v>9309</v>
      </c>
      <c r="D43" s="65" t="s">
        <v>42</v>
      </c>
      <c r="E43" s="65">
        <f t="shared" si="0"/>
        <v>1</v>
      </c>
      <c r="F43" s="137" t="s">
        <v>315</v>
      </c>
      <c r="G43" s="99">
        <f>+Northern!G42</f>
        <v>218182</v>
      </c>
      <c r="H43" s="99">
        <f>+Northern!H42</f>
        <v>0</v>
      </c>
      <c r="I43" s="99">
        <f>+Northern!I42</f>
        <v>1415</v>
      </c>
      <c r="J43" s="99">
        <f>+Northern!J42</f>
        <v>0</v>
      </c>
      <c r="K43" s="99">
        <f>+Northern!K42</f>
        <v>0</v>
      </c>
      <c r="L43" s="99">
        <f>+Northern!L42</f>
        <v>0</v>
      </c>
      <c r="M43" s="99">
        <f>+Northern!M42</f>
        <v>21656</v>
      </c>
      <c r="N43" s="99">
        <f>+Northern!N42</f>
        <v>239</v>
      </c>
      <c r="O43" s="99">
        <f>+Northern!O42</f>
        <v>0</v>
      </c>
      <c r="P43" s="99">
        <f>+Northern!P42</f>
        <v>0</v>
      </c>
      <c r="Q43" s="53">
        <f t="shared" si="1"/>
        <v>241492</v>
      </c>
      <c r="R43" s="10"/>
      <c r="S43" s="100">
        <f>+Northern!S42</f>
        <v>143377</v>
      </c>
      <c r="T43" s="99">
        <f>+Northern!T42</f>
        <v>0</v>
      </c>
      <c r="U43" s="99">
        <f>+Northern!U42</f>
        <v>55</v>
      </c>
      <c r="V43" s="99">
        <f>+Northern!V42</f>
        <v>16489</v>
      </c>
      <c r="W43" s="99">
        <f>+Northern!W42</f>
        <v>63277</v>
      </c>
      <c r="X43" s="99">
        <f>+Northern!X42</f>
        <v>9844</v>
      </c>
      <c r="Y43" s="99">
        <f>+Northern!Y42</f>
        <v>26304</v>
      </c>
      <c r="Z43" s="99">
        <f>+Northern!Z42</f>
        <v>0</v>
      </c>
      <c r="AA43" s="99">
        <f>+Northern!AA42</f>
        <v>20618</v>
      </c>
      <c r="AB43" s="88">
        <f t="shared" si="2"/>
        <v>279964</v>
      </c>
      <c r="AC43" s="53">
        <f t="shared" si="3"/>
        <v>-38472</v>
      </c>
      <c r="AD43" s="41"/>
      <c r="AE43" s="100">
        <f>+Northern!AE42</f>
        <v>847520</v>
      </c>
      <c r="AF43" s="100">
        <f>+Northern!AF42</f>
        <v>0</v>
      </c>
      <c r="AG43" s="100">
        <f>+Northern!AG42</f>
        <v>13233</v>
      </c>
      <c r="AH43" s="100">
        <f>+Northern!AH42</f>
        <v>1496</v>
      </c>
      <c r="AI43" s="53">
        <f t="shared" si="4"/>
        <v>862249</v>
      </c>
      <c r="AJ43" s="100">
        <f>+Northern!AJ42</f>
        <v>175144</v>
      </c>
      <c r="AK43" s="53">
        <f t="shared" si="5"/>
        <v>687105</v>
      </c>
      <c r="AL43" s="41"/>
      <c r="AM43" s="89"/>
      <c r="AN43" s="41"/>
    </row>
    <row r="44" spans="1:40" ht="22.5" customHeight="1">
      <c r="A44" s="4">
        <f t="shared" si="6"/>
        <v>40</v>
      </c>
      <c r="B44" s="43" t="s">
        <v>303</v>
      </c>
      <c r="C44" s="43">
        <v>12724</v>
      </c>
      <c r="D44" s="65" t="s">
        <v>23</v>
      </c>
      <c r="E44" s="65">
        <f t="shared" si="0"/>
        <v>1</v>
      </c>
      <c r="F44" s="137" t="s">
        <v>315</v>
      </c>
      <c r="G44" s="99">
        <f>+Northern!G43</f>
        <v>52509</v>
      </c>
      <c r="H44" s="99">
        <f>+Northern!H43</f>
        <v>254</v>
      </c>
      <c r="I44" s="99">
        <f>+Northern!I43</f>
        <v>0</v>
      </c>
      <c r="J44" s="99">
        <f>+Northern!J43</f>
        <v>0</v>
      </c>
      <c r="K44" s="99">
        <f>+Northern!K43</f>
        <v>2700</v>
      </c>
      <c r="L44" s="99">
        <f>+Northern!L43</f>
        <v>20000</v>
      </c>
      <c r="M44" s="99">
        <f>+Northern!M43</f>
        <v>19488</v>
      </c>
      <c r="N44" s="99">
        <f>+Northern!N43</f>
        <v>31214</v>
      </c>
      <c r="O44" s="99">
        <f>+Northern!O43</f>
        <v>1230</v>
      </c>
      <c r="P44" s="99">
        <f>+Northern!P43</f>
        <v>615</v>
      </c>
      <c r="Q44" s="53">
        <f t="shared" si="1"/>
        <v>128010</v>
      </c>
      <c r="R44" s="10"/>
      <c r="S44" s="100">
        <f>+Northern!S43</f>
        <v>40776</v>
      </c>
      <c r="T44" s="99">
        <f>+Northern!T43</f>
        <v>24960</v>
      </c>
      <c r="U44" s="99">
        <f>+Northern!U43</f>
        <v>4657</v>
      </c>
      <c r="V44" s="99">
        <f>+Northern!V43</f>
        <v>1600</v>
      </c>
      <c r="W44" s="99">
        <f>+Northern!W43</f>
        <v>58840</v>
      </c>
      <c r="X44" s="99">
        <f>+Northern!X43</f>
        <v>13800</v>
      </c>
      <c r="Y44" s="99">
        <f>+Northern!Y43</f>
        <v>2010</v>
      </c>
      <c r="Z44" s="99">
        <f>+Northern!Z43</f>
        <v>254</v>
      </c>
      <c r="AA44" s="99">
        <f>+Northern!AA43</f>
        <v>582</v>
      </c>
      <c r="AB44" s="88">
        <f t="shared" si="2"/>
        <v>147479</v>
      </c>
      <c r="AC44" s="53">
        <f t="shared" si="3"/>
        <v>-19469</v>
      </c>
      <c r="AD44" s="41"/>
      <c r="AE44" s="100">
        <f>+Northern!AE43</f>
        <v>1460000</v>
      </c>
      <c r="AF44" s="100">
        <f>+Northern!AF43</f>
        <v>0</v>
      </c>
      <c r="AG44" s="100">
        <f>+Northern!AG43</f>
        <v>664841</v>
      </c>
      <c r="AH44" s="100">
        <f>+Northern!AH43</f>
        <v>1605</v>
      </c>
      <c r="AI44" s="53">
        <f t="shared" si="4"/>
        <v>2126446</v>
      </c>
      <c r="AJ44" s="100">
        <f>+Northern!AJ43</f>
        <v>4268</v>
      </c>
      <c r="AK44" s="53">
        <f t="shared" si="5"/>
        <v>2122178</v>
      </c>
      <c r="AL44" s="41"/>
      <c r="AM44" s="89"/>
      <c r="AN44" s="41"/>
    </row>
    <row r="45" spans="1:40" ht="22.5" customHeight="1">
      <c r="A45" s="4">
        <f t="shared" si="6"/>
        <v>41</v>
      </c>
      <c r="B45" s="43" t="s">
        <v>303</v>
      </c>
      <c r="C45" s="43">
        <v>9311</v>
      </c>
      <c r="D45" s="65" t="s">
        <v>24</v>
      </c>
      <c r="E45" s="65" t="str">
        <f t="shared" si="0"/>
        <v> </v>
      </c>
      <c r="F45" s="137" t="s">
        <v>316</v>
      </c>
      <c r="G45" s="99">
        <f>+Northern!G44</f>
        <v>278519</v>
      </c>
      <c r="H45" s="99">
        <f>+Northern!H44</f>
        <v>0</v>
      </c>
      <c r="I45" s="99">
        <f>+Northern!I44</f>
        <v>12773</v>
      </c>
      <c r="J45" s="99">
        <f>+Northern!J44</f>
        <v>0</v>
      </c>
      <c r="K45" s="99">
        <f>+Northern!K44</f>
        <v>0</v>
      </c>
      <c r="L45" s="99">
        <f>+Northern!L44</f>
        <v>0</v>
      </c>
      <c r="M45" s="99">
        <f>+Northern!M44</f>
        <v>109466</v>
      </c>
      <c r="N45" s="99">
        <f>+Northern!N44</f>
        <v>7810</v>
      </c>
      <c r="O45" s="99">
        <f>+Northern!O44</f>
        <v>862</v>
      </c>
      <c r="P45" s="99">
        <f>+Northern!P44</f>
        <v>0</v>
      </c>
      <c r="Q45" s="53">
        <f t="shared" si="1"/>
        <v>409430</v>
      </c>
      <c r="R45" s="10"/>
      <c r="S45" s="100">
        <f>+Northern!S44</f>
        <v>117864</v>
      </c>
      <c r="T45" s="99">
        <f>+Northern!T44</f>
        <v>10840</v>
      </c>
      <c r="U45" s="99">
        <f>+Northern!U44</f>
        <v>1750</v>
      </c>
      <c r="V45" s="99">
        <f>+Northern!V44</f>
        <v>53294</v>
      </c>
      <c r="W45" s="99">
        <f>+Northern!W44</f>
        <v>87044</v>
      </c>
      <c r="X45" s="99">
        <f>+Northern!X44</f>
        <v>20377</v>
      </c>
      <c r="Y45" s="99">
        <f>+Northern!Y44</f>
        <v>1544</v>
      </c>
      <c r="Z45" s="99">
        <f>+Northern!Z44</f>
        <v>32366</v>
      </c>
      <c r="AA45" s="99">
        <f>+Northern!AA44</f>
        <v>29927</v>
      </c>
      <c r="AB45" s="88">
        <f t="shared" si="2"/>
        <v>355006</v>
      </c>
      <c r="AC45" s="53">
        <f t="shared" si="3"/>
        <v>54424</v>
      </c>
      <c r="AD45" s="41"/>
      <c r="AE45" s="100">
        <f>+Northern!AE44</f>
        <v>818591</v>
      </c>
      <c r="AF45" s="100">
        <f>+Northern!AF44</f>
        <v>121060</v>
      </c>
      <c r="AG45" s="100">
        <f>+Northern!AG44</f>
        <v>260648</v>
      </c>
      <c r="AH45" s="100">
        <f>+Northern!AH44</f>
        <v>2725</v>
      </c>
      <c r="AI45" s="53">
        <f t="shared" si="4"/>
        <v>1203024</v>
      </c>
      <c r="AJ45" s="100">
        <f>+Northern!AJ44</f>
        <v>23089</v>
      </c>
      <c r="AK45" s="53">
        <f t="shared" si="5"/>
        <v>1179935</v>
      </c>
      <c r="AL45" s="41"/>
      <c r="AM45" s="89"/>
      <c r="AN45" s="41"/>
    </row>
    <row r="46" spans="1:40" ht="22.5" customHeight="1">
      <c r="A46" s="4">
        <f t="shared" si="6"/>
        <v>42</v>
      </c>
      <c r="B46" s="43" t="s">
        <v>303</v>
      </c>
      <c r="C46" s="43">
        <v>9312</v>
      </c>
      <c r="D46" s="65" t="s">
        <v>44</v>
      </c>
      <c r="E46" s="65" t="str">
        <f t="shared" si="0"/>
        <v> </v>
      </c>
      <c r="F46" s="137" t="s">
        <v>316</v>
      </c>
      <c r="G46" s="99">
        <f>+Northern!G45</f>
        <v>58510</v>
      </c>
      <c r="H46" s="99">
        <f>+Northern!H45</f>
        <v>0</v>
      </c>
      <c r="I46" s="99">
        <f>+Northern!I45</f>
        <v>0</v>
      </c>
      <c r="J46" s="99">
        <f>+Northern!J45</f>
        <v>0</v>
      </c>
      <c r="K46" s="99">
        <f>+Northern!K45</f>
        <v>0</v>
      </c>
      <c r="L46" s="99">
        <f>+Northern!L45</f>
        <v>0</v>
      </c>
      <c r="M46" s="99">
        <f>+Northern!M45</f>
        <v>0</v>
      </c>
      <c r="N46" s="99">
        <f>+Northern!N45</f>
        <v>0</v>
      </c>
      <c r="O46" s="99">
        <f>+Northern!O45</f>
        <v>0</v>
      </c>
      <c r="P46" s="99">
        <f>+Northern!P45</f>
        <v>0</v>
      </c>
      <c r="Q46" s="53">
        <f t="shared" si="1"/>
        <v>58510</v>
      </c>
      <c r="R46" s="10"/>
      <c r="S46" s="100">
        <f>+Northern!S45</f>
        <v>0</v>
      </c>
      <c r="T46" s="99">
        <f>+Northern!T45</f>
        <v>0</v>
      </c>
      <c r="U46" s="99">
        <f>+Northern!U45</f>
        <v>0</v>
      </c>
      <c r="V46" s="99">
        <f>+Northern!V45</f>
        <v>0</v>
      </c>
      <c r="W46" s="99">
        <f>+Northern!W45</f>
        <v>0</v>
      </c>
      <c r="X46" s="99">
        <f>+Northern!X45</f>
        <v>0</v>
      </c>
      <c r="Y46" s="99">
        <f>+Northern!Y45</f>
        <v>0</v>
      </c>
      <c r="Z46" s="99">
        <f>+Northern!Z45</f>
        <v>0</v>
      </c>
      <c r="AA46" s="99">
        <f>+Northern!AA45</f>
        <v>0</v>
      </c>
      <c r="AB46" s="88">
        <f t="shared" si="2"/>
        <v>0</v>
      </c>
      <c r="AC46" s="53">
        <f t="shared" si="3"/>
        <v>58510</v>
      </c>
      <c r="AD46" s="41"/>
      <c r="AE46" s="100">
        <f>+Northern!AE45</f>
        <v>0</v>
      </c>
      <c r="AF46" s="100">
        <f>+Northern!AF45</f>
        <v>0</v>
      </c>
      <c r="AG46" s="100">
        <f>+Northern!AG45</f>
        <v>0</v>
      </c>
      <c r="AH46" s="100">
        <f>+Northern!AH45</f>
        <v>0</v>
      </c>
      <c r="AI46" s="53">
        <f t="shared" si="4"/>
        <v>0</v>
      </c>
      <c r="AJ46" s="100">
        <f>+Northern!AJ45</f>
        <v>0</v>
      </c>
      <c r="AK46" s="53">
        <f t="shared" si="5"/>
        <v>0</v>
      </c>
      <c r="AL46" s="41"/>
      <c r="AM46" s="89"/>
      <c r="AN46" s="41"/>
    </row>
    <row r="47" spans="1:40" ht="22.5" customHeight="1">
      <c r="A47" s="4">
        <f t="shared" si="6"/>
        <v>43</v>
      </c>
      <c r="B47" s="43" t="s">
        <v>303</v>
      </c>
      <c r="C47" s="43">
        <v>9313</v>
      </c>
      <c r="D47" s="65" t="s">
        <v>43</v>
      </c>
      <c r="E47" s="65">
        <f t="shared" si="0"/>
        <v>1</v>
      </c>
      <c r="F47" s="137" t="s">
        <v>315</v>
      </c>
      <c r="G47" s="99">
        <f>+Northern!G46</f>
        <v>92445</v>
      </c>
      <c r="H47" s="99">
        <f>+Northern!H46</f>
        <v>397</v>
      </c>
      <c r="I47" s="99">
        <f>+Northern!I46</f>
        <v>1404</v>
      </c>
      <c r="J47" s="99">
        <f>+Northern!J46</f>
        <v>0</v>
      </c>
      <c r="K47" s="99">
        <f>+Northern!K46</f>
        <v>10131</v>
      </c>
      <c r="L47" s="99">
        <f>+Northern!L46</f>
        <v>0</v>
      </c>
      <c r="M47" s="99">
        <f>+Northern!M46</f>
        <v>41379</v>
      </c>
      <c r="N47" s="99">
        <f>+Northern!N46</f>
        <v>589</v>
      </c>
      <c r="O47" s="99">
        <f>+Northern!O46</f>
        <v>13162</v>
      </c>
      <c r="P47" s="99">
        <f>+Northern!P46</f>
        <v>646</v>
      </c>
      <c r="Q47" s="53">
        <f t="shared" si="1"/>
        <v>160153</v>
      </c>
      <c r="R47" s="10"/>
      <c r="S47" s="100">
        <f>+Northern!S46</f>
        <v>56587</v>
      </c>
      <c r="T47" s="99">
        <f>+Northern!T46</f>
        <v>3883</v>
      </c>
      <c r="U47" s="99">
        <f>+Northern!U46</f>
        <v>3301</v>
      </c>
      <c r="V47" s="99">
        <f>+Northern!V46</f>
        <v>9763</v>
      </c>
      <c r="W47" s="99">
        <f>+Northern!W46</f>
        <v>42696</v>
      </c>
      <c r="X47" s="99">
        <f>+Northern!X46</f>
        <v>30966</v>
      </c>
      <c r="Y47" s="99">
        <f>+Northern!Y46</f>
        <v>6044</v>
      </c>
      <c r="Z47" s="99">
        <f>+Northern!Z46</f>
        <v>1500</v>
      </c>
      <c r="AA47" s="99">
        <f>+Northern!AA46</f>
        <v>3735</v>
      </c>
      <c r="AB47" s="88">
        <f t="shared" si="2"/>
        <v>158475</v>
      </c>
      <c r="AC47" s="53">
        <f t="shared" si="3"/>
        <v>1678</v>
      </c>
      <c r="AD47" s="41"/>
      <c r="AE47" s="100">
        <f>+Northern!AE46</f>
        <v>3800000</v>
      </c>
      <c r="AF47" s="100">
        <f>+Northern!AF46</f>
        <v>243878</v>
      </c>
      <c r="AG47" s="100">
        <f>+Northern!AG46</f>
        <v>23045</v>
      </c>
      <c r="AH47" s="100">
        <f>+Northern!AH46</f>
        <v>1913</v>
      </c>
      <c r="AI47" s="53">
        <f t="shared" si="4"/>
        <v>4068836</v>
      </c>
      <c r="AJ47" s="100">
        <f>+Northern!AJ46</f>
        <v>6333</v>
      </c>
      <c r="AK47" s="53">
        <f t="shared" si="5"/>
        <v>4062503</v>
      </c>
      <c r="AL47" s="41"/>
      <c r="AM47" s="89"/>
      <c r="AN47" s="41"/>
    </row>
    <row r="48" spans="1:56" s="145" customFormat="1" ht="22.5" customHeight="1">
      <c r="A48" s="4">
        <f t="shared" si="6"/>
        <v>44</v>
      </c>
      <c r="B48" s="43" t="s">
        <v>303</v>
      </c>
      <c r="C48" s="139">
        <v>18665</v>
      </c>
      <c r="D48" s="140" t="s">
        <v>412</v>
      </c>
      <c r="E48" s="140">
        <f t="shared" si="0"/>
        <v>1</v>
      </c>
      <c r="F48" s="137" t="s">
        <v>315</v>
      </c>
      <c r="G48" s="99">
        <f>+Northern!G47</f>
        <v>151896</v>
      </c>
      <c r="H48" s="99">
        <f>+Northern!H47</f>
        <v>0</v>
      </c>
      <c r="I48" s="99">
        <f>+Northern!I47</f>
        <v>4350</v>
      </c>
      <c r="J48" s="99">
        <f>+Northern!J47</f>
        <v>0</v>
      </c>
      <c r="K48" s="99">
        <f>+Northern!K47</f>
        <v>0</v>
      </c>
      <c r="L48" s="99">
        <f>+Northern!L47</f>
        <v>0</v>
      </c>
      <c r="M48" s="99">
        <f>+Northern!M47</f>
        <v>0</v>
      </c>
      <c r="N48" s="99">
        <f>+Northern!N47</f>
        <v>2901</v>
      </c>
      <c r="O48" s="99">
        <f>+Northern!O47</f>
        <v>50</v>
      </c>
      <c r="P48" s="99">
        <f>+Northern!P47</f>
        <v>16040</v>
      </c>
      <c r="Q48" s="53">
        <f t="shared" si="1"/>
        <v>175237</v>
      </c>
      <c r="R48" s="10"/>
      <c r="S48" s="100">
        <f>+Northern!S47</f>
        <v>52688</v>
      </c>
      <c r="T48" s="99">
        <f>+Northern!T47</f>
        <v>22360</v>
      </c>
      <c r="U48" s="99">
        <f>+Northern!U47</f>
        <v>4975</v>
      </c>
      <c r="V48" s="99">
        <f>+Northern!V47</f>
        <v>0</v>
      </c>
      <c r="W48" s="99">
        <f>+Northern!W47</f>
        <v>22087</v>
      </c>
      <c r="X48" s="99">
        <f>+Northern!X47</f>
        <v>4928</v>
      </c>
      <c r="Y48" s="99">
        <f>+Northern!Y47</f>
        <v>2900</v>
      </c>
      <c r="Z48" s="99">
        <f>+Northern!Z47</f>
        <v>9537</v>
      </c>
      <c r="AA48" s="99">
        <f>+Northern!AA47</f>
        <v>25582</v>
      </c>
      <c r="AB48" s="88">
        <f t="shared" si="2"/>
        <v>145057</v>
      </c>
      <c r="AC48" s="53">
        <f t="shared" si="3"/>
        <v>30180</v>
      </c>
      <c r="AD48" s="41"/>
      <c r="AE48" s="100">
        <f>+Northern!AE47</f>
        <v>0</v>
      </c>
      <c r="AF48" s="100">
        <f>+Northern!AF47</f>
        <v>14389</v>
      </c>
      <c r="AG48" s="100">
        <f>+Northern!AG47</f>
        <v>133638</v>
      </c>
      <c r="AH48" s="100">
        <f>+Northern!AH47</f>
        <v>0</v>
      </c>
      <c r="AI48" s="53">
        <f t="shared" si="4"/>
        <v>148027</v>
      </c>
      <c r="AJ48" s="100">
        <f>+Northern!AJ47</f>
        <v>0</v>
      </c>
      <c r="AK48" s="53">
        <f t="shared" si="5"/>
        <v>148027</v>
      </c>
      <c r="AL48" s="41"/>
      <c r="AM48" s="89"/>
      <c r="AN48" s="41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</row>
    <row r="49" spans="1:40" ht="22.5" customHeight="1">
      <c r="A49" s="4">
        <f t="shared" si="6"/>
        <v>45</v>
      </c>
      <c r="B49" s="43" t="s">
        <v>303</v>
      </c>
      <c r="C49" s="43">
        <v>9284</v>
      </c>
      <c r="D49" s="65" t="s">
        <v>13</v>
      </c>
      <c r="E49" s="65">
        <f t="shared" si="0"/>
        <v>1</v>
      </c>
      <c r="F49" s="137" t="s">
        <v>315</v>
      </c>
      <c r="G49" s="99">
        <f>+Northern!G48</f>
        <v>52112</v>
      </c>
      <c r="H49" s="99">
        <f>+Northern!H48</f>
        <v>0</v>
      </c>
      <c r="I49" s="99">
        <f>+Northern!I48</f>
        <v>11077</v>
      </c>
      <c r="J49" s="99">
        <f>+Northern!J48</f>
        <v>0</v>
      </c>
      <c r="K49" s="99">
        <f>+Northern!K48</f>
        <v>0</v>
      </c>
      <c r="L49" s="99">
        <f>+Northern!L48</f>
        <v>0</v>
      </c>
      <c r="M49" s="99">
        <f>+Northern!M48</f>
        <v>30566</v>
      </c>
      <c r="N49" s="99">
        <f>+Northern!N48</f>
        <v>31148</v>
      </c>
      <c r="O49" s="99">
        <f>+Northern!O48</f>
        <v>9949</v>
      </c>
      <c r="P49" s="99">
        <f>+Northern!P48</f>
        <v>0</v>
      </c>
      <c r="Q49" s="53">
        <f t="shared" si="1"/>
        <v>134852</v>
      </c>
      <c r="R49" s="10"/>
      <c r="S49" s="100">
        <f>+Northern!S48</f>
        <v>62458</v>
      </c>
      <c r="T49" s="99">
        <f>+Northern!T48</f>
        <v>20460</v>
      </c>
      <c r="U49" s="99">
        <f>+Northern!U48</f>
        <v>9998</v>
      </c>
      <c r="V49" s="99">
        <f>+Northern!V48</f>
        <v>0</v>
      </c>
      <c r="W49" s="99">
        <f>+Northern!W48</f>
        <v>15001</v>
      </c>
      <c r="X49" s="99">
        <f>+Northern!X48</f>
        <v>15475</v>
      </c>
      <c r="Y49" s="99">
        <f>+Northern!Y48</f>
        <v>1921</v>
      </c>
      <c r="Z49" s="99">
        <f>+Northern!Z48</f>
        <v>0</v>
      </c>
      <c r="AA49" s="99">
        <f>+Northern!AA48</f>
        <v>0</v>
      </c>
      <c r="AB49" s="88">
        <f t="shared" si="2"/>
        <v>125313</v>
      </c>
      <c r="AC49" s="53">
        <f t="shared" si="3"/>
        <v>9539</v>
      </c>
      <c r="AD49" s="41"/>
      <c r="AE49" s="100">
        <f>+Northern!AE48</f>
        <v>1092300</v>
      </c>
      <c r="AF49" s="100">
        <f>+Northern!AF48</f>
        <v>52856</v>
      </c>
      <c r="AG49" s="100">
        <f>+Northern!AG48</f>
        <v>548169</v>
      </c>
      <c r="AH49" s="100">
        <f>+Northern!AH48</f>
        <v>1870</v>
      </c>
      <c r="AI49" s="53">
        <f t="shared" si="4"/>
        <v>1695195</v>
      </c>
      <c r="AJ49" s="100">
        <f>+Northern!AJ48</f>
        <v>20641</v>
      </c>
      <c r="AK49" s="53">
        <f t="shared" si="5"/>
        <v>1674554</v>
      </c>
      <c r="AL49" s="41"/>
      <c r="AM49" s="89"/>
      <c r="AN49" s="41"/>
    </row>
    <row r="50" spans="1:40" ht="22.5" customHeight="1">
      <c r="A50" s="4">
        <f t="shared" si="6"/>
        <v>46</v>
      </c>
      <c r="B50" s="43" t="s">
        <v>303</v>
      </c>
      <c r="C50" s="43">
        <v>13344</v>
      </c>
      <c r="D50" s="65" t="s">
        <v>25</v>
      </c>
      <c r="E50" s="65" t="str">
        <f t="shared" si="0"/>
        <v> </v>
      </c>
      <c r="F50" s="137" t="s">
        <v>316</v>
      </c>
      <c r="G50" s="99">
        <f>+Northern!G49</f>
        <v>51759</v>
      </c>
      <c r="H50" s="99">
        <f>+Northern!H49</f>
        <v>0</v>
      </c>
      <c r="I50" s="99">
        <f>+Northern!I49</f>
        <v>30465</v>
      </c>
      <c r="J50" s="99">
        <f>+Northern!J49</f>
        <v>0</v>
      </c>
      <c r="K50" s="99">
        <f>+Northern!K49</f>
        <v>0</v>
      </c>
      <c r="L50" s="99">
        <f>+Northern!L49</f>
        <v>0</v>
      </c>
      <c r="M50" s="99">
        <f>+Northern!M49</f>
        <v>0</v>
      </c>
      <c r="N50" s="99">
        <f>+Northern!N49</f>
        <v>0</v>
      </c>
      <c r="O50" s="99">
        <f>+Northern!O49</f>
        <v>0</v>
      </c>
      <c r="P50" s="99">
        <f>+Northern!P49</f>
        <v>0</v>
      </c>
      <c r="Q50" s="53">
        <f t="shared" si="1"/>
        <v>82224</v>
      </c>
      <c r="R50" s="10"/>
      <c r="S50" s="100">
        <f>+Northern!S49</f>
        <v>44605</v>
      </c>
      <c r="T50" s="99">
        <f>+Northern!T49</f>
        <v>0</v>
      </c>
      <c r="U50" s="99">
        <f>+Northern!U49</f>
        <v>0</v>
      </c>
      <c r="V50" s="99">
        <f>+Northern!V49</f>
        <v>0</v>
      </c>
      <c r="W50" s="99">
        <f>+Northern!W49</f>
        <v>0</v>
      </c>
      <c r="X50" s="99">
        <f>+Northern!X49</f>
        <v>19083</v>
      </c>
      <c r="Y50" s="99">
        <f>+Northern!Y49</f>
        <v>0</v>
      </c>
      <c r="Z50" s="99">
        <f>+Northern!Z49</f>
        <v>0</v>
      </c>
      <c r="AA50" s="99">
        <f>+Northern!AA49</f>
        <v>7578</v>
      </c>
      <c r="AB50" s="88">
        <f t="shared" si="2"/>
        <v>71266</v>
      </c>
      <c r="AC50" s="53">
        <f t="shared" si="3"/>
        <v>10958</v>
      </c>
      <c r="AD50" s="41"/>
      <c r="AE50" s="100">
        <f>+Northern!AE49</f>
        <v>0</v>
      </c>
      <c r="AF50" s="100">
        <f>+Northern!AF49</f>
        <v>0</v>
      </c>
      <c r="AG50" s="100">
        <f>+Northern!AG49</f>
        <v>30000</v>
      </c>
      <c r="AH50" s="100">
        <f>+Northern!AH49</f>
        <v>2465</v>
      </c>
      <c r="AI50" s="53">
        <f t="shared" si="4"/>
        <v>32465</v>
      </c>
      <c r="AJ50" s="100">
        <f>+Northern!AJ49</f>
        <v>0</v>
      </c>
      <c r="AK50" s="53">
        <f t="shared" si="5"/>
        <v>32465</v>
      </c>
      <c r="AL50" s="41"/>
      <c r="AM50" s="89"/>
      <c r="AN50" s="41"/>
    </row>
    <row r="51" spans="1:40" ht="22.5" customHeight="1">
      <c r="A51" s="4">
        <f t="shared" si="6"/>
        <v>47</v>
      </c>
      <c r="B51" s="43" t="s">
        <v>303</v>
      </c>
      <c r="C51" s="43">
        <v>9272</v>
      </c>
      <c r="D51" s="65" t="s">
        <v>411</v>
      </c>
      <c r="E51" s="65">
        <f t="shared" si="0"/>
        <v>1</v>
      </c>
      <c r="F51" s="137" t="s">
        <v>315</v>
      </c>
      <c r="G51" s="99">
        <f>+Northern!G50</f>
        <v>29530</v>
      </c>
      <c r="H51" s="99">
        <f>+Northern!H50</f>
        <v>0</v>
      </c>
      <c r="I51" s="99">
        <f>+Northern!I50</f>
        <v>0</v>
      </c>
      <c r="J51" s="99">
        <f>+Northern!J50</f>
        <v>0</v>
      </c>
      <c r="K51" s="99">
        <f>+Northern!K50</f>
        <v>0</v>
      </c>
      <c r="L51" s="99">
        <f>+Northern!L50</f>
        <v>0</v>
      </c>
      <c r="M51" s="99">
        <f>+Northern!M50</f>
        <v>1372</v>
      </c>
      <c r="N51" s="99">
        <f>+Northern!N50</f>
        <v>23363</v>
      </c>
      <c r="O51" s="99">
        <f>+Northern!O50</f>
        <v>261</v>
      </c>
      <c r="P51" s="99">
        <f>+Northern!P50</f>
        <v>0</v>
      </c>
      <c r="Q51" s="53">
        <f t="shared" si="1"/>
        <v>54526</v>
      </c>
      <c r="R51" s="10"/>
      <c r="S51" s="100">
        <f>+Northern!S50</f>
        <v>0</v>
      </c>
      <c r="T51" s="99">
        <f>+Northern!T50</f>
        <v>0</v>
      </c>
      <c r="U51" s="99">
        <f>+Northern!U50</f>
        <v>8590</v>
      </c>
      <c r="V51" s="99">
        <f>+Northern!V50</f>
        <v>0</v>
      </c>
      <c r="W51" s="99">
        <f>+Northern!W50</f>
        <v>13519</v>
      </c>
      <c r="X51" s="99">
        <f>+Northern!X50</f>
        <v>9939</v>
      </c>
      <c r="Y51" s="99">
        <f>+Northern!Y50</f>
        <v>3812</v>
      </c>
      <c r="Z51" s="99">
        <f>+Northern!Z50</f>
        <v>4450</v>
      </c>
      <c r="AA51" s="99">
        <f>+Northern!AA50</f>
        <v>1603</v>
      </c>
      <c r="AB51" s="88">
        <f t="shared" si="2"/>
        <v>41913</v>
      </c>
      <c r="AC51" s="53">
        <f t="shared" si="3"/>
        <v>12613</v>
      </c>
      <c r="AD51" s="41"/>
      <c r="AE51" s="100">
        <f>+Northern!AE50</f>
        <v>0</v>
      </c>
      <c r="AF51" s="100">
        <f>+Northern!AF50</f>
        <v>8830</v>
      </c>
      <c r="AG51" s="100">
        <f>+Northern!AG50</f>
        <v>568429</v>
      </c>
      <c r="AH51" s="100">
        <f>+Northern!AH50</f>
        <v>0</v>
      </c>
      <c r="AI51" s="53">
        <f t="shared" si="4"/>
        <v>577259</v>
      </c>
      <c r="AJ51" s="100">
        <f>+Northern!AJ50</f>
        <v>402</v>
      </c>
      <c r="AK51" s="53">
        <f t="shared" si="5"/>
        <v>576857</v>
      </c>
      <c r="AL51" s="41"/>
      <c r="AM51" s="89"/>
      <c r="AN51" s="41"/>
    </row>
    <row r="52" spans="1:40" ht="22.5" customHeight="1">
      <c r="A52" s="4">
        <f t="shared" si="6"/>
        <v>48</v>
      </c>
      <c r="B52" s="43" t="s">
        <v>303</v>
      </c>
      <c r="C52" s="43">
        <v>9316</v>
      </c>
      <c r="D52" s="65" t="s">
        <v>26</v>
      </c>
      <c r="E52" s="65">
        <f t="shared" si="0"/>
        <v>1</v>
      </c>
      <c r="F52" s="137" t="s">
        <v>315</v>
      </c>
      <c r="G52" s="99">
        <f>+Northern!G51</f>
        <v>16070</v>
      </c>
      <c r="H52" s="99">
        <f>+Northern!H51</f>
        <v>0</v>
      </c>
      <c r="I52" s="99">
        <f>+Northern!I51</f>
        <v>0</v>
      </c>
      <c r="J52" s="99">
        <f>+Northern!J51</f>
        <v>0</v>
      </c>
      <c r="K52" s="99">
        <f>+Northern!K51</f>
        <v>0</v>
      </c>
      <c r="L52" s="99">
        <f>+Northern!L51</f>
        <v>0</v>
      </c>
      <c r="M52" s="99">
        <f>+Northern!M51</f>
        <v>29160</v>
      </c>
      <c r="N52" s="99">
        <f>+Northern!N51</f>
        <v>0</v>
      </c>
      <c r="O52" s="99">
        <f>+Northern!O51</f>
        <v>36057</v>
      </c>
      <c r="P52" s="99">
        <f>+Northern!P51</f>
        <v>0</v>
      </c>
      <c r="Q52" s="53">
        <f t="shared" si="1"/>
        <v>81287</v>
      </c>
      <c r="R52" s="10"/>
      <c r="S52" s="100">
        <f>+Northern!S51</f>
        <v>31153</v>
      </c>
      <c r="T52" s="99">
        <f>+Northern!T51</f>
        <v>0</v>
      </c>
      <c r="U52" s="99">
        <f>+Northern!U51</f>
        <v>5895</v>
      </c>
      <c r="V52" s="99">
        <f>+Northern!V51</f>
        <v>11287</v>
      </c>
      <c r="W52" s="99">
        <f>+Northern!W51</f>
        <v>20872</v>
      </c>
      <c r="X52" s="99">
        <f>+Northern!X51</f>
        <v>6326</v>
      </c>
      <c r="Y52" s="99">
        <f>+Northern!Y51</f>
        <v>0</v>
      </c>
      <c r="Z52" s="99">
        <f>+Northern!Z51</f>
        <v>0</v>
      </c>
      <c r="AA52" s="99">
        <f>+Northern!AA51</f>
        <v>10777</v>
      </c>
      <c r="AB52" s="88">
        <f t="shared" si="2"/>
        <v>86310</v>
      </c>
      <c r="AC52" s="53">
        <f t="shared" si="3"/>
        <v>-5023</v>
      </c>
      <c r="AD52" s="41"/>
      <c r="AE52" s="100">
        <f>+Northern!AE51</f>
        <v>1810000</v>
      </c>
      <c r="AF52" s="100">
        <f>+Northern!AF51</f>
        <v>0</v>
      </c>
      <c r="AG52" s="100">
        <f>+Northern!AG51</f>
        <v>81471</v>
      </c>
      <c r="AH52" s="100">
        <f>+Northern!AH51</f>
        <v>0</v>
      </c>
      <c r="AI52" s="53">
        <f t="shared" si="4"/>
        <v>1891471</v>
      </c>
      <c r="AJ52" s="100">
        <f>+Northern!AJ51</f>
        <v>0</v>
      </c>
      <c r="AK52" s="53">
        <f t="shared" si="5"/>
        <v>1891471</v>
      </c>
      <c r="AL52" s="41"/>
      <c r="AM52" s="89"/>
      <c r="AN52" s="41"/>
    </row>
    <row r="53" spans="1:40" ht="22.5" customHeight="1">
      <c r="A53" s="4">
        <f t="shared" si="6"/>
        <v>49</v>
      </c>
      <c r="B53" s="43" t="s">
        <v>303</v>
      </c>
      <c r="C53" s="43">
        <v>9317</v>
      </c>
      <c r="D53" s="65" t="s">
        <v>27</v>
      </c>
      <c r="E53" s="65">
        <f t="shared" si="0"/>
        <v>1</v>
      </c>
      <c r="F53" s="137" t="s">
        <v>315</v>
      </c>
      <c r="G53" s="99">
        <f>+Northern!G52</f>
        <v>71251</v>
      </c>
      <c r="H53" s="99">
        <f>+Northern!H52</f>
        <v>0</v>
      </c>
      <c r="I53" s="99">
        <f>+Northern!I52</f>
        <v>17759</v>
      </c>
      <c r="J53" s="99">
        <f>+Northern!J52</f>
        <v>0</v>
      </c>
      <c r="K53" s="99">
        <f>+Northern!K52</f>
        <v>2230</v>
      </c>
      <c r="L53" s="99">
        <f>+Northern!L52</f>
        <v>0</v>
      </c>
      <c r="M53" s="99">
        <f>+Northern!M52</f>
        <v>82328</v>
      </c>
      <c r="N53" s="99">
        <f>+Northern!N52</f>
        <v>21336</v>
      </c>
      <c r="O53" s="99">
        <f>+Northern!O52</f>
        <v>39711</v>
      </c>
      <c r="P53" s="99">
        <f>+Northern!P52</f>
        <v>16319</v>
      </c>
      <c r="Q53" s="53">
        <f t="shared" si="1"/>
        <v>250934</v>
      </c>
      <c r="R53" s="10"/>
      <c r="S53" s="100">
        <f>+Northern!S52</f>
        <v>51250</v>
      </c>
      <c r="T53" s="99">
        <f>+Northern!T52</f>
        <v>26580</v>
      </c>
      <c r="U53" s="99">
        <f>+Northern!U52</f>
        <v>2465</v>
      </c>
      <c r="V53" s="99">
        <f>+Northern!V52</f>
        <v>27572</v>
      </c>
      <c r="W53" s="99">
        <f>+Northern!W52</f>
        <v>13004</v>
      </c>
      <c r="X53" s="99">
        <f>+Northern!X52</f>
        <v>13813</v>
      </c>
      <c r="Y53" s="99">
        <f>+Northern!Y52</f>
        <v>1200</v>
      </c>
      <c r="Z53" s="99">
        <f>+Northern!Z52</f>
        <v>24475</v>
      </c>
      <c r="AA53" s="99">
        <f>+Northern!AA52</f>
        <v>21676</v>
      </c>
      <c r="AB53" s="88">
        <f t="shared" si="2"/>
        <v>182035</v>
      </c>
      <c r="AC53" s="53">
        <f t="shared" si="3"/>
        <v>68899</v>
      </c>
      <c r="AD53" s="41"/>
      <c r="AE53" s="100">
        <f>+Northern!AE52</f>
        <v>660000</v>
      </c>
      <c r="AF53" s="100">
        <f>+Northern!AF52</f>
        <v>0</v>
      </c>
      <c r="AG53" s="100">
        <f>+Northern!AG52</f>
        <v>641198</v>
      </c>
      <c r="AH53" s="100">
        <f>+Northern!AH52</f>
        <v>4160</v>
      </c>
      <c r="AI53" s="53">
        <f t="shared" si="4"/>
        <v>1305358</v>
      </c>
      <c r="AJ53" s="100">
        <f>+Northern!AJ52</f>
        <v>10714</v>
      </c>
      <c r="AK53" s="53">
        <f t="shared" si="5"/>
        <v>1294644</v>
      </c>
      <c r="AL53" s="41"/>
      <c r="AM53" s="89"/>
      <c r="AN53" s="41"/>
    </row>
    <row r="54" spans="1:40" ht="22.5" customHeight="1">
      <c r="A54" s="4">
        <f t="shared" si="6"/>
        <v>50</v>
      </c>
      <c r="B54" s="43" t="s">
        <v>303</v>
      </c>
      <c r="C54" s="43">
        <v>9871</v>
      </c>
      <c r="D54" s="65" t="s">
        <v>45</v>
      </c>
      <c r="E54" s="65" t="str">
        <f t="shared" si="0"/>
        <v> </v>
      </c>
      <c r="F54" s="137" t="s">
        <v>316</v>
      </c>
      <c r="G54" s="99">
        <f>+Northern!G53</f>
        <v>18619</v>
      </c>
      <c r="H54" s="99">
        <f>+Northern!H53</f>
        <v>2584</v>
      </c>
      <c r="I54" s="99">
        <f>+Northern!I53</f>
        <v>0</v>
      </c>
      <c r="J54" s="99">
        <f>+Northern!J53</f>
        <v>0</v>
      </c>
      <c r="K54" s="99">
        <f>+Northern!K53</f>
        <v>0</v>
      </c>
      <c r="L54" s="99">
        <f>+Northern!L53</f>
        <v>0</v>
      </c>
      <c r="M54" s="99">
        <f>+Northern!M53</f>
        <v>0</v>
      </c>
      <c r="N54" s="99">
        <f>+Northern!N53</f>
        <v>0</v>
      </c>
      <c r="O54" s="99">
        <f>+Northern!O53</f>
        <v>0</v>
      </c>
      <c r="P54" s="99">
        <f>+Northern!P53</f>
        <v>7700</v>
      </c>
      <c r="Q54" s="53">
        <f t="shared" si="1"/>
        <v>28903</v>
      </c>
      <c r="R54" s="10"/>
      <c r="S54" s="100">
        <f>+Northern!S53</f>
        <v>89000</v>
      </c>
      <c r="T54" s="99">
        <f>+Northern!T53</f>
        <v>0</v>
      </c>
      <c r="U54" s="99">
        <f>+Northern!U53</f>
        <v>0</v>
      </c>
      <c r="V54" s="99">
        <f>+Northern!V53</f>
        <v>0</v>
      </c>
      <c r="W54" s="99">
        <f>+Northern!W53</f>
        <v>0</v>
      </c>
      <c r="X54" s="99">
        <f>+Northern!X53</f>
        <v>13579</v>
      </c>
      <c r="Y54" s="99">
        <f>+Northern!Y53</f>
        <v>0</v>
      </c>
      <c r="Z54" s="99">
        <f>+Northern!Z53</f>
        <v>0</v>
      </c>
      <c r="AA54" s="99">
        <f>+Northern!AA53</f>
        <v>6705</v>
      </c>
      <c r="AB54" s="88">
        <f t="shared" si="2"/>
        <v>109284</v>
      </c>
      <c r="AC54" s="53">
        <f t="shared" si="3"/>
        <v>-80381</v>
      </c>
      <c r="AD54" s="41"/>
      <c r="AE54" s="100">
        <f>+Northern!AE53</f>
        <v>1100000</v>
      </c>
      <c r="AF54" s="100">
        <f>+Northern!AF53</f>
        <v>0</v>
      </c>
      <c r="AG54" s="100">
        <f>+Northern!AG53</f>
        <v>70000</v>
      </c>
      <c r="AH54" s="100">
        <f>+Northern!AH53</f>
        <v>2900</v>
      </c>
      <c r="AI54" s="53">
        <f t="shared" si="4"/>
        <v>1172900</v>
      </c>
      <c r="AJ54" s="100">
        <f>+Northern!AJ53</f>
        <v>0</v>
      </c>
      <c r="AK54" s="53">
        <f t="shared" si="5"/>
        <v>1172900</v>
      </c>
      <c r="AL54" s="41"/>
      <c r="AM54" s="89"/>
      <c r="AN54" s="41"/>
    </row>
    <row r="55" spans="1:40" ht="22.5" customHeight="1">
      <c r="A55" s="4">
        <f t="shared" si="6"/>
        <v>51</v>
      </c>
      <c r="B55" s="43" t="s">
        <v>303</v>
      </c>
      <c r="C55" s="43">
        <v>9347</v>
      </c>
      <c r="D55" s="65" t="s">
        <v>64</v>
      </c>
      <c r="E55" s="65">
        <f t="shared" si="0"/>
        <v>1</v>
      </c>
      <c r="F55" s="137" t="s">
        <v>315</v>
      </c>
      <c r="G55" s="99">
        <f>+Northern!G54</f>
        <v>303553</v>
      </c>
      <c r="H55" s="99">
        <f>+Northern!H54</f>
        <v>174</v>
      </c>
      <c r="I55" s="99">
        <f>+Northern!I54</f>
        <v>16789</v>
      </c>
      <c r="J55" s="99">
        <f>+Northern!J54</f>
        <v>0</v>
      </c>
      <c r="K55" s="99">
        <f>+Northern!K54</f>
        <v>0</v>
      </c>
      <c r="L55" s="99">
        <f>+Northern!L54</f>
        <v>0</v>
      </c>
      <c r="M55" s="99">
        <f>+Northern!M54</f>
        <v>23920</v>
      </c>
      <c r="N55" s="99">
        <f>+Northern!N54</f>
        <v>3766</v>
      </c>
      <c r="O55" s="99">
        <f>+Northern!O54</f>
        <v>0</v>
      </c>
      <c r="P55" s="99">
        <f>+Northern!P54</f>
        <v>2933</v>
      </c>
      <c r="Q55" s="53">
        <f t="shared" si="1"/>
        <v>351135</v>
      </c>
      <c r="R55" s="10"/>
      <c r="S55" s="100">
        <f>+Northern!S54</f>
        <v>103023</v>
      </c>
      <c r="T55" s="99">
        <f>+Northern!T54</f>
        <v>18200</v>
      </c>
      <c r="U55" s="99">
        <f>+Northern!U54</f>
        <v>0</v>
      </c>
      <c r="V55" s="99">
        <f>+Northern!V54</f>
        <v>103185</v>
      </c>
      <c r="W55" s="99">
        <f>+Northern!W54</f>
        <v>53598</v>
      </c>
      <c r="X55" s="99">
        <f>+Northern!X54</f>
        <v>60193</v>
      </c>
      <c r="Y55" s="99">
        <f>+Northern!Y54</f>
        <v>13649</v>
      </c>
      <c r="Z55" s="99">
        <f>+Northern!Z54</f>
        <v>10269</v>
      </c>
      <c r="AA55" s="99">
        <f>+Northern!AA54</f>
        <v>0</v>
      </c>
      <c r="AB55" s="88">
        <f t="shared" si="2"/>
        <v>362117</v>
      </c>
      <c r="AC55" s="53">
        <f t="shared" si="3"/>
        <v>-10982</v>
      </c>
      <c r="AD55" s="41"/>
      <c r="AE55" s="100">
        <f>+Northern!AE54</f>
        <v>0</v>
      </c>
      <c r="AF55" s="100">
        <f>+Northern!AF54</f>
        <v>0</v>
      </c>
      <c r="AG55" s="100">
        <f>+Northern!AG54</f>
        <v>0</v>
      </c>
      <c r="AH55" s="100">
        <f>+Northern!AH54</f>
        <v>0</v>
      </c>
      <c r="AI55" s="53">
        <f t="shared" si="4"/>
        <v>0</v>
      </c>
      <c r="AJ55" s="100">
        <f>+Northern!AJ54</f>
        <v>0</v>
      </c>
      <c r="AK55" s="53">
        <f t="shared" si="5"/>
        <v>0</v>
      </c>
      <c r="AL55" s="41"/>
      <c r="AM55" s="89"/>
      <c r="AN55" s="41"/>
    </row>
    <row r="56" spans="1:40" ht="22.5" customHeight="1">
      <c r="A56" s="4">
        <f t="shared" si="6"/>
        <v>52</v>
      </c>
      <c r="B56" s="43" t="s">
        <v>303</v>
      </c>
      <c r="C56" s="43">
        <v>9346</v>
      </c>
      <c r="D56" s="65" t="s">
        <v>55</v>
      </c>
      <c r="E56" s="65">
        <f t="shared" si="0"/>
        <v>1</v>
      </c>
      <c r="F56" s="137" t="s">
        <v>315</v>
      </c>
      <c r="G56" s="99">
        <f>+Northern!G55</f>
        <v>256370</v>
      </c>
      <c r="H56" s="99">
        <f>+Northern!H55</f>
        <v>1006</v>
      </c>
      <c r="I56" s="99">
        <f>+Northern!I55</f>
        <v>3718</v>
      </c>
      <c r="J56" s="99">
        <f>+Northern!J55</f>
        <v>16913</v>
      </c>
      <c r="K56" s="99">
        <f>+Northern!K55</f>
        <v>7000</v>
      </c>
      <c r="L56" s="99">
        <f>+Northern!L55</f>
        <v>0</v>
      </c>
      <c r="M56" s="99">
        <f>+Northern!M55</f>
        <v>1270</v>
      </c>
      <c r="N56" s="99">
        <f>+Northern!N55</f>
        <v>7941</v>
      </c>
      <c r="O56" s="99">
        <f>+Northern!O55</f>
        <v>3909</v>
      </c>
      <c r="P56" s="99">
        <f>+Northern!P55</f>
        <v>74</v>
      </c>
      <c r="Q56" s="53">
        <f t="shared" si="1"/>
        <v>298201</v>
      </c>
      <c r="R56" s="10"/>
      <c r="S56" s="100">
        <f>+Northern!S55</f>
        <v>67046</v>
      </c>
      <c r="T56" s="99">
        <f>+Northern!T55</f>
        <v>0</v>
      </c>
      <c r="U56" s="99">
        <f>+Northern!U55</f>
        <v>25204</v>
      </c>
      <c r="V56" s="99">
        <f>+Northern!V55</f>
        <v>39295</v>
      </c>
      <c r="W56" s="99">
        <f>+Northern!W55</f>
        <v>34028</v>
      </c>
      <c r="X56" s="99">
        <f>+Northern!X55</f>
        <v>37431</v>
      </c>
      <c r="Y56" s="99">
        <f>+Northern!Y55</f>
        <v>32996</v>
      </c>
      <c r="Z56" s="99">
        <f>+Northern!Z55</f>
        <v>17571</v>
      </c>
      <c r="AA56" s="99">
        <f>+Northern!AA55</f>
        <v>0</v>
      </c>
      <c r="AB56" s="88">
        <f t="shared" si="2"/>
        <v>253571</v>
      </c>
      <c r="AC56" s="53">
        <f t="shared" si="3"/>
        <v>44630</v>
      </c>
      <c r="AD56" s="41"/>
      <c r="AE56" s="100">
        <f>+Northern!AE55</f>
        <v>3112000</v>
      </c>
      <c r="AF56" s="100">
        <f>+Northern!AF55</f>
        <v>141500</v>
      </c>
      <c r="AG56" s="100">
        <f>+Northern!AG55</f>
        <v>594080</v>
      </c>
      <c r="AH56" s="100">
        <f>+Northern!AH55</f>
        <v>0</v>
      </c>
      <c r="AI56" s="53">
        <f t="shared" si="4"/>
        <v>3847580</v>
      </c>
      <c r="AJ56" s="100">
        <f>+Northern!AJ55</f>
        <v>0</v>
      </c>
      <c r="AK56" s="53">
        <f t="shared" si="5"/>
        <v>3847580</v>
      </c>
      <c r="AL56" s="41"/>
      <c r="AM56" s="89"/>
      <c r="AN56" s="41"/>
    </row>
    <row r="57" spans="1:40" ht="22.5" customHeight="1">
      <c r="A57" s="4">
        <f t="shared" si="6"/>
        <v>53</v>
      </c>
      <c r="B57" s="43" t="s">
        <v>303</v>
      </c>
      <c r="C57" s="43">
        <v>9356</v>
      </c>
      <c r="D57" s="65" t="s">
        <v>63</v>
      </c>
      <c r="E57" s="65" t="str">
        <f t="shared" si="0"/>
        <v> </v>
      </c>
      <c r="F57" s="137" t="s">
        <v>316</v>
      </c>
      <c r="G57" s="99">
        <f>+Northern!G56</f>
        <v>95583</v>
      </c>
      <c r="H57" s="99">
        <f>+Northern!H56</f>
        <v>0</v>
      </c>
      <c r="I57" s="99">
        <f>+Northern!I56</f>
        <v>0</v>
      </c>
      <c r="J57" s="99">
        <f>+Northern!J56</f>
        <v>0</v>
      </c>
      <c r="K57" s="99">
        <f>+Northern!K56</f>
        <v>0</v>
      </c>
      <c r="L57" s="99">
        <f>+Northern!L56</f>
        <v>0</v>
      </c>
      <c r="M57" s="99">
        <f>+Northern!M56</f>
        <v>0</v>
      </c>
      <c r="N57" s="99">
        <f>+Northern!N56</f>
        <v>0</v>
      </c>
      <c r="O57" s="99">
        <f>+Northern!O56</f>
        <v>0</v>
      </c>
      <c r="P57" s="99">
        <f>+Northern!P56</f>
        <v>0</v>
      </c>
      <c r="Q57" s="53">
        <f t="shared" si="1"/>
        <v>95583</v>
      </c>
      <c r="R57" s="10"/>
      <c r="S57" s="100">
        <f>+Northern!S56</f>
        <v>0</v>
      </c>
      <c r="T57" s="99">
        <f>+Northern!T56</f>
        <v>0</v>
      </c>
      <c r="U57" s="99">
        <f>+Northern!U56</f>
        <v>0</v>
      </c>
      <c r="V57" s="99">
        <f>+Northern!V56</f>
        <v>0</v>
      </c>
      <c r="W57" s="99">
        <f>+Northern!W56</f>
        <v>0</v>
      </c>
      <c r="X57" s="99">
        <f>+Northern!X56</f>
        <v>0</v>
      </c>
      <c r="Y57" s="99">
        <f>+Northern!Y56</f>
        <v>0</v>
      </c>
      <c r="Z57" s="99">
        <f>+Northern!Z56</f>
        <v>0</v>
      </c>
      <c r="AA57" s="99">
        <f>+Northern!AA56</f>
        <v>0</v>
      </c>
      <c r="AB57" s="88">
        <f t="shared" si="2"/>
        <v>0</v>
      </c>
      <c r="AC57" s="53">
        <f t="shared" si="3"/>
        <v>95583</v>
      </c>
      <c r="AD57" s="41"/>
      <c r="AE57" s="100">
        <f>+Northern!AE56</f>
        <v>0</v>
      </c>
      <c r="AF57" s="100">
        <f>+Northern!AF56</f>
        <v>0</v>
      </c>
      <c r="AG57" s="100">
        <f>+Northern!AG56</f>
        <v>0</v>
      </c>
      <c r="AH57" s="100">
        <f>+Northern!AH56</f>
        <v>0</v>
      </c>
      <c r="AI57" s="53">
        <f t="shared" si="4"/>
        <v>0</v>
      </c>
      <c r="AJ57" s="100">
        <f>+Northern!AJ56</f>
        <v>0</v>
      </c>
      <c r="AK57" s="53">
        <f t="shared" si="5"/>
        <v>0</v>
      </c>
      <c r="AL57" s="41"/>
      <c r="AM57" s="89"/>
      <c r="AN57" s="41"/>
    </row>
    <row r="58" spans="1:40" ht="22.5" customHeight="1">
      <c r="A58" s="4">
        <f t="shared" si="6"/>
        <v>54</v>
      </c>
      <c r="B58" s="43" t="s">
        <v>303</v>
      </c>
      <c r="C58" s="43">
        <v>9348</v>
      </c>
      <c r="D58" s="65" t="s">
        <v>65</v>
      </c>
      <c r="E58" s="65">
        <f t="shared" si="0"/>
        <v>1</v>
      </c>
      <c r="F58" s="137" t="s">
        <v>315</v>
      </c>
      <c r="G58" s="99">
        <f>+Northern!G57</f>
        <v>72578</v>
      </c>
      <c r="H58" s="99">
        <f>+Northern!H57</f>
        <v>0</v>
      </c>
      <c r="I58" s="99">
        <f>+Northern!I57</f>
        <v>0</v>
      </c>
      <c r="J58" s="99">
        <f>+Northern!J57</f>
        <v>0</v>
      </c>
      <c r="K58" s="99">
        <f>+Northern!K57</f>
        <v>0</v>
      </c>
      <c r="L58" s="99">
        <f>+Northern!L57</f>
        <v>0</v>
      </c>
      <c r="M58" s="99">
        <f>+Northern!M57</f>
        <v>132855</v>
      </c>
      <c r="N58" s="99">
        <f>+Northern!N57</f>
        <v>21808</v>
      </c>
      <c r="O58" s="99">
        <f>+Northern!O57</f>
        <v>4304</v>
      </c>
      <c r="P58" s="99">
        <f>+Northern!P57</f>
        <v>13866</v>
      </c>
      <c r="Q58" s="53">
        <f t="shared" si="1"/>
        <v>245411</v>
      </c>
      <c r="R58" s="10"/>
      <c r="S58" s="100">
        <f>+Northern!S57</f>
        <v>59551</v>
      </c>
      <c r="T58" s="99">
        <f>+Northern!T57</f>
        <v>0</v>
      </c>
      <c r="U58" s="99">
        <f>+Northern!U57</f>
        <v>19164</v>
      </c>
      <c r="V58" s="99">
        <f>+Northern!V57</f>
        <v>11780</v>
      </c>
      <c r="W58" s="99">
        <f>+Northern!W57</f>
        <v>27726</v>
      </c>
      <c r="X58" s="99">
        <f>+Northern!X57</f>
        <v>22700</v>
      </c>
      <c r="Y58" s="99">
        <f>+Northern!Y57</f>
        <v>6656</v>
      </c>
      <c r="Z58" s="99">
        <f>+Northern!Z57</f>
        <v>0</v>
      </c>
      <c r="AA58" s="99">
        <f>+Northern!AA57</f>
        <v>18043</v>
      </c>
      <c r="AB58" s="88">
        <f t="shared" si="2"/>
        <v>165620</v>
      </c>
      <c r="AC58" s="53">
        <f t="shared" si="3"/>
        <v>79791</v>
      </c>
      <c r="AD58" s="41"/>
      <c r="AE58" s="100">
        <f>+Northern!AE57</f>
        <v>9601541</v>
      </c>
      <c r="AF58" s="100">
        <f>+Northern!AF57</f>
        <v>93434</v>
      </c>
      <c r="AG58" s="100">
        <f>+Northern!AG57</f>
        <v>475225</v>
      </c>
      <c r="AH58" s="100">
        <f>+Northern!AH57</f>
        <v>0</v>
      </c>
      <c r="AI58" s="53">
        <f t="shared" si="4"/>
        <v>10170200</v>
      </c>
      <c r="AJ58" s="100">
        <f>+Northern!AJ57</f>
        <v>6213</v>
      </c>
      <c r="AK58" s="53">
        <f t="shared" si="5"/>
        <v>10163987</v>
      </c>
      <c r="AL58" s="41"/>
      <c r="AM58" s="89"/>
      <c r="AN58" s="41"/>
    </row>
    <row r="59" spans="1:40" ht="22.5" customHeight="1">
      <c r="A59" s="4">
        <f t="shared" si="6"/>
        <v>55</v>
      </c>
      <c r="B59" s="43" t="s">
        <v>303</v>
      </c>
      <c r="C59" s="43">
        <v>9349</v>
      </c>
      <c r="D59" s="65" t="s">
        <v>66</v>
      </c>
      <c r="E59" s="65">
        <f t="shared" si="0"/>
        <v>1</v>
      </c>
      <c r="F59" s="137" t="s">
        <v>315</v>
      </c>
      <c r="G59" s="99">
        <f>+Northern!G58</f>
        <v>88867</v>
      </c>
      <c r="H59" s="99">
        <f>+Northern!H58</f>
        <v>6407</v>
      </c>
      <c r="I59" s="99">
        <f>+Northern!I58</f>
        <v>506</v>
      </c>
      <c r="J59" s="99">
        <f>+Northern!J58</f>
        <v>0</v>
      </c>
      <c r="K59" s="99">
        <f>+Northern!K58</f>
        <v>0</v>
      </c>
      <c r="L59" s="99">
        <f>+Northern!L58</f>
        <v>12150</v>
      </c>
      <c r="M59" s="99">
        <f>+Northern!M58</f>
        <v>30502</v>
      </c>
      <c r="N59" s="99">
        <f>+Northern!N58</f>
        <v>11602</v>
      </c>
      <c r="O59" s="99">
        <f>+Northern!O58</f>
        <v>4566</v>
      </c>
      <c r="P59" s="99">
        <f>+Northern!P58</f>
        <v>0</v>
      </c>
      <c r="Q59" s="53">
        <f t="shared" si="1"/>
        <v>154600</v>
      </c>
      <c r="R59" s="10"/>
      <c r="S59" s="100">
        <f>+Northern!S58</f>
        <v>38719</v>
      </c>
      <c r="T59" s="99">
        <f>+Northern!T58</f>
        <v>11900</v>
      </c>
      <c r="U59" s="99">
        <f>+Northern!U58</f>
        <v>150</v>
      </c>
      <c r="V59" s="99">
        <f>+Northern!V58</f>
        <v>3312</v>
      </c>
      <c r="W59" s="99">
        <f>+Northern!W58</f>
        <v>24701</v>
      </c>
      <c r="X59" s="99">
        <f>+Northern!X58</f>
        <v>35927</v>
      </c>
      <c r="Y59" s="99">
        <f>+Northern!Y58</f>
        <v>0</v>
      </c>
      <c r="Z59" s="99">
        <f>+Northern!Z58</f>
        <v>7384</v>
      </c>
      <c r="AA59" s="99">
        <f>+Northern!AA58</f>
        <v>0</v>
      </c>
      <c r="AB59" s="88">
        <f t="shared" si="2"/>
        <v>122093</v>
      </c>
      <c r="AC59" s="53">
        <f t="shared" si="3"/>
        <v>32507</v>
      </c>
      <c r="AD59" s="41"/>
      <c r="AE59" s="100">
        <f>+Northern!AE58</f>
        <v>2527000</v>
      </c>
      <c r="AF59" s="100">
        <f>+Northern!AF58</f>
        <v>167226</v>
      </c>
      <c r="AG59" s="100">
        <f>+Northern!AG58</f>
        <v>254697</v>
      </c>
      <c r="AH59" s="100">
        <f>+Northern!AH58</f>
        <v>0</v>
      </c>
      <c r="AI59" s="53">
        <f t="shared" si="4"/>
        <v>2948923</v>
      </c>
      <c r="AJ59" s="100">
        <f>+Northern!AJ58</f>
        <v>0</v>
      </c>
      <c r="AK59" s="53">
        <f t="shared" si="5"/>
        <v>2948923</v>
      </c>
      <c r="AL59" s="41"/>
      <c r="AM59" s="89"/>
      <c r="AN59" s="41"/>
    </row>
    <row r="60" spans="1:40" ht="22.5" customHeight="1">
      <c r="A60" s="4">
        <f t="shared" si="6"/>
        <v>56</v>
      </c>
      <c r="B60" s="43" t="s">
        <v>303</v>
      </c>
      <c r="C60" s="43">
        <v>9355</v>
      </c>
      <c r="D60" s="65" t="s">
        <v>229</v>
      </c>
      <c r="E60" s="65">
        <f t="shared" si="0"/>
        <v>1</v>
      </c>
      <c r="F60" s="137" t="s">
        <v>315</v>
      </c>
      <c r="G60" s="99">
        <f>+Northern!G59</f>
        <v>46752</v>
      </c>
      <c r="H60" s="99">
        <f>+Northern!H59</f>
        <v>0</v>
      </c>
      <c r="I60" s="99">
        <f>+Northern!I59</f>
        <v>3422</v>
      </c>
      <c r="J60" s="99">
        <f>+Northern!J59</f>
        <v>1928</v>
      </c>
      <c r="K60" s="99">
        <f>+Northern!K59</f>
        <v>0</v>
      </c>
      <c r="L60" s="99">
        <f>+Northern!L59</f>
        <v>0</v>
      </c>
      <c r="M60" s="99">
        <f>+Northern!M59</f>
        <v>32240</v>
      </c>
      <c r="N60" s="99">
        <f>+Northern!N59</f>
        <v>40090</v>
      </c>
      <c r="O60" s="99">
        <f>+Northern!O59</f>
        <v>1526</v>
      </c>
      <c r="P60" s="99">
        <f>+Northern!P59</f>
        <v>5</v>
      </c>
      <c r="Q60" s="53">
        <f t="shared" si="1"/>
        <v>125963</v>
      </c>
      <c r="R60" s="10"/>
      <c r="S60" s="100">
        <f>+Northern!S59</f>
        <v>0</v>
      </c>
      <c r="T60" s="99">
        <f>+Northern!T59</f>
        <v>0</v>
      </c>
      <c r="U60" s="99">
        <f>+Northern!U59</f>
        <v>8638</v>
      </c>
      <c r="V60" s="99">
        <f>+Northern!V59</f>
        <v>1505</v>
      </c>
      <c r="W60" s="99">
        <f>+Northern!W59</f>
        <v>13223</v>
      </c>
      <c r="X60" s="99">
        <f>+Northern!X59</f>
        <v>7119</v>
      </c>
      <c r="Y60" s="99">
        <f>+Northern!Y59</f>
        <v>5487</v>
      </c>
      <c r="Z60" s="99">
        <f>+Northern!Z59</f>
        <v>2455</v>
      </c>
      <c r="AA60" s="99">
        <f>+Northern!AA59</f>
        <v>0</v>
      </c>
      <c r="AB60" s="88">
        <f t="shared" si="2"/>
        <v>38427</v>
      </c>
      <c r="AC60" s="53">
        <f t="shared" si="3"/>
        <v>87536</v>
      </c>
      <c r="AD60" s="41"/>
      <c r="AE60" s="100">
        <f>+Northern!AE59</f>
        <v>1800809</v>
      </c>
      <c r="AF60" s="100">
        <f>+Northern!AF59</f>
        <v>19295</v>
      </c>
      <c r="AG60" s="100">
        <f>+Northern!AG59</f>
        <v>916243</v>
      </c>
      <c r="AH60" s="100">
        <f>+Northern!AH59</f>
        <v>15</v>
      </c>
      <c r="AI60" s="53">
        <f t="shared" si="4"/>
        <v>2736362</v>
      </c>
      <c r="AJ60" s="100">
        <f>+Northern!AJ59</f>
        <v>333</v>
      </c>
      <c r="AK60" s="53">
        <f t="shared" si="5"/>
        <v>2736029</v>
      </c>
      <c r="AL60" s="41"/>
      <c r="AM60" s="89"/>
      <c r="AN60" s="41"/>
    </row>
    <row r="61" spans="1:40" ht="22.5" customHeight="1">
      <c r="A61" s="4">
        <f t="shared" si="6"/>
        <v>57</v>
      </c>
      <c r="B61" s="43" t="s">
        <v>303</v>
      </c>
      <c r="C61" s="43">
        <v>9323</v>
      </c>
      <c r="D61" s="65" t="s">
        <v>47</v>
      </c>
      <c r="E61" s="65" t="str">
        <f t="shared" si="0"/>
        <v> </v>
      </c>
      <c r="F61" s="137" t="s">
        <v>316</v>
      </c>
      <c r="G61" s="99">
        <f>+Northern!G60</f>
        <v>57478</v>
      </c>
      <c r="H61" s="99">
        <f>+Northern!H60</f>
        <v>0</v>
      </c>
      <c r="I61" s="99">
        <f>+Northern!I60</f>
        <v>95</v>
      </c>
      <c r="J61" s="99">
        <f>+Northern!J60</f>
        <v>0</v>
      </c>
      <c r="K61" s="99">
        <f>+Northern!K60</f>
        <v>0</v>
      </c>
      <c r="L61" s="99">
        <f>+Northern!L60</f>
        <v>0</v>
      </c>
      <c r="M61" s="99">
        <f>+Northern!M60</f>
        <v>30883</v>
      </c>
      <c r="N61" s="99">
        <f>+Northern!N60</f>
        <v>16512</v>
      </c>
      <c r="O61" s="99">
        <f>+Northern!O60</f>
        <v>0</v>
      </c>
      <c r="P61" s="99">
        <f>+Northern!P60</f>
        <v>1790</v>
      </c>
      <c r="Q61" s="53">
        <f t="shared" si="1"/>
        <v>106758</v>
      </c>
      <c r="R61" s="10"/>
      <c r="S61" s="100">
        <f>+Northern!S60</f>
        <v>18261</v>
      </c>
      <c r="T61" s="99">
        <f>+Northern!T60</f>
        <v>0</v>
      </c>
      <c r="U61" s="99">
        <f>+Northern!U60</f>
        <v>100</v>
      </c>
      <c r="V61" s="99">
        <f>+Northern!V60</f>
        <v>250</v>
      </c>
      <c r="W61" s="99">
        <f>+Northern!W60</f>
        <v>143817</v>
      </c>
      <c r="X61" s="99">
        <f>+Northern!X60</f>
        <v>8562</v>
      </c>
      <c r="Y61" s="99">
        <f>+Northern!Y60</f>
        <v>345</v>
      </c>
      <c r="Z61" s="99">
        <f>+Northern!Z60</f>
        <v>0</v>
      </c>
      <c r="AA61" s="99">
        <f>+Northern!AA60</f>
        <v>15580</v>
      </c>
      <c r="AB61" s="88">
        <f t="shared" si="2"/>
        <v>186915</v>
      </c>
      <c r="AC61" s="53">
        <f t="shared" si="3"/>
        <v>-80157</v>
      </c>
      <c r="AD61" s="41"/>
      <c r="AE61" s="100">
        <f>+Northern!AE60</f>
        <v>0</v>
      </c>
      <c r="AF61" s="100">
        <f>+Northern!AF60</f>
        <v>0</v>
      </c>
      <c r="AG61" s="100">
        <f>+Northern!AG60</f>
        <v>300657</v>
      </c>
      <c r="AH61" s="100">
        <f>+Northern!AH60</f>
        <v>30</v>
      </c>
      <c r="AI61" s="53">
        <f t="shared" si="4"/>
        <v>300687</v>
      </c>
      <c r="AJ61" s="100">
        <f>+Northern!AJ60</f>
        <v>0</v>
      </c>
      <c r="AK61" s="53">
        <f t="shared" si="5"/>
        <v>300687</v>
      </c>
      <c r="AL61" s="41"/>
      <c r="AM61" s="89"/>
      <c r="AN61" s="41"/>
    </row>
    <row r="62" spans="1:40" ht="22.5" customHeight="1">
      <c r="A62" s="4">
        <f t="shared" si="6"/>
        <v>58</v>
      </c>
      <c r="B62" s="43" t="s">
        <v>303</v>
      </c>
      <c r="C62" s="43">
        <v>9351</v>
      </c>
      <c r="D62" s="65" t="s">
        <v>56</v>
      </c>
      <c r="E62" s="65" t="str">
        <f t="shared" si="0"/>
        <v> </v>
      </c>
      <c r="F62" s="137" t="s">
        <v>316</v>
      </c>
      <c r="G62" s="99">
        <f>+Northern!G61</f>
        <v>76576</v>
      </c>
      <c r="H62" s="99">
        <f>+Northern!H61</f>
        <v>3975</v>
      </c>
      <c r="I62" s="99">
        <f>+Northern!I61</f>
        <v>6555</v>
      </c>
      <c r="J62" s="99">
        <f>+Northern!J61</f>
        <v>0</v>
      </c>
      <c r="K62" s="99">
        <f>+Northern!K61</f>
        <v>2500</v>
      </c>
      <c r="L62" s="99">
        <f>+Northern!L61</f>
        <v>0</v>
      </c>
      <c r="M62" s="99">
        <f>+Northern!M61</f>
        <v>5713</v>
      </c>
      <c r="N62" s="99">
        <f>+Northern!N61</f>
        <v>32894</v>
      </c>
      <c r="O62" s="99">
        <f>+Northern!O61</f>
        <v>0</v>
      </c>
      <c r="P62" s="99">
        <f>+Northern!P61</f>
        <v>134</v>
      </c>
      <c r="Q62" s="53">
        <f t="shared" si="1"/>
        <v>128347</v>
      </c>
      <c r="R62" s="10"/>
      <c r="S62" s="100">
        <f>+Northern!S61</f>
        <v>46440</v>
      </c>
      <c r="T62" s="99">
        <f>+Northern!T61</f>
        <v>0</v>
      </c>
      <c r="U62" s="99">
        <f>+Northern!U61</f>
        <v>3439</v>
      </c>
      <c r="V62" s="99">
        <f>+Northern!V61</f>
        <v>26396</v>
      </c>
      <c r="W62" s="99">
        <f>+Northern!W61</f>
        <v>21045</v>
      </c>
      <c r="X62" s="99">
        <f>+Northern!X61</f>
        <v>20351</v>
      </c>
      <c r="Y62" s="99">
        <f>+Northern!Y61</f>
        <v>6170</v>
      </c>
      <c r="Z62" s="99">
        <f>+Northern!Z61</f>
        <v>0</v>
      </c>
      <c r="AA62" s="99">
        <f>+Northern!AA61</f>
        <v>0</v>
      </c>
      <c r="AB62" s="88">
        <f t="shared" si="2"/>
        <v>123841</v>
      </c>
      <c r="AC62" s="53">
        <f t="shared" si="3"/>
        <v>4506</v>
      </c>
      <c r="AD62" s="41"/>
      <c r="AE62" s="100">
        <f>+Northern!AE61</f>
        <v>1170880</v>
      </c>
      <c r="AF62" s="100">
        <f>+Northern!AF61</f>
        <v>38818</v>
      </c>
      <c r="AG62" s="100">
        <f>+Northern!AG61</f>
        <v>679442</v>
      </c>
      <c r="AH62" s="100">
        <f>+Northern!AH61</f>
        <v>3460</v>
      </c>
      <c r="AI62" s="53">
        <f t="shared" si="4"/>
        <v>1892600</v>
      </c>
      <c r="AJ62" s="100">
        <f>+Northern!AJ61</f>
        <v>618</v>
      </c>
      <c r="AK62" s="53">
        <f t="shared" si="5"/>
        <v>1891982</v>
      </c>
      <c r="AL62" s="41"/>
      <c r="AM62" s="89"/>
      <c r="AN62" s="41"/>
    </row>
    <row r="63" spans="1:40" ht="22.5" customHeight="1">
      <c r="A63" s="4">
        <f t="shared" si="6"/>
        <v>59</v>
      </c>
      <c r="B63" s="43" t="s">
        <v>303</v>
      </c>
      <c r="C63" s="43">
        <v>9326</v>
      </c>
      <c r="D63" s="65" t="s">
        <v>48</v>
      </c>
      <c r="E63" s="65">
        <f t="shared" si="0"/>
        <v>1</v>
      </c>
      <c r="F63" s="137" t="s">
        <v>315</v>
      </c>
      <c r="G63" s="99">
        <f>+Northern!G62</f>
        <v>123844</v>
      </c>
      <c r="H63" s="99">
        <f>+Northern!H62</f>
        <v>0</v>
      </c>
      <c r="I63" s="99">
        <f>+Northern!I62</f>
        <v>6059</v>
      </c>
      <c r="J63" s="99">
        <f>+Northern!J62</f>
        <v>0</v>
      </c>
      <c r="K63" s="99">
        <f>+Northern!K62</f>
        <v>0</v>
      </c>
      <c r="L63" s="99">
        <f>+Northern!L62</f>
        <v>0</v>
      </c>
      <c r="M63" s="99">
        <f>+Northern!M62</f>
        <v>89235</v>
      </c>
      <c r="N63" s="99">
        <f>+Northern!N62</f>
        <v>6110</v>
      </c>
      <c r="O63" s="99">
        <f>+Northern!O62</f>
        <v>64324</v>
      </c>
      <c r="P63" s="99">
        <f>+Northern!P62</f>
        <v>436</v>
      </c>
      <c r="Q63" s="53">
        <f t="shared" si="1"/>
        <v>290008</v>
      </c>
      <c r="R63" s="10"/>
      <c r="S63" s="100">
        <f>+Northern!S62</f>
        <v>58271</v>
      </c>
      <c r="T63" s="99">
        <f>+Northern!T62</f>
        <v>33000</v>
      </c>
      <c r="U63" s="99">
        <f>+Northern!U62</f>
        <v>62649</v>
      </c>
      <c r="V63" s="99">
        <f>+Northern!V62</f>
        <v>85141</v>
      </c>
      <c r="W63" s="99">
        <f>+Northern!W62</f>
        <v>21731</v>
      </c>
      <c r="X63" s="99">
        <f>+Northern!X62</f>
        <v>23081</v>
      </c>
      <c r="Y63" s="99">
        <f>+Northern!Y62</f>
        <v>0</v>
      </c>
      <c r="Z63" s="99">
        <f>+Northern!Z62</f>
        <v>6059</v>
      </c>
      <c r="AA63" s="99">
        <f>+Northern!AA62</f>
        <v>0</v>
      </c>
      <c r="AB63" s="88">
        <f t="shared" si="2"/>
        <v>289932</v>
      </c>
      <c r="AC63" s="53">
        <f t="shared" si="3"/>
        <v>76</v>
      </c>
      <c r="AD63" s="41"/>
      <c r="AE63" s="100">
        <f>+Northern!AE62</f>
        <v>3056001</v>
      </c>
      <c r="AF63" s="100">
        <f>+Northern!AF62</f>
        <v>57335</v>
      </c>
      <c r="AG63" s="100">
        <f>+Northern!AG62</f>
        <v>191776</v>
      </c>
      <c r="AH63" s="100">
        <f>+Northern!AH62</f>
        <v>12077</v>
      </c>
      <c r="AI63" s="53">
        <f t="shared" si="4"/>
        <v>3317189</v>
      </c>
      <c r="AJ63" s="100">
        <f>+Northern!AJ62</f>
        <v>50725</v>
      </c>
      <c r="AK63" s="53">
        <f t="shared" si="5"/>
        <v>3266464</v>
      </c>
      <c r="AL63" s="41"/>
      <c r="AM63" s="89"/>
      <c r="AN63" s="41"/>
    </row>
    <row r="64" spans="1:40" ht="22.5" customHeight="1">
      <c r="A64" s="4">
        <f t="shared" si="6"/>
        <v>60</v>
      </c>
      <c r="B64" s="43" t="s">
        <v>303</v>
      </c>
      <c r="C64" s="43">
        <v>9325</v>
      </c>
      <c r="D64" s="65" t="s">
        <v>49</v>
      </c>
      <c r="E64" s="65" t="str">
        <f t="shared" si="0"/>
        <v> </v>
      </c>
      <c r="F64" s="137" t="s">
        <v>316</v>
      </c>
      <c r="G64" s="99">
        <f>+Northern!G63</f>
        <v>150174</v>
      </c>
      <c r="H64" s="99">
        <f>+Northern!H63</f>
        <v>7503</v>
      </c>
      <c r="I64" s="99">
        <f>+Northern!I63</f>
        <v>0</v>
      </c>
      <c r="J64" s="99">
        <f>+Northern!J63</f>
        <v>0</v>
      </c>
      <c r="K64" s="99">
        <f>+Northern!K63</f>
        <v>21177</v>
      </c>
      <c r="L64" s="99">
        <f>+Northern!L63</f>
        <v>0</v>
      </c>
      <c r="M64" s="99">
        <f>+Northern!M63</f>
        <v>246051</v>
      </c>
      <c r="N64" s="99">
        <f>+Northern!N63</f>
        <v>16419</v>
      </c>
      <c r="O64" s="99">
        <f>+Northern!O63</f>
        <v>0</v>
      </c>
      <c r="P64" s="99">
        <f>+Northern!P63</f>
        <v>19269</v>
      </c>
      <c r="Q64" s="53">
        <f t="shared" si="1"/>
        <v>460593</v>
      </c>
      <c r="R64" s="10"/>
      <c r="S64" s="100">
        <f>+Northern!S63</f>
        <v>51210</v>
      </c>
      <c r="T64" s="99">
        <f>+Northern!T63</f>
        <v>49212</v>
      </c>
      <c r="U64" s="99">
        <f>+Northern!U63</f>
        <v>6508</v>
      </c>
      <c r="V64" s="99">
        <f>+Northern!V63</f>
        <v>55067</v>
      </c>
      <c r="W64" s="99">
        <f>+Northern!W63</f>
        <v>38756</v>
      </c>
      <c r="X64" s="99">
        <f>+Northern!X63</f>
        <v>114785</v>
      </c>
      <c r="Y64" s="99">
        <f>+Northern!Y63</f>
        <v>24849</v>
      </c>
      <c r="Z64" s="99">
        <f>+Northern!Z63</f>
        <v>0</v>
      </c>
      <c r="AA64" s="99">
        <f>+Northern!AA63</f>
        <v>2724</v>
      </c>
      <c r="AB64" s="88">
        <f t="shared" si="2"/>
        <v>343111</v>
      </c>
      <c r="AC64" s="53">
        <f t="shared" si="3"/>
        <v>117482</v>
      </c>
      <c r="AD64" s="41"/>
      <c r="AE64" s="100">
        <f>+Northern!AE63</f>
        <v>7021000</v>
      </c>
      <c r="AF64" s="100">
        <f>+Northern!AF63</f>
        <v>0</v>
      </c>
      <c r="AG64" s="100">
        <f>+Northern!AG63</f>
        <v>499442</v>
      </c>
      <c r="AH64" s="100">
        <f>+Northern!AH63</f>
        <v>0</v>
      </c>
      <c r="AI64" s="53">
        <f t="shared" si="4"/>
        <v>7520442</v>
      </c>
      <c r="AJ64" s="100">
        <f>+Northern!AJ63</f>
        <v>65852</v>
      </c>
      <c r="AK64" s="53">
        <f t="shared" si="5"/>
        <v>7454590</v>
      </c>
      <c r="AL64" s="41"/>
      <c r="AM64" s="89"/>
      <c r="AN64" s="41"/>
    </row>
    <row r="65" spans="1:40" ht="22.5" customHeight="1">
      <c r="A65" s="4">
        <f t="shared" si="6"/>
        <v>61</v>
      </c>
      <c r="B65" s="43" t="s">
        <v>303</v>
      </c>
      <c r="C65" s="43">
        <v>9302</v>
      </c>
      <c r="D65" s="65" t="s">
        <v>50</v>
      </c>
      <c r="E65" s="65">
        <f t="shared" si="0"/>
        <v>1</v>
      </c>
      <c r="F65" s="137" t="s">
        <v>315</v>
      </c>
      <c r="G65" s="99">
        <f>+Northern!G64</f>
        <v>28031</v>
      </c>
      <c r="H65" s="99">
        <f>+Northern!H64</f>
        <v>0</v>
      </c>
      <c r="I65" s="99">
        <f>+Northern!I64</f>
        <v>0</v>
      </c>
      <c r="J65" s="99">
        <f>+Northern!J64</f>
        <v>0</v>
      </c>
      <c r="K65" s="99">
        <f>+Northern!K64</f>
        <v>0</v>
      </c>
      <c r="L65" s="99">
        <f>+Northern!L64</f>
        <v>0</v>
      </c>
      <c r="M65" s="99">
        <f>+Northern!M64</f>
        <v>0</v>
      </c>
      <c r="N65" s="99">
        <f>+Northern!N64</f>
        <v>0</v>
      </c>
      <c r="O65" s="99">
        <f>+Northern!O64</f>
        <v>36800</v>
      </c>
      <c r="P65" s="99">
        <f>+Northern!P64</f>
        <v>110</v>
      </c>
      <c r="Q65" s="53">
        <f t="shared" si="1"/>
        <v>64941</v>
      </c>
      <c r="R65" s="10"/>
      <c r="S65" s="100">
        <f>+Northern!S64</f>
        <v>13031</v>
      </c>
      <c r="T65" s="99">
        <f>+Northern!T64</f>
        <v>0</v>
      </c>
      <c r="U65" s="99">
        <f>+Northern!U64</f>
        <v>2035</v>
      </c>
      <c r="V65" s="99">
        <f>+Northern!V64</f>
        <v>4000</v>
      </c>
      <c r="W65" s="99">
        <f>+Northern!W64</f>
        <v>8807</v>
      </c>
      <c r="X65" s="99">
        <f>+Northern!X64</f>
        <v>7156</v>
      </c>
      <c r="Y65" s="99">
        <f>+Northern!Y64</f>
        <v>160</v>
      </c>
      <c r="Z65" s="99">
        <f>+Northern!Z64</f>
        <v>0</v>
      </c>
      <c r="AA65" s="99">
        <f>+Northern!AA64</f>
        <v>8827</v>
      </c>
      <c r="AB65" s="88">
        <f t="shared" si="2"/>
        <v>44016</v>
      </c>
      <c r="AC65" s="53">
        <f t="shared" si="3"/>
        <v>20925</v>
      </c>
      <c r="AD65" s="41"/>
      <c r="AE65" s="100">
        <f>+Northern!AE64</f>
        <v>1250000</v>
      </c>
      <c r="AF65" s="100">
        <f>+Northern!AF64</f>
        <v>10929</v>
      </c>
      <c r="AG65" s="100">
        <f>+Northern!AG64</f>
        <v>39253</v>
      </c>
      <c r="AH65" s="100">
        <f>+Northern!AH64</f>
        <v>0</v>
      </c>
      <c r="AI65" s="53">
        <f t="shared" si="4"/>
        <v>1300182</v>
      </c>
      <c r="AJ65" s="100">
        <f>+Northern!AJ64</f>
        <v>0</v>
      </c>
      <c r="AK65" s="53">
        <f t="shared" si="5"/>
        <v>1300182</v>
      </c>
      <c r="AL65" s="41"/>
      <c r="AM65" s="89"/>
      <c r="AN65" s="41"/>
    </row>
    <row r="66" spans="1:40" ht="22.5" customHeight="1">
      <c r="A66" s="4">
        <f t="shared" si="6"/>
        <v>62</v>
      </c>
      <c r="B66" s="43" t="s">
        <v>303</v>
      </c>
      <c r="C66" s="43">
        <v>9321</v>
      </c>
      <c r="D66" s="65" t="s">
        <v>51</v>
      </c>
      <c r="E66" s="65">
        <f t="shared" si="0"/>
        <v>1</v>
      </c>
      <c r="F66" s="137" t="s">
        <v>315</v>
      </c>
      <c r="G66" s="99">
        <f>+Northern!G65</f>
        <v>600385</v>
      </c>
      <c r="H66" s="99">
        <f>+Northern!H65</f>
        <v>0</v>
      </c>
      <c r="I66" s="99">
        <f>+Northern!I65</f>
        <v>7032</v>
      </c>
      <c r="J66" s="99">
        <f>+Northern!J65</f>
        <v>0</v>
      </c>
      <c r="K66" s="99">
        <f>+Northern!K65</f>
        <v>68500</v>
      </c>
      <c r="L66" s="99">
        <f>+Northern!L65</f>
        <v>0</v>
      </c>
      <c r="M66" s="99">
        <f>+Northern!M65</f>
        <v>50379</v>
      </c>
      <c r="N66" s="99">
        <f>+Northern!N65</f>
        <v>721</v>
      </c>
      <c r="O66" s="99">
        <f>+Northern!O65</f>
        <v>-2455</v>
      </c>
      <c r="P66" s="99">
        <f>+Northern!P65</f>
        <v>155</v>
      </c>
      <c r="Q66" s="53">
        <f t="shared" si="1"/>
        <v>724717</v>
      </c>
      <c r="R66" s="10"/>
      <c r="S66" s="100">
        <f>+Northern!S65</f>
        <v>190064</v>
      </c>
      <c r="T66" s="99">
        <f>+Northern!T65</f>
        <v>77760</v>
      </c>
      <c r="U66" s="99">
        <f>+Northern!U65</f>
        <v>2435</v>
      </c>
      <c r="V66" s="99">
        <f>+Northern!V65</f>
        <v>197673</v>
      </c>
      <c r="W66" s="99">
        <f>+Northern!W65</f>
        <v>227383</v>
      </c>
      <c r="X66" s="99">
        <f>+Northern!X65</f>
        <v>44976</v>
      </c>
      <c r="Y66" s="99">
        <f>+Northern!Y65</f>
        <v>30732</v>
      </c>
      <c r="Z66" s="99">
        <f>+Northern!Z65</f>
        <v>0</v>
      </c>
      <c r="AA66" s="99">
        <f>+Northern!AA65</f>
        <v>55879</v>
      </c>
      <c r="AB66" s="88">
        <f t="shared" si="2"/>
        <v>826902</v>
      </c>
      <c r="AC66" s="53">
        <f t="shared" si="3"/>
        <v>-102185</v>
      </c>
      <c r="AD66" s="41"/>
      <c r="AE66" s="100">
        <f>+Northern!AE65</f>
        <v>3912418</v>
      </c>
      <c r="AF66" s="100">
        <f>+Northern!AF65</f>
        <v>90469</v>
      </c>
      <c r="AG66" s="100">
        <f>+Northern!AG65</f>
        <v>148067</v>
      </c>
      <c r="AH66" s="100">
        <f>+Northern!AH65</f>
        <v>4145</v>
      </c>
      <c r="AI66" s="53">
        <f t="shared" si="4"/>
        <v>4155099</v>
      </c>
      <c r="AJ66" s="100">
        <f>+Northern!AJ65</f>
        <v>314547</v>
      </c>
      <c r="AK66" s="53">
        <f t="shared" si="5"/>
        <v>3840552</v>
      </c>
      <c r="AL66" s="41"/>
      <c r="AM66" s="89"/>
      <c r="AN66" s="41"/>
    </row>
    <row r="67" spans="1:40" ht="22.5" customHeight="1">
      <c r="A67" s="4">
        <f t="shared" si="6"/>
        <v>63</v>
      </c>
      <c r="B67" s="43" t="s">
        <v>303</v>
      </c>
      <c r="C67" s="43">
        <v>9327</v>
      </c>
      <c r="D67" s="65" t="s">
        <v>28</v>
      </c>
      <c r="E67" s="65">
        <f t="shared" si="0"/>
        <v>1</v>
      </c>
      <c r="F67" s="137" t="s">
        <v>315</v>
      </c>
      <c r="G67" s="99">
        <f>+Northern!G66</f>
        <v>249130</v>
      </c>
      <c r="H67" s="99">
        <f>+Northern!H66</f>
        <v>0</v>
      </c>
      <c r="I67" s="99">
        <f>+Northern!I66</f>
        <v>0</v>
      </c>
      <c r="J67" s="99">
        <f>+Northern!J66</f>
        <v>3323834</v>
      </c>
      <c r="K67" s="99">
        <f>+Northern!K66</f>
        <v>0</v>
      </c>
      <c r="L67" s="99">
        <f>+Northern!L66</f>
        <v>177500</v>
      </c>
      <c r="M67" s="99">
        <f>+Northern!M66</f>
        <v>90410</v>
      </c>
      <c r="N67" s="99">
        <f>+Northern!N66</f>
        <v>25899</v>
      </c>
      <c r="O67" s="99">
        <f>+Northern!O66</f>
        <v>44360</v>
      </c>
      <c r="P67" s="99">
        <f>+Northern!P66</f>
        <v>30040</v>
      </c>
      <c r="Q67" s="53">
        <f t="shared" si="1"/>
        <v>3941173</v>
      </c>
      <c r="R67" s="10"/>
      <c r="S67" s="100">
        <f>+Northern!S66</f>
        <v>95229</v>
      </c>
      <c r="T67" s="99">
        <f>+Northern!T66</f>
        <v>3883</v>
      </c>
      <c r="U67" s="99">
        <f>+Northern!U66</f>
        <v>20882</v>
      </c>
      <c r="V67" s="99">
        <f>+Northern!V66</f>
        <v>30948</v>
      </c>
      <c r="W67" s="99">
        <f>+Northern!W66</f>
        <v>149497</v>
      </c>
      <c r="X67" s="99">
        <f>+Northern!X66</f>
        <v>123820</v>
      </c>
      <c r="Y67" s="99">
        <f>+Northern!Y66</f>
        <v>0</v>
      </c>
      <c r="Z67" s="99">
        <f>+Northern!Z66</f>
        <v>0</v>
      </c>
      <c r="AA67" s="99">
        <f>+Northern!AA66</f>
        <v>415719</v>
      </c>
      <c r="AB67" s="88">
        <f t="shared" si="2"/>
        <v>839978</v>
      </c>
      <c r="AC67" s="53">
        <f t="shared" si="3"/>
        <v>3101195</v>
      </c>
      <c r="AD67" s="41"/>
      <c r="AE67" s="100">
        <f>+Northern!AE66</f>
        <v>8667086</v>
      </c>
      <c r="AF67" s="100">
        <f>+Northern!AF66</f>
        <v>491801</v>
      </c>
      <c r="AG67" s="100">
        <f>+Northern!AG66</f>
        <v>374227</v>
      </c>
      <c r="AH67" s="100">
        <f>+Northern!AH66</f>
        <v>243271</v>
      </c>
      <c r="AI67" s="53">
        <f t="shared" si="4"/>
        <v>9776385</v>
      </c>
      <c r="AJ67" s="100">
        <f>+Northern!AJ66</f>
        <v>1335921</v>
      </c>
      <c r="AK67" s="53">
        <f t="shared" si="5"/>
        <v>8440464</v>
      </c>
      <c r="AL67" s="41"/>
      <c r="AM67" s="89"/>
      <c r="AN67" s="41"/>
    </row>
    <row r="68" spans="1:40" ht="22.5" customHeight="1">
      <c r="A68" s="4">
        <f t="shared" si="6"/>
        <v>64</v>
      </c>
      <c r="B68" s="43" t="s">
        <v>303</v>
      </c>
      <c r="C68" s="43">
        <v>10004</v>
      </c>
      <c r="D68" s="65" t="s">
        <v>52</v>
      </c>
      <c r="E68" s="65">
        <f t="shared" si="0"/>
        <v>1</v>
      </c>
      <c r="F68" s="137" t="s">
        <v>315</v>
      </c>
      <c r="G68" s="99">
        <f>+Northern!G67</f>
        <v>134410</v>
      </c>
      <c r="H68" s="99">
        <f>+Northern!H67</f>
        <v>1785</v>
      </c>
      <c r="I68" s="99">
        <f>+Northern!I67</f>
        <v>0</v>
      </c>
      <c r="J68" s="99">
        <f>+Northern!J67</f>
        <v>230242</v>
      </c>
      <c r="K68" s="99">
        <f>+Northern!K67</f>
        <v>0</v>
      </c>
      <c r="L68" s="99">
        <f>+Northern!L67</f>
        <v>0</v>
      </c>
      <c r="M68" s="99">
        <f>+Northern!M67</f>
        <v>26925</v>
      </c>
      <c r="N68" s="99">
        <f>+Northern!N67</f>
        <v>33068</v>
      </c>
      <c r="O68" s="99">
        <f>+Northern!O67</f>
        <v>0</v>
      </c>
      <c r="P68" s="99">
        <f>+Northern!P67</f>
        <v>28949</v>
      </c>
      <c r="Q68" s="53">
        <f t="shared" si="1"/>
        <v>455379</v>
      </c>
      <c r="R68" s="10"/>
      <c r="S68" s="100">
        <f>+Northern!S67</f>
        <v>52403</v>
      </c>
      <c r="T68" s="99">
        <f>+Northern!T67</f>
        <v>23400</v>
      </c>
      <c r="U68" s="99">
        <f>+Northern!U67</f>
        <v>5600</v>
      </c>
      <c r="V68" s="99">
        <f>+Northern!V67</f>
        <v>3600</v>
      </c>
      <c r="W68" s="99">
        <f>+Northern!W67</f>
        <v>39299</v>
      </c>
      <c r="X68" s="99">
        <f>+Northern!X67</f>
        <v>22751</v>
      </c>
      <c r="Y68" s="99">
        <f>+Northern!Y67</f>
        <v>0</v>
      </c>
      <c r="Z68" s="99">
        <f>+Northern!Z67</f>
        <v>3585</v>
      </c>
      <c r="AA68" s="99">
        <f>+Northern!AA67</f>
        <v>43115</v>
      </c>
      <c r="AB68" s="88">
        <f t="shared" si="2"/>
        <v>193753</v>
      </c>
      <c r="AC68" s="53">
        <f t="shared" si="3"/>
        <v>261626</v>
      </c>
      <c r="AD68" s="41"/>
      <c r="AE68" s="100">
        <f>+Northern!AE67</f>
        <v>1535000</v>
      </c>
      <c r="AF68" s="100">
        <f>+Northern!AF67</f>
        <v>0</v>
      </c>
      <c r="AG68" s="100">
        <f>+Northern!AG67</f>
        <v>1022477</v>
      </c>
      <c r="AH68" s="100">
        <f>+Northern!AH67</f>
        <v>0</v>
      </c>
      <c r="AI68" s="53">
        <f t="shared" si="4"/>
        <v>2557477</v>
      </c>
      <c r="AJ68" s="100">
        <f>+Northern!AJ67</f>
        <v>10735</v>
      </c>
      <c r="AK68" s="53">
        <f t="shared" si="5"/>
        <v>2546742</v>
      </c>
      <c r="AL68" s="41"/>
      <c r="AM68" s="89"/>
      <c r="AN68" s="41"/>
    </row>
    <row r="69" spans="1:40" ht="22.5" customHeight="1">
      <c r="A69" s="4">
        <f t="shared" si="6"/>
        <v>65</v>
      </c>
      <c r="B69" s="43" t="s">
        <v>303</v>
      </c>
      <c r="C69" s="43">
        <v>9286</v>
      </c>
      <c r="D69" s="65" t="s">
        <v>14</v>
      </c>
      <c r="E69" s="65">
        <f aca="true" t="shared" si="7" ref="E69:E77">IF(F69="Y",1," ")</f>
        <v>1</v>
      </c>
      <c r="F69" s="137" t="s">
        <v>315</v>
      </c>
      <c r="G69" s="99">
        <f>+Northern!G68</f>
        <v>138601</v>
      </c>
      <c r="H69" s="99">
        <f>+Northern!H68</f>
        <v>1397</v>
      </c>
      <c r="I69" s="99">
        <f>+Northern!I68</f>
        <v>14295</v>
      </c>
      <c r="J69" s="99">
        <f>+Northern!J68</f>
        <v>0</v>
      </c>
      <c r="K69" s="99">
        <f>+Northern!K68</f>
        <v>0</v>
      </c>
      <c r="L69" s="99">
        <f>+Northern!L68</f>
        <v>0</v>
      </c>
      <c r="M69" s="99">
        <f>+Northern!M68</f>
        <v>98177</v>
      </c>
      <c r="N69" s="99">
        <f>+Northern!N68</f>
        <v>10119</v>
      </c>
      <c r="O69" s="99">
        <f>+Northern!O68</f>
        <v>22109</v>
      </c>
      <c r="P69" s="99">
        <f>+Northern!P68</f>
        <v>0</v>
      </c>
      <c r="Q69" s="53">
        <f t="shared" si="1"/>
        <v>284698</v>
      </c>
      <c r="R69" s="10"/>
      <c r="S69" s="100">
        <f>+Northern!S68</f>
        <v>57240</v>
      </c>
      <c r="T69" s="99">
        <f>+Northern!T68</f>
        <v>28600</v>
      </c>
      <c r="U69" s="99">
        <f>+Northern!U68</f>
        <v>10544</v>
      </c>
      <c r="V69" s="99">
        <f>+Northern!V68</f>
        <v>21222</v>
      </c>
      <c r="W69" s="99">
        <f>+Northern!W68</f>
        <v>46481</v>
      </c>
      <c r="X69" s="99">
        <f>+Northern!X68</f>
        <v>48020</v>
      </c>
      <c r="Y69" s="99">
        <f>+Northern!Y68</f>
        <v>13312</v>
      </c>
      <c r="Z69" s="99">
        <f>+Northern!Z68</f>
        <v>1397</v>
      </c>
      <c r="AA69" s="99">
        <f>+Northern!AA68</f>
        <v>0</v>
      </c>
      <c r="AB69" s="88">
        <f t="shared" si="2"/>
        <v>226816</v>
      </c>
      <c r="AC69" s="53">
        <f t="shared" si="3"/>
        <v>57882</v>
      </c>
      <c r="AD69" s="41"/>
      <c r="AE69" s="100">
        <f>+Northern!AE68</f>
        <v>5025000</v>
      </c>
      <c r="AF69" s="100">
        <f>+Northern!AF68</f>
        <v>43935</v>
      </c>
      <c r="AG69" s="100">
        <f>+Northern!AG68</f>
        <v>306810</v>
      </c>
      <c r="AH69" s="100">
        <f>+Northern!AH68</f>
        <v>96</v>
      </c>
      <c r="AI69" s="53">
        <f t="shared" si="4"/>
        <v>5375841</v>
      </c>
      <c r="AJ69" s="100">
        <f>+Northern!AJ68</f>
        <v>5346324</v>
      </c>
      <c r="AK69" s="53">
        <f t="shared" si="5"/>
        <v>29517</v>
      </c>
      <c r="AL69" s="41"/>
      <c r="AM69" s="89"/>
      <c r="AN69" s="41"/>
    </row>
    <row r="70" spans="1:40" ht="22.5" customHeight="1">
      <c r="A70" s="4">
        <f t="shared" si="6"/>
        <v>66</v>
      </c>
      <c r="B70" s="43" t="s">
        <v>303</v>
      </c>
      <c r="C70" s="43">
        <v>9337</v>
      </c>
      <c r="D70" s="65" t="s">
        <v>29</v>
      </c>
      <c r="E70" s="65">
        <f t="shared" si="7"/>
        <v>1</v>
      </c>
      <c r="F70" s="137" t="s">
        <v>315</v>
      </c>
      <c r="G70" s="99">
        <f>+Northern!G69</f>
        <v>55915</v>
      </c>
      <c r="H70" s="99">
        <f>+Northern!H69</f>
        <v>3845</v>
      </c>
      <c r="I70" s="99">
        <f>+Northern!I69</f>
        <v>0</v>
      </c>
      <c r="J70" s="99">
        <f>+Northern!J69</f>
        <v>0</v>
      </c>
      <c r="K70" s="99">
        <f>+Northern!K69</f>
        <v>0</v>
      </c>
      <c r="L70" s="99">
        <f>+Northern!L69</f>
        <v>0</v>
      </c>
      <c r="M70" s="99">
        <f>+Northern!M69</f>
        <v>67984</v>
      </c>
      <c r="N70" s="99">
        <f>+Northern!N69</f>
        <v>13288</v>
      </c>
      <c r="O70" s="99">
        <f>+Northern!O69</f>
        <v>0</v>
      </c>
      <c r="P70" s="99">
        <f>+Northern!P69</f>
        <v>0</v>
      </c>
      <c r="Q70" s="53">
        <f aca="true" t="shared" si="8" ref="Q70:Q133">SUM(G70:P70)</f>
        <v>141032</v>
      </c>
      <c r="R70" s="10"/>
      <c r="S70" s="100">
        <f>+Northern!S69</f>
        <v>59369</v>
      </c>
      <c r="T70" s="99">
        <f>+Northern!T69</f>
        <v>5371</v>
      </c>
      <c r="U70" s="99">
        <f>+Northern!U69</f>
        <v>400</v>
      </c>
      <c r="V70" s="99">
        <f>+Northern!V69</f>
        <v>19082</v>
      </c>
      <c r="W70" s="99">
        <f>+Northern!W69</f>
        <v>18330</v>
      </c>
      <c r="X70" s="99">
        <f>+Northern!X69</f>
        <v>12619</v>
      </c>
      <c r="Y70" s="99">
        <f>+Northern!Y69</f>
        <v>3520</v>
      </c>
      <c r="Z70" s="99">
        <f>+Northern!Z69</f>
        <v>150</v>
      </c>
      <c r="AA70" s="99">
        <f>+Northern!AA69</f>
        <v>1775</v>
      </c>
      <c r="AB70" s="88">
        <f aca="true" t="shared" si="9" ref="AB70:AB133">SUM(S70:AA70)</f>
        <v>120616</v>
      </c>
      <c r="AC70" s="53">
        <f aca="true" t="shared" si="10" ref="AC70:AC133">+Q70-AB70</f>
        <v>20416</v>
      </c>
      <c r="AD70" s="41"/>
      <c r="AE70" s="100">
        <f>+Northern!AE69</f>
        <v>3099899</v>
      </c>
      <c r="AF70" s="100">
        <f>+Northern!AF69</f>
        <v>15554</v>
      </c>
      <c r="AG70" s="100">
        <f>+Northern!AG69</f>
        <v>332999</v>
      </c>
      <c r="AH70" s="100">
        <f>+Northern!AH69</f>
        <v>1459</v>
      </c>
      <c r="AI70" s="53">
        <f aca="true" t="shared" si="11" ref="AI70:AI133">SUM(AE70:AH70)</f>
        <v>3449911</v>
      </c>
      <c r="AJ70" s="100">
        <f>+Northern!AJ69</f>
        <v>50788</v>
      </c>
      <c r="AK70" s="53">
        <f aca="true" t="shared" si="12" ref="AK70:AK133">+AI70-AJ70</f>
        <v>3399123</v>
      </c>
      <c r="AL70" s="41"/>
      <c r="AM70" s="89"/>
      <c r="AN70" s="41"/>
    </row>
    <row r="71" spans="1:53" s="47" customFormat="1" ht="22.5" customHeight="1">
      <c r="A71" s="4">
        <f aca="true" t="shared" si="13" ref="A71:A134">+A70+1</f>
        <v>67</v>
      </c>
      <c r="B71" s="43" t="s">
        <v>303</v>
      </c>
      <c r="C71" s="43">
        <v>9352</v>
      </c>
      <c r="D71" s="65" t="s">
        <v>264</v>
      </c>
      <c r="E71" s="65">
        <f t="shared" si="7"/>
        <v>1</v>
      </c>
      <c r="F71" s="137" t="s">
        <v>315</v>
      </c>
      <c r="G71" s="99">
        <f>+Northern!G70</f>
        <v>36388</v>
      </c>
      <c r="H71" s="99">
        <f>+Northern!H70</f>
        <v>946</v>
      </c>
      <c r="I71" s="99">
        <f>+Northern!I70</f>
        <v>59</v>
      </c>
      <c r="J71" s="99">
        <f>+Northern!J70</f>
        <v>0</v>
      </c>
      <c r="K71" s="99">
        <f>+Northern!K70</f>
        <v>5000</v>
      </c>
      <c r="L71" s="99">
        <f>+Northern!L70</f>
        <v>0</v>
      </c>
      <c r="M71" s="99">
        <f>+Northern!M70</f>
        <v>15600</v>
      </c>
      <c r="N71" s="99">
        <f>+Northern!N70</f>
        <v>1281</v>
      </c>
      <c r="O71" s="99">
        <f>+Northern!O70</f>
        <v>12901</v>
      </c>
      <c r="P71" s="99">
        <f>+Northern!P70</f>
        <v>20686</v>
      </c>
      <c r="Q71" s="53">
        <f t="shared" si="8"/>
        <v>92861</v>
      </c>
      <c r="R71" s="7"/>
      <c r="S71" s="100">
        <f>+Northern!S70</f>
        <v>30247</v>
      </c>
      <c r="T71" s="99">
        <f>+Northern!T70</f>
        <v>0</v>
      </c>
      <c r="U71" s="99">
        <f>+Northern!U70</f>
        <v>663</v>
      </c>
      <c r="V71" s="99">
        <f>+Northern!V70</f>
        <v>1458</v>
      </c>
      <c r="W71" s="99">
        <f>+Northern!W70</f>
        <v>32826</v>
      </c>
      <c r="X71" s="99">
        <f>+Northern!X70</f>
        <v>7961</v>
      </c>
      <c r="Y71" s="99">
        <f>+Northern!Y70</f>
        <v>1784</v>
      </c>
      <c r="Z71" s="99">
        <f>+Northern!Z70</f>
        <v>0</v>
      </c>
      <c r="AA71" s="99">
        <f>+Northern!AA70</f>
        <v>12648</v>
      </c>
      <c r="AB71" s="88">
        <f t="shared" si="9"/>
        <v>87587</v>
      </c>
      <c r="AC71" s="53">
        <f t="shared" si="10"/>
        <v>5274</v>
      </c>
      <c r="AD71" s="41"/>
      <c r="AE71" s="100">
        <f>+Northern!AE70</f>
        <v>1578000</v>
      </c>
      <c r="AF71" s="100">
        <f>+Northern!AF70</f>
        <v>87690</v>
      </c>
      <c r="AG71" s="100">
        <f>+Northern!AG70</f>
        <v>39835</v>
      </c>
      <c r="AH71" s="100">
        <f>+Northern!AH70</f>
        <v>0</v>
      </c>
      <c r="AI71" s="53">
        <f t="shared" si="11"/>
        <v>1705525</v>
      </c>
      <c r="AJ71" s="100">
        <f>+Northern!AJ70</f>
        <v>0</v>
      </c>
      <c r="AK71" s="53">
        <f t="shared" si="12"/>
        <v>1705525</v>
      </c>
      <c r="AL71" s="41"/>
      <c r="AM71" s="89"/>
      <c r="AN71" s="4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1:53" s="47" customFormat="1" ht="22.5" customHeight="1">
      <c r="A72" s="4">
        <f t="shared" si="13"/>
        <v>68</v>
      </c>
      <c r="B72" s="43" t="s">
        <v>303</v>
      </c>
      <c r="C72" s="43">
        <v>9538</v>
      </c>
      <c r="D72" s="65" t="s">
        <v>299</v>
      </c>
      <c r="E72" s="65">
        <f t="shared" si="7"/>
        <v>1</v>
      </c>
      <c r="F72" s="137" t="s">
        <v>315</v>
      </c>
      <c r="G72" s="99">
        <f>+Northern!G71</f>
        <v>42081</v>
      </c>
      <c r="H72" s="99">
        <f>+Northern!H71</f>
        <v>0</v>
      </c>
      <c r="I72" s="99">
        <f>+Northern!I71</f>
        <v>350</v>
      </c>
      <c r="J72" s="99">
        <f>+Northern!J71</f>
        <v>0</v>
      </c>
      <c r="K72" s="99">
        <f>+Northern!K71</f>
        <v>0</v>
      </c>
      <c r="L72" s="99">
        <f>+Northern!L71</f>
        <v>0</v>
      </c>
      <c r="M72" s="99">
        <f>+Northern!M71</f>
        <v>28042</v>
      </c>
      <c r="N72" s="99">
        <f>+Northern!N71</f>
        <v>5649</v>
      </c>
      <c r="O72" s="99">
        <f>+Northern!O71</f>
        <v>0</v>
      </c>
      <c r="P72" s="99">
        <f>+Northern!P71</f>
        <v>0</v>
      </c>
      <c r="Q72" s="53">
        <f t="shared" si="8"/>
        <v>76122</v>
      </c>
      <c r="R72" s="7"/>
      <c r="S72" s="100">
        <f>+Northern!S71</f>
        <v>43558</v>
      </c>
      <c r="T72" s="99">
        <f>+Northern!T71</f>
        <v>9100</v>
      </c>
      <c r="U72" s="99">
        <f>+Northern!U71</f>
        <v>0</v>
      </c>
      <c r="V72" s="99">
        <f>+Northern!V71</f>
        <v>202</v>
      </c>
      <c r="W72" s="99">
        <f>+Northern!W71</f>
        <v>16752</v>
      </c>
      <c r="X72" s="99">
        <f>+Northern!X71</f>
        <v>15320</v>
      </c>
      <c r="Y72" s="99">
        <f>+Northern!Y71</f>
        <v>462</v>
      </c>
      <c r="Z72" s="99">
        <f>+Northern!Z71</f>
        <v>1920</v>
      </c>
      <c r="AA72" s="99">
        <f>+Northern!AA71</f>
        <v>0</v>
      </c>
      <c r="AB72" s="88">
        <f t="shared" si="9"/>
        <v>87314</v>
      </c>
      <c r="AC72" s="53">
        <f t="shared" si="10"/>
        <v>-11192</v>
      </c>
      <c r="AD72" s="41"/>
      <c r="AE72" s="100">
        <f>+Northern!AE71</f>
        <v>620000</v>
      </c>
      <c r="AF72" s="100">
        <f>+Northern!AF71</f>
        <v>36096</v>
      </c>
      <c r="AG72" s="100">
        <f>+Northern!AG71</f>
        <v>112409</v>
      </c>
      <c r="AH72" s="100">
        <f>+Northern!AH71</f>
        <v>0</v>
      </c>
      <c r="AI72" s="53">
        <f t="shared" si="11"/>
        <v>768505</v>
      </c>
      <c r="AJ72" s="100">
        <f>+Northern!AJ71</f>
        <v>3399</v>
      </c>
      <c r="AK72" s="53">
        <f t="shared" si="12"/>
        <v>765106</v>
      </c>
      <c r="AL72" s="41"/>
      <c r="AM72" s="89"/>
      <c r="AN72" s="41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1:53" s="47" customFormat="1" ht="22.5" customHeight="1">
      <c r="A73" s="4">
        <f t="shared" si="13"/>
        <v>69</v>
      </c>
      <c r="B73" s="43" t="s">
        <v>303</v>
      </c>
      <c r="C73" s="43">
        <v>9331</v>
      </c>
      <c r="D73" s="65" t="s">
        <v>30</v>
      </c>
      <c r="E73" s="65">
        <f t="shared" si="7"/>
        <v>1</v>
      </c>
      <c r="F73" s="137" t="s">
        <v>315</v>
      </c>
      <c r="G73" s="99">
        <f>+Northern!G72</f>
        <v>40842</v>
      </c>
      <c r="H73" s="99">
        <f>+Northern!H72</f>
        <v>0</v>
      </c>
      <c r="I73" s="99">
        <f>+Northern!I72</f>
        <v>370</v>
      </c>
      <c r="J73" s="99">
        <f>+Northern!J72</f>
        <v>0</v>
      </c>
      <c r="K73" s="99">
        <f>+Northern!K72</f>
        <v>0</v>
      </c>
      <c r="L73" s="99">
        <f>+Northern!L72</f>
        <v>500</v>
      </c>
      <c r="M73" s="99">
        <f>+Northern!M72</f>
        <v>561</v>
      </c>
      <c r="N73" s="99">
        <f>+Northern!N72</f>
        <v>14070</v>
      </c>
      <c r="O73" s="99">
        <f>+Northern!O72</f>
        <v>27</v>
      </c>
      <c r="P73" s="99">
        <f>+Northern!P72</f>
        <v>0</v>
      </c>
      <c r="Q73" s="53">
        <f t="shared" si="8"/>
        <v>56370</v>
      </c>
      <c r="R73" s="7"/>
      <c r="S73" s="100">
        <f>+Northern!S72</f>
        <v>4976</v>
      </c>
      <c r="T73" s="99">
        <f>+Northern!T72</f>
        <v>0</v>
      </c>
      <c r="U73" s="99">
        <f>+Northern!U72</f>
        <v>1951</v>
      </c>
      <c r="V73" s="99">
        <f>+Northern!V72</f>
        <v>1206</v>
      </c>
      <c r="W73" s="99">
        <f>+Northern!W72</f>
        <v>7165</v>
      </c>
      <c r="X73" s="99">
        <f>+Northern!X72</f>
        <v>8165</v>
      </c>
      <c r="Y73" s="99">
        <f>+Northern!Y72</f>
        <v>0</v>
      </c>
      <c r="Z73" s="99">
        <f>+Northern!Z72</f>
        <v>370</v>
      </c>
      <c r="AA73" s="99">
        <f>+Northern!AA72</f>
        <v>0</v>
      </c>
      <c r="AB73" s="88">
        <f t="shared" si="9"/>
        <v>23833</v>
      </c>
      <c r="AC73" s="53">
        <f t="shared" si="10"/>
        <v>32537</v>
      </c>
      <c r="AD73" s="41"/>
      <c r="AE73" s="100">
        <f>+Northern!AE72</f>
        <v>1031181</v>
      </c>
      <c r="AF73" s="100">
        <f>+Northern!AF72</f>
        <v>1549</v>
      </c>
      <c r="AG73" s="100">
        <f>+Northern!AG72</f>
        <v>329684</v>
      </c>
      <c r="AH73" s="100">
        <f>+Northern!AH72</f>
        <v>564</v>
      </c>
      <c r="AI73" s="53">
        <f t="shared" si="11"/>
        <v>1362978</v>
      </c>
      <c r="AJ73" s="100">
        <f>+Northern!AJ72</f>
        <v>818</v>
      </c>
      <c r="AK73" s="53">
        <f t="shared" si="12"/>
        <v>1362160</v>
      </c>
      <c r="AL73" s="41"/>
      <c r="AM73" s="89"/>
      <c r="AN73" s="41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1:53" s="47" customFormat="1" ht="22.5" customHeight="1">
      <c r="A74" s="4">
        <f t="shared" si="13"/>
        <v>70</v>
      </c>
      <c r="B74" s="91" t="s">
        <v>303</v>
      </c>
      <c r="C74" s="91">
        <v>9332</v>
      </c>
      <c r="D74" s="92" t="s">
        <v>54</v>
      </c>
      <c r="E74" s="65">
        <f t="shared" si="7"/>
        <v>1</v>
      </c>
      <c r="F74" s="137" t="s">
        <v>315</v>
      </c>
      <c r="G74" s="99">
        <f>+Northern!G73</f>
        <v>25346</v>
      </c>
      <c r="H74" s="99">
        <f>+Northern!H73</f>
        <v>1987</v>
      </c>
      <c r="I74" s="99">
        <f>+Northern!I73</f>
        <v>0</v>
      </c>
      <c r="J74" s="99">
        <f>+Northern!J73</f>
        <v>0</v>
      </c>
      <c r="K74" s="99">
        <f>+Northern!K73</f>
        <v>0</v>
      </c>
      <c r="L74" s="99">
        <f>+Northern!L73</f>
        <v>0</v>
      </c>
      <c r="M74" s="99">
        <f>+Northern!M73</f>
        <v>692</v>
      </c>
      <c r="N74" s="99">
        <f>+Northern!N73</f>
        <v>13109</v>
      </c>
      <c r="O74" s="99">
        <f>+Northern!O73</f>
        <v>808</v>
      </c>
      <c r="P74" s="99">
        <f>+Northern!P73</f>
        <v>335</v>
      </c>
      <c r="Q74" s="53">
        <f t="shared" si="8"/>
        <v>42277</v>
      </c>
      <c r="R74" s="7"/>
      <c r="S74" s="100">
        <f>+Northern!S73</f>
        <v>1550</v>
      </c>
      <c r="T74" s="99">
        <f>+Northern!T73</f>
        <v>0</v>
      </c>
      <c r="U74" s="99">
        <f>+Northern!U73</f>
        <v>4169</v>
      </c>
      <c r="V74" s="99">
        <f>+Northern!V73</f>
        <v>0</v>
      </c>
      <c r="W74" s="99">
        <f>+Northern!W73</f>
        <v>10278</v>
      </c>
      <c r="X74" s="99">
        <f>+Northern!X73</f>
        <v>5977</v>
      </c>
      <c r="Y74" s="99">
        <f>+Northern!Y73</f>
        <v>0</v>
      </c>
      <c r="Z74" s="99">
        <f>+Northern!Z73</f>
        <v>2310</v>
      </c>
      <c r="AA74" s="99">
        <f>+Northern!AA73</f>
        <v>2270</v>
      </c>
      <c r="AB74" s="88">
        <f t="shared" si="9"/>
        <v>26554</v>
      </c>
      <c r="AC74" s="53">
        <f t="shared" si="10"/>
        <v>15723</v>
      </c>
      <c r="AD74" s="41"/>
      <c r="AE74" s="100">
        <f>+Northern!AE73</f>
        <v>334000</v>
      </c>
      <c r="AF74" s="100">
        <f>+Northern!AF73</f>
        <v>9282</v>
      </c>
      <c r="AG74" s="100">
        <f>+Northern!AG73</f>
        <v>206244</v>
      </c>
      <c r="AH74" s="100">
        <f>+Northern!AH73</f>
        <v>553</v>
      </c>
      <c r="AI74" s="53">
        <f t="shared" si="11"/>
        <v>550079</v>
      </c>
      <c r="AJ74" s="100">
        <f>+Northern!AJ73</f>
        <v>0</v>
      </c>
      <c r="AK74" s="53">
        <f t="shared" si="12"/>
        <v>550079</v>
      </c>
      <c r="AL74" s="41"/>
      <c r="AM74" s="89"/>
      <c r="AN74" s="41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1:56" s="47" customFormat="1" ht="22.5" customHeight="1">
      <c r="A75" s="4">
        <f t="shared" si="13"/>
        <v>71</v>
      </c>
      <c r="B75" s="91" t="s">
        <v>303</v>
      </c>
      <c r="C75" s="91">
        <v>9985</v>
      </c>
      <c r="D75" s="92" t="s">
        <v>31</v>
      </c>
      <c r="E75" s="65" t="str">
        <f t="shared" si="7"/>
        <v> </v>
      </c>
      <c r="F75" s="137" t="s">
        <v>316</v>
      </c>
      <c r="G75" s="99">
        <f>+Northern!G74</f>
        <v>4264</v>
      </c>
      <c r="H75" s="99">
        <f>+Northern!H74</f>
        <v>0</v>
      </c>
      <c r="I75" s="99">
        <f>+Northern!I74</f>
        <v>0</v>
      </c>
      <c r="J75" s="99">
        <f>+Northern!J74</f>
        <v>0</v>
      </c>
      <c r="K75" s="99">
        <f>+Northern!K74</f>
        <v>0</v>
      </c>
      <c r="L75" s="99">
        <f>+Northern!L74</f>
        <v>0</v>
      </c>
      <c r="M75" s="99">
        <f>+Northern!M74</f>
        <v>0</v>
      </c>
      <c r="N75" s="99">
        <f>+Northern!N74</f>
        <v>56</v>
      </c>
      <c r="O75" s="99">
        <f>+Northern!O74</f>
        <v>0</v>
      </c>
      <c r="P75" s="99">
        <f>+Northern!P74</f>
        <v>3500</v>
      </c>
      <c r="Q75" s="53">
        <f t="shared" si="8"/>
        <v>7820</v>
      </c>
      <c r="R75" s="7"/>
      <c r="S75" s="100">
        <f>+Northern!S74</f>
        <v>0</v>
      </c>
      <c r="T75" s="99">
        <f>+Northern!T74</f>
        <v>0</v>
      </c>
      <c r="U75" s="99">
        <f>+Northern!U74</f>
        <v>0</v>
      </c>
      <c r="V75" s="99">
        <f>+Northern!V74</f>
        <v>0</v>
      </c>
      <c r="W75" s="99">
        <f>+Northern!W74</f>
        <v>4630</v>
      </c>
      <c r="X75" s="99">
        <f>+Northern!X74</f>
        <v>2480</v>
      </c>
      <c r="Y75" s="99">
        <f>+Northern!Y74</f>
        <v>0</v>
      </c>
      <c r="Z75" s="99">
        <f>+Northern!Z74</f>
        <v>0</v>
      </c>
      <c r="AA75" s="99">
        <f>+Northern!AA74</f>
        <v>200</v>
      </c>
      <c r="AB75" s="88">
        <f t="shared" si="9"/>
        <v>7310</v>
      </c>
      <c r="AC75" s="53">
        <f t="shared" si="10"/>
        <v>510</v>
      </c>
      <c r="AD75" s="41"/>
      <c r="AE75" s="100">
        <f>+Northern!AE74</f>
        <v>0</v>
      </c>
      <c r="AF75" s="100">
        <f>+Northern!AF74</f>
        <v>5790</v>
      </c>
      <c r="AG75" s="100">
        <f>+Northern!AG74</f>
        <v>6356</v>
      </c>
      <c r="AH75" s="100">
        <f>+Northern!AH74</f>
        <v>0</v>
      </c>
      <c r="AI75" s="53">
        <f t="shared" si="11"/>
        <v>12146</v>
      </c>
      <c r="AJ75" s="100">
        <f>+Northern!AJ74</f>
        <v>12146</v>
      </c>
      <c r="AK75" s="53">
        <f t="shared" si="12"/>
        <v>0</v>
      </c>
      <c r="AL75" s="41"/>
      <c r="AM75" s="89"/>
      <c r="AN75" s="41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47" customFormat="1" ht="22.5" customHeight="1">
      <c r="A76" s="4">
        <f t="shared" si="13"/>
        <v>72</v>
      </c>
      <c r="B76" s="91" t="s">
        <v>303</v>
      </c>
      <c r="C76" s="91">
        <v>9268</v>
      </c>
      <c r="D76" s="92" t="s">
        <v>4</v>
      </c>
      <c r="E76" s="65">
        <f t="shared" si="7"/>
        <v>1</v>
      </c>
      <c r="F76" s="137" t="s">
        <v>315</v>
      </c>
      <c r="G76" s="99">
        <f>+Northern!G75</f>
        <v>111918</v>
      </c>
      <c r="H76" s="99">
        <f>+Northern!H75</f>
        <v>0</v>
      </c>
      <c r="I76" s="99">
        <f>+Northern!I75</f>
        <v>0</v>
      </c>
      <c r="J76" s="99">
        <f>+Northern!J75</f>
        <v>0</v>
      </c>
      <c r="K76" s="99">
        <f>+Northern!K75</f>
        <v>1599</v>
      </c>
      <c r="L76" s="99">
        <f>+Northern!L75</f>
        <v>0</v>
      </c>
      <c r="M76" s="99">
        <f>+Northern!M75</f>
        <v>5376</v>
      </c>
      <c r="N76" s="99">
        <f>+Northern!N75</f>
        <v>16736</v>
      </c>
      <c r="O76" s="99">
        <f>+Northern!O75</f>
        <v>0</v>
      </c>
      <c r="P76" s="99">
        <f>+Northern!P75</f>
        <v>1531</v>
      </c>
      <c r="Q76" s="53">
        <f t="shared" si="8"/>
        <v>137160</v>
      </c>
      <c r="R76" s="7"/>
      <c r="S76" s="100">
        <f>+Northern!S75</f>
        <v>56525</v>
      </c>
      <c r="T76" s="99">
        <f>+Northern!T75</f>
        <v>0</v>
      </c>
      <c r="U76" s="99">
        <f>+Northern!U75</f>
        <v>5927</v>
      </c>
      <c r="V76" s="99">
        <f>+Northern!V75</f>
        <v>11016</v>
      </c>
      <c r="W76" s="99">
        <f>+Northern!W75</f>
        <v>15633</v>
      </c>
      <c r="X76" s="99">
        <f>+Northern!X75</f>
        <v>19879</v>
      </c>
      <c r="Y76" s="99">
        <f>+Northern!Y75</f>
        <v>14455</v>
      </c>
      <c r="Z76" s="99">
        <f>+Northern!Z75</f>
        <v>0</v>
      </c>
      <c r="AA76" s="99">
        <f>+Northern!AA75</f>
        <v>0</v>
      </c>
      <c r="AB76" s="88">
        <f t="shared" si="9"/>
        <v>123435</v>
      </c>
      <c r="AC76" s="53">
        <f t="shared" si="10"/>
        <v>13725</v>
      </c>
      <c r="AD76" s="41"/>
      <c r="AE76" s="100">
        <f>+Northern!AE75</f>
        <v>1508025</v>
      </c>
      <c r="AF76" s="100">
        <f>+Northern!AF75</f>
        <v>236191</v>
      </c>
      <c r="AG76" s="100">
        <f>+Northern!AG75</f>
        <v>145551</v>
      </c>
      <c r="AH76" s="100">
        <f>+Northern!AH75</f>
        <v>0</v>
      </c>
      <c r="AI76" s="53">
        <f t="shared" si="11"/>
        <v>1889767</v>
      </c>
      <c r="AJ76" s="100">
        <f>+Northern!AJ75</f>
        <v>3226</v>
      </c>
      <c r="AK76" s="53">
        <f t="shared" si="12"/>
        <v>1886541</v>
      </c>
      <c r="AL76" s="41"/>
      <c r="AM76" s="89"/>
      <c r="AN76" s="41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3" s="47" customFormat="1" ht="22.5" customHeight="1">
      <c r="A77" s="4">
        <f t="shared" si="13"/>
        <v>73</v>
      </c>
      <c r="B77" s="91" t="s">
        <v>303</v>
      </c>
      <c r="C77" s="91">
        <v>9270</v>
      </c>
      <c r="D77" s="92" t="s">
        <v>308</v>
      </c>
      <c r="E77" s="65">
        <f t="shared" si="7"/>
        <v>1</v>
      </c>
      <c r="F77" s="137" t="s">
        <v>315</v>
      </c>
      <c r="G77" s="99">
        <f>+Northern!G76</f>
        <v>192933</v>
      </c>
      <c r="H77" s="99">
        <f>+Northern!H76</f>
        <v>10172</v>
      </c>
      <c r="I77" s="99">
        <f>+Northern!I76</f>
        <v>0</v>
      </c>
      <c r="J77" s="99">
        <f>+Northern!J76</f>
        <v>0</v>
      </c>
      <c r="K77" s="99">
        <f>+Northern!K76</f>
        <v>0</v>
      </c>
      <c r="L77" s="99">
        <f>+Northern!L76</f>
        <v>0</v>
      </c>
      <c r="M77" s="99">
        <f>+Northern!M76</f>
        <v>87389</v>
      </c>
      <c r="N77" s="99">
        <f>+Northern!N76</f>
        <v>54141</v>
      </c>
      <c r="O77" s="99">
        <f>+Northern!O76</f>
        <v>19907</v>
      </c>
      <c r="P77" s="99">
        <f>+Northern!P76</f>
        <v>0</v>
      </c>
      <c r="Q77" s="53">
        <f t="shared" si="8"/>
        <v>364542</v>
      </c>
      <c r="R77" s="7"/>
      <c r="S77" s="100">
        <f>+Northern!S76</f>
        <v>152045</v>
      </c>
      <c r="T77" s="99">
        <f>+Northern!T76</f>
        <v>27683</v>
      </c>
      <c r="U77" s="99">
        <f>+Northern!U76</f>
        <v>0</v>
      </c>
      <c r="V77" s="99">
        <f>+Northern!V76</f>
        <v>71856</v>
      </c>
      <c r="W77" s="99">
        <f>+Northern!W76</f>
        <v>89188</v>
      </c>
      <c r="X77" s="99">
        <f>+Northern!X76</f>
        <v>59867</v>
      </c>
      <c r="Y77" s="99">
        <f>+Northern!Y76</f>
        <v>11991</v>
      </c>
      <c r="Z77" s="99">
        <f>+Northern!Z76</f>
        <v>7680</v>
      </c>
      <c r="AA77" s="99">
        <f>+Northern!AA76</f>
        <v>0</v>
      </c>
      <c r="AB77" s="88">
        <f t="shared" si="9"/>
        <v>420310</v>
      </c>
      <c r="AC77" s="53">
        <f t="shared" si="10"/>
        <v>-55768</v>
      </c>
      <c r="AD77" s="41"/>
      <c r="AE77" s="100">
        <f>+Northern!AE76</f>
        <v>3403386</v>
      </c>
      <c r="AF77" s="100">
        <f>+Northern!AF76</f>
        <v>169266</v>
      </c>
      <c r="AG77" s="100">
        <f>+Northern!AG76</f>
        <v>1237486</v>
      </c>
      <c r="AH77" s="100">
        <f>+Northern!AH76</f>
        <v>0</v>
      </c>
      <c r="AI77" s="53">
        <f t="shared" si="11"/>
        <v>4810138</v>
      </c>
      <c r="AJ77" s="100">
        <f>+Northern!AJ76</f>
        <v>27790</v>
      </c>
      <c r="AK77" s="53">
        <f t="shared" si="12"/>
        <v>4782348</v>
      </c>
      <c r="AL77" s="41"/>
      <c r="AM77" s="89"/>
      <c r="AN77" s="41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1:56" s="47" customFormat="1" ht="22.5" customHeight="1">
      <c r="A78" s="4">
        <f t="shared" si="13"/>
        <v>74</v>
      </c>
      <c r="B78" s="43" t="s">
        <v>304</v>
      </c>
      <c r="C78" s="43">
        <v>9365</v>
      </c>
      <c r="D78" s="65" t="s">
        <v>68</v>
      </c>
      <c r="E78" s="146">
        <f>IF(F78="Y",1," ")</f>
        <v>1</v>
      </c>
      <c r="F78" s="66" t="s">
        <v>315</v>
      </c>
      <c r="G78" s="99">
        <f>+Kaimai!G5</f>
        <v>213960</v>
      </c>
      <c r="H78" s="99">
        <f>+Kaimai!H5</f>
        <v>3488</v>
      </c>
      <c r="I78" s="99">
        <f>+Kaimai!I5</f>
        <v>10962</v>
      </c>
      <c r="J78" s="99">
        <f>+Kaimai!J5</f>
        <v>31911</v>
      </c>
      <c r="K78" s="99">
        <f>+Kaimai!K5</f>
        <v>1000</v>
      </c>
      <c r="L78" s="99">
        <f>+Kaimai!L5</f>
        <v>0</v>
      </c>
      <c r="M78" s="99">
        <f>+Kaimai!M5</f>
        <v>5532</v>
      </c>
      <c r="N78" s="99">
        <f>+Kaimai!N5</f>
        <v>14514</v>
      </c>
      <c r="O78" s="99">
        <f>+Kaimai!O5</f>
        <v>0</v>
      </c>
      <c r="P78" s="99">
        <f>+Kaimai!P5</f>
        <v>22432</v>
      </c>
      <c r="Q78" s="53">
        <f t="shared" si="8"/>
        <v>303799</v>
      </c>
      <c r="R78" s="7"/>
      <c r="S78" s="100">
        <f>+Kaimai!S5</f>
        <v>48275</v>
      </c>
      <c r="T78" s="99">
        <f>+Kaimai!T5</f>
        <v>6619</v>
      </c>
      <c r="U78" s="99">
        <f>+Kaimai!U5</f>
        <v>27639</v>
      </c>
      <c r="V78" s="99">
        <f>+Kaimai!V5</f>
        <v>15405</v>
      </c>
      <c r="W78" s="99">
        <f>+Kaimai!W5</f>
        <v>24748</v>
      </c>
      <c r="X78" s="99">
        <f>+Kaimai!X5</f>
        <v>12728</v>
      </c>
      <c r="Y78" s="99">
        <f>+Kaimai!Y5</f>
        <v>30928</v>
      </c>
      <c r="Z78" s="99">
        <f>+Kaimai!Z5</f>
        <v>17745</v>
      </c>
      <c r="AA78" s="99">
        <f>+Kaimai!AA5</f>
        <v>15415</v>
      </c>
      <c r="AB78" s="88">
        <f t="shared" si="9"/>
        <v>199502</v>
      </c>
      <c r="AC78" s="53">
        <f t="shared" si="10"/>
        <v>104297</v>
      </c>
      <c r="AD78" s="41"/>
      <c r="AE78" s="100">
        <f>+Kaimai!AE5</f>
        <v>2182436</v>
      </c>
      <c r="AF78" s="100">
        <f>+Kaimai!AF5</f>
        <v>12331</v>
      </c>
      <c r="AG78" s="100">
        <f>+Kaimai!AG5</f>
        <v>271640</v>
      </c>
      <c r="AH78" s="100">
        <f>+Kaimai!AH5</f>
        <v>122</v>
      </c>
      <c r="AI78" s="53">
        <f t="shared" si="11"/>
        <v>2466529</v>
      </c>
      <c r="AJ78" s="100">
        <f>+Kaimai!AJ5</f>
        <v>84777</v>
      </c>
      <c r="AK78" s="53">
        <f t="shared" si="12"/>
        <v>2381752</v>
      </c>
      <c r="AL78" s="41"/>
      <c r="AM78" s="89"/>
      <c r="AN78" s="41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40" ht="22.5" customHeight="1">
      <c r="A79" s="4">
        <f t="shared" si="13"/>
        <v>75</v>
      </c>
      <c r="B79" s="43" t="s">
        <v>304</v>
      </c>
      <c r="C79" s="43">
        <v>9367</v>
      </c>
      <c r="D79" s="65" t="s">
        <v>69</v>
      </c>
      <c r="E79" s="146">
        <f aca="true" t="shared" si="14" ref="E79:E142">IF(F79="Y",1," ")</f>
        <v>1</v>
      </c>
      <c r="F79" s="66" t="s">
        <v>315</v>
      </c>
      <c r="G79" s="99">
        <f>+Kaimai!G6</f>
        <v>36011</v>
      </c>
      <c r="H79" s="99">
        <f>+Kaimai!H6</f>
        <v>0</v>
      </c>
      <c r="I79" s="99">
        <f>+Kaimai!I6</f>
        <v>920</v>
      </c>
      <c r="J79" s="99">
        <f>+Kaimai!J6</f>
        <v>0</v>
      </c>
      <c r="K79" s="99">
        <f>+Kaimai!K6</f>
        <v>4594</v>
      </c>
      <c r="L79" s="99">
        <f>+Kaimai!L6</f>
        <v>1500</v>
      </c>
      <c r="M79" s="99">
        <f>+Kaimai!M6</f>
        <v>24103</v>
      </c>
      <c r="N79" s="99">
        <f>+Kaimai!N6</f>
        <v>366</v>
      </c>
      <c r="O79" s="99">
        <f>+Kaimai!O6</f>
        <v>4226</v>
      </c>
      <c r="P79" s="99">
        <f>+Kaimai!P6</f>
        <v>0</v>
      </c>
      <c r="Q79" s="53">
        <f t="shared" si="8"/>
        <v>71720</v>
      </c>
      <c r="R79" s="7"/>
      <c r="S79" s="100">
        <f>+Kaimai!S6</f>
        <v>0</v>
      </c>
      <c r="T79" s="99">
        <f>+Kaimai!T6</f>
        <v>0</v>
      </c>
      <c r="U79" s="99">
        <f>+Kaimai!U6</f>
        <v>1810</v>
      </c>
      <c r="V79" s="99">
        <f>+Kaimai!V6</f>
        <v>22177</v>
      </c>
      <c r="W79" s="99">
        <f>+Kaimai!W6</f>
        <v>50071</v>
      </c>
      <c r="X79" s="99">
        <f>+Kaimai!X6</f>
        <v>0</v>
      </c>
      <c r="Y79" s="99">
        <f>+Kaimai!Y6</f>
        <v>0</v>
      </c>
      <c r="Z79" s="99">
        <f>+Kaimai!Z6</f>
        <v>0</v>
      </c>
      <c r="AA79" s="99">
        <f>+Kaimai!AA6</f>
        <v>997</v>
      </c>
      <c r="AB79" s="88">
        <f t="shared" si="9"/>
        <v>75055</v>
      </c>
      <c r="AC79" s="53">
        <f t="shared" si="10"/>
        <v>-3335</v>
      </c>
      <c r="AD79" s="41"/>
      <c r="AE79" s="100">
        <f>+Kaimai!AE6</f>
        <v>549000</v>
      </c>
      <c r="AF79" s="100">
        <f>+Kaimai!AF6</f>
        <v>0</v>
      </c>
      <c r="AG79" s="100">
        <f>+Kaimai!AG6</f>
        <v>23682</v>
      </c>
      <c r="AH79" s="100">
        <f>+Kaimai!AH6</f>
        <v>0</v>
      </c>
      <c r="AI79" s="53">
        <f t="shared" si="11"/>
        <v>572682</v>
      </c>
      <c r="AJ79" s="100">
        <f>+Kaimai!AJ6</f>
        <v>1425</v>
      </c>
      <c r="AK79" s="53">
        <f t="shared" si="12"/>
        <v>571257</v>
      </c>
      <c r="AL79" s="41"/>
      <c r="AM79" s="89"/>
      <c r="AN79" s="41"/>
    </row>
    <row r="80" spans="1:40" ht="22.5" customHeight="1">
      <c r="A80" s="4">
        <f t="shared" si="13"/>
        <v>76</v>
      </c>
      <c r="B80" s="43" t="s">
        <v>304</v>
      </c>
      <c r="C80" s="43">
        <v>9368</v>
      </c>
      <c r="D80" s="65" t="s">
        <v>70</v>
      </c>
      <c r="E80" s="146">
        <f t="shared" si="14"/>
        <v>1</v>
      </c>
      <c r="F80" s="66" t="s">
        <v>315</v>
      </c>
      <c r="G80" s="99">
        <f>+Kaimai!G7</f>
        <v>34619</v>
      </c>
      <c r="H80" s="99">
        <f>+Kaimai!H7</f>
        <v>0</v>
      </c>
      <c r="I80" s="99">
        <f>+Kaimai!I7</f>
        <v>0</v>
      </c>
      <c r="J80" s="99">
        <f>+Kaimai!J7</f>
        <v>0</v>
      </c>
      <c r="K80" s="99">
        <f>+Kaimai!K7</f>
        <v>0</v>
      </c>
      <c r="L80" s="99">
        <f>+Kaimai!L7</f>
        <v>0</v>
      </c>
      <c r="M80" s="99">
        <f>+Kaimai!M7</f>
        <v>25513</v>
      </c>
      <c r="N80" s="99">
        <f>+Kaimai!N7</f>
        <v>17908</v>
      </c>
      <c r="O80" s="99">
        <f>+Kaimai!O7</f>
        <v>20503</v>
      </c>
      <c r="P80" s="99">
        <f>+Kaimai!P7</f>
        <v>0</v>
      </c>
      <c r="Q80" s="53">
        <f t="shared" si="8"/>
        <v>98543</v>
      </c>
      <c r="R80" s="7"/>
      <c r="S80" s="100">
        <f>+Kaimai!S7</f>
        <v>34805</v>
      </c>
      <c r="T80" s="99">
        <f>+Kaimai!T7</f>
        <v>0</v>
      </c>
      <c r="U80" s="99">
        <f>+Kaimai!U7</f>
        <v>3035</v>
      </c>
      <c r="V80" s="99">
        <f>+Kaimai!V7</f>
        <v>2958</v>
      </c>
      <c r="W80" s="99">
        <f>+Kaimai!W7</f>
        <v>22666</v>
      </c>
      <c r="X80" s="99">
        <f>+Kaimai!X7</f>
        <v>28707</v>
      </c>
      <c r="Y80" s="99">
        <f>+Kaimai!Y7</f>
        <v>0</v>
      </c>
      <c r="Z80" s="99">
        <f>+Kaimai!Z7</f>
        <v>0</v>
      </c>
      <c r="AA80" s="99">
        <f>+Kaimai!AA7</f>
        <v>0</v>
      </c>
      <c r="AB80" s="88">
        <f t="shared" si="9"/>
        <v>92171</v>
      </c>
      <c r="AC80" s="53">
        <f t="shared" si="10"/>
        <v>6372</v>
      </c>
      <c r="AD80" s="41"/>
      <c r="AE80" s="100">
        <f>+Kaimai!AE7</f>
        <v>1240000</v>
      </c>
      <c r="AF80" s="100">
        <f>+Kaimai!AF7</f>
        <v>0</v>
      </c>
      <c r="AG80" s="100">
        <f>+Kaimai!AG7</f>
        <v>380977</v>
      </c>
      <c r="AH80" s="100">
        <f>+Kaimai!AH7</f>
        <v>0</v>
      </c>
      <c r="AI80" s="53">
        <f t="shared" si="11"/>
        <v>1620977</v>
      </c>
      <c r="AJ80" s="100">
        <f>+Kaimai!AJ7</f>
        <v>4142</v>
      </c>
      <c r="AK80" s="53">
        <f t="shared" si="12"/>
        <v>1616835</v>
      </c>
      <c r="AL80" s="41"/>
      <c r="AM80" s="89"/>
      <c r="AN80" s="41"/>
    </row>
    <row r="81" spans="1:40" ht="22.5" customHeight="1">
      <c r="A81" s="4">
        <f t="shared" si="13"/>
        <v>77</v>
      </c>
      <c r="B81" s="43" t="s">
        <v>304</v>
      </c>
      <c r="C81" s="43">
        <v>9376</v>
      </c>
      <c r="D81" s="65" t="s">
        <v>71</v>
      </c>
      <c r="E81" s="146">
        <f t="shared" si="14"/>
        <v>1</v>
      </c>
      <c r="F81" s="66" t="s">
        <v>315</v>
      </c>
      <c r="G81" s="99">
        <f>+Kaimai!G8</f>
        <v>37067</v>
      </c>
      <c r="H81" s="99">
        <f>+Kaimai!H8</f>
        <v>610</v>
      </c>
      <c r="I81" s="99">
        <f>+Kaimai!I8</f>
        <v>0</v>
      </c>
      <c r="J81" s="99">
        <f>+Kaimai!J8</f>
        <v>0</v>
      </c>
      <c r="K81" s="99">
        <f>+Kaimai!K8</f>
        <v>0</v>
      </c>
      <c r="L81" s="99">
        <f>+Kaimai!L8</f>
        <v>0</v>
      </c>
      <c r="M81" s="99">
        <f>+Kaimai!M8</f>
        <v>10127</v>
      </c>
      <c r="N81" s="99">
        <f>+Kaimai!N8</f>
        <v>3319</v>
      </c>
      <c r="O81" s="99">
        <f>+Kaimai!O8</f>
        <v>2988</v>
      </c>
      <c r="P81" s="99">
        <f>+Kaimai!P8</f>
        <v>380</v>
      </c>
      <c r="Q81" s="53">
        <f t="shared" si="8"/>
        <v>54491</v>
      </c>
      <c r="R81" s="7"/>
      <c r="S81" s="100">
        <f>+Kaimai!S8</f>
        <v>0</v>
      </c>
      <c r="T81" s="99">
        <f>+Kaimai!T8</f>
        <v>0</v>
      </c>
      <c r="U81" s="99">
        <f>+Kaimai!U8</f>
        <v>38461</v>
      </c>
      <c r="V81" s="99">
        <f>+Kaimai!V8</f>
        <v>549</v>
      </c>
      <c r="W81" s="99">
        <f>+Kaimai!W8</f>
        <v>17558</v>
      </c>
      <c r="X81" s="99">
        <f>+Kaimai!X8</f>
        <v>10864</v>
      </c>
      <c r="Y81" s="99">
        <f>+Kaimai!Y8</f>
        <v>0</v>
      </c>
      <c r="Z81" s="99">
        <f>+Kaimai!Z8</f>
        <v>0</v>
      </c>
      <c r="AA81" s="99">
        <f>+Kaimai!AA8</f>
        <v>34</v>
      </c>
      <c r="AB81" s="88">
        <f t="shared" si="9"/>
        <v>67466</v>
      </c>
      <c r="AC81" s="53">
        <f t="shared" si="10"/>
        <v>-12975</v>
      </c>
      <c r="AD81" s="41"/>
      <c r="AE81" s="100">
        <f>+Kaimai!AE8</f>
        <v>1234000</v>
      </c>
      <c r="AF81" s="100">
        <f>+Kaimai!AF8</f>
        <v>103000</v>
      </c>
      <c r="AG81" s="100">
        <f>+Kaimai!AG8</f>
        <v>123414</v>
      </c>
      <c r="AH81" s="100">
        <f>+Kaimai!AH8</f>
        <v>0</v>
      </c>
      <c r="AI81" s="53">
        <f t="shared" si="11"/>
        <v>1460414</v>
      </c>
      <c r="AJ81" s="100">
        <f>+Kaimai!AJ8</f>
        <v>368</v>
      </c>
      <c r="AK81" s="53">
        <f t="shared" si="12"/>
        <v>1460046</v>
      </c>
      <c r="AL81" s="41"/>
      <c r="AM81" s="89"/>
      <c r="AN81" s="41"/>
    </row>
    <row r="82" spans="1:40" ht="22.5" customHeight="1">
      <c r="A82" s="4">
        <f t="shared" si="13"/>
        <v>78</v>
      </c>
      <c r="B82" s="43" t="s">
        <v>304</v>
      </c>
      <c r="C82" s="43">
        <v>9369</v>
      </c>
      <c r="D82" s="65" t="s">
        <v>72</v>
      </c>
      <c r="E82" s="146">
        <f t="shared" si="14"/>
        <v>1</v>
      </c>
      <c r="F82" s="66" t="s">
        <v>315</v>
      </c>
      <c r="G82" s="99">
        <f>+Kaimai!G9</f>
        <v>202427</v>
      </c>
      <c r="H82" s="99">
        <f>+Kaimai!H9</f>
        <v>1840</v>
      </c>
      <c r="I82" s="99">
        <f>+Kaimai!I9</f>
        <v>0</v>
      </c>
      <c r="J82" s="99">
        <f>+Kaimai!J9</f>
        <v>0</v>
      </c>
      <c r="K82" s="99">
        <f>+Kaimai!K9</f>
        <v>22000</v>
      </c>
      <c r="L82" s="99">
        <f>+Kaimai!L9</f>
        <v>25000</v>
      </c>
      <c r="M82" s="99">
        <f>+Kaimai!M9</f>
        <v>75427</v>
      </c>
      <c r="N82" s="99">
        <f>+Kaimai!N9</f>
        <v>1742</v>
      </c>
      <c r="O82" s="99">
        <f>+Kaimai!O9</f>
        <v>12681</v>
      </c>
      <c r="P82" s="99">
        <f>+Kaimai!P9</f>
        <v>0</v>
      </c>
      <c r="Q82" s="53">
        <f t="shared" si="8"/>
        <v>341117</v>
      </c>
      <c r="R82" s="7"/>
      <c r="S82" s="100">
        <f>+Kaimai!S9</f>
        <v>98782</v>
      </c>
      <c r="T82" s="99">
        <f>+Kaimai!T9</f>
        <v>33330</v>
      </c>
      <c r="U82" s="99">
        <f>+Kaimai!U9</f>
        <v>2136</v>
      </c>
      <c r="V82" s="99">
        <f>+Kaimai!V9</f>
        <v>107895</v>
      </c>
      <c r="W82" s="99">
        <f>+Kaimai!W9</f>
        <v>32063</v>
      </c>
      <c r="X82" s="99">
        <f>+Kaimai!X9</f>
        <v>59463</v>
      </c>
      <c r="Y82" s="99">
        <f>+Kaimai!Y9</f>
        <v>2589</v>
      </c>
      <c r="Z82" s="99">
        <f>+Kaimai!Z9</f>
        <v>0</v>
      </c>
      <c r="AA82" s="99">
        <f>+Kaimai!AA9</f>
        <v>0</v>
      </c>
      <c r="AB82" s="88">
        <f t="shared" si="9"/>
        <v>336258</v>
      </c>
      <c r="AC82" s="53">
        <f t="shared" si="10"/>
        <v>4859</v>
      </c>
      <c r="AD82" s="41"/>
      <c r="AE82" s="100">
        <f>+Kaimai!AE9</f>
        <v>5628000</v>
      </c>
      <c r="AF82" s="100">
        <f>+Kaimai!AF9</f>
        <v>949074</v>
      </c>
      <c r="AG82" s="100">
        <f>+Kaimai!AG9</f>
        <v>74007</v>
      </c>
      <c r="AH82" s="100">
        <f>+Kaimai!AH9</f>
        <v>19045</v>
      </c>
      <c r="AI82" s="53">
        <f t="shared" si="11"/>
        <v>6670126</v>
      </c>
      <c r="AJ82" s="100">
        <f>+Kaimai!AJ9</f>
        <v>40511</v>
      </c>
      <c r="AK82" s="53">
        <f t="shared" si="12"/>
        <v>6629615</v>
      </c>
      <c r="AL82" s="41"/>
      <c r="AM82" s="89"/>
      <c r="AN82" s="41"/>
    </row>
    <row r="83" spans="1:40" ht="22.5" customHeight="1">
      <c r="A83" s="4">
        <f t="shared" si="13"/>
        <v>79</v>
      </c>
      <c r="B83" s="43" t="s">
        <v>304</v>
      </c>
      <c r="C83" s="43">
        <v>9393</v>
      </c>
      <c r="D83" s="65" t="s">
        <v>73</v>
      </c>
      <c r="E83" s="146">
        <f t="shared" si="14"/>
        <v>1</v>
      </c>
      <c r="F83" s="66" t="s">
        <v>315</v>
      </c>
      <c r="G83" s="99">
        <f>+Kaimai!G10</f>
        <v>27934</v>
      </c>
      <c r="H83" s="99">
        <f>+Kaimai!H10</f>
        <v>35</v>
      </c>
      <c r="I83" s="99">
        <f>+Kaimai!I10</f>
        <v>0</v>
      </c>
      <c r="J83" s="99">
        <f>+Kaimai!J10</f>
        <v>0</v>
      </c>
      <c r="K83" s="99">
        <f>+Kaimai!K10</f>
        <v>0</v>
      </c>
      <c r="L83" s="99">
        <f>+Kaimai!L10</f>
        <v>0</v>
      </c>
      <c r="M83" s="99">
        <f>+Kaimai!M10</f>
        <v>9043</v>
      </c>
      <c r="N83" s="99">
        <f>+Kaimai!N10</f>
        <v>3594</v>
      </c>
      <c r="O83" s="99">
        <f>+Kaimai!O10</f>
        <v>1807</v>
      </c>
      <c r="P83" s="99">
        <f>+Kaimai!P10</f>
        <v>7068</v>
      </c>
      <c r="Q83" s="53">
        <f t="shared" si="8"/>
        <v>49481</v>
      </c>
      <c r="R83" s="7"/>
      <c r="S83" s="100">
        <f>+Kaimai!S10</f>
        <v>0</v>
      </c>
      <c r="T83" s="99">
        <f>+Kaimai!T10</f>
        <v>0</v>
      </c>
      <c r="U83" s="99">
        <f>+Kaimai!U10</f>
        <v>0</v>
      </c>
      <c r="V83" s="99">
        <f>+Kaimai!V10</f>
        <v>0</v>
      </c>
      <c r="W83" s="99">
        <f>+Kaimai!W10</f>
        <v>11507</v>
      </c>
      <c r="X83" s="99">
        <f>+Kaimai!X10</f>
        <v>19671</v>
      </c>
      <c r="Y83" s="99">
        <f>+Kaimai!Y10</f>
        <v>1100</v>
      </c>
      <c r="Z83" s="99">
        <f>+Kaimai!Z10</f>
        <v>0</v>
      </c>
      <c r="AA83" s="99">
        <f>+Kaimai!AA10</f>
        <v>11722</v>
      </c>
      <c r="AB83" s="88">
        <f t="shared" si="9"/>
        <v>44000</v>
      </c>
      <c r="AC83" s="53">
        <f t="shared" si="10"/>
        <v>5481</v>
      </c>
      <c r="AD83" s="41"/>
      <c r="AE83" s="100">
        <f>+Kaimai!AE10</f>
        <v>1045000</v>
      </c>
      <c r="AF83" s="100">
        <f>+Kaimai!AF10</f>
        <v>217600</v>
      </c>
      <c r="AG83" s="100">
        <f>+Kaimai!AG10</f>
        <v>11007726</v>
      </c>
      <c r="AH83" s="100">
        <f>+Kaimai!AH10</f>
        <v>0</v>
      </c>
      <c r="AI83" s="53">
        <f t="shared" si="11"/>
        <v>12270326</v>
      </c>
      <c r="AJ83" s="100">
        <f>+Kaimai!AJ10</f>
        <v>0</v>
      </c>
      <c r="AK83" s="53">
        <f t="shared" si="12"/>
        <v>12270326</v>
      </c>
      <c r="AL83" s="41"/>
      <c r="AM83" s="89"/>
      <c r="AN83" s="41"/>
    </row>
    <row r="84" spans="1:40" ht="22.5" customHeight="1">
      <c r="A84" s="4">
        <f t="shared" si="13"/>
        <v>80</v>
      </c>
      <c r="B84" s="43" t="s">
        <v>304</v>
      </c>
      <c r="C84" s="43">
        <v>9396</v>
      </c>
      <c r="D84" s="65" t="s">
        <v>84</v>
      </c>
      <c r="E84" s="146">
        <f t="shared" si="14"/>
        <v>1</v>
      </c>
      <c r="F84" s="66" t="s">
        <v>315</v>
      </c>
      <c r="G84" s="99">
        <f>+Kaimai!G11</f>
        <v>119373</v>
      </c>
      <c r="H84" s="99">
        <f>+Kaimai!H11</f>
        <v>4698</v>
      </c>
      <c r="I84" s="99">
        <f>+Kaimai!I11</f>
        <v>0</v>
      </c>
      <c r="J84" s="99">
        <f>+Kaimai!J11</f>
        <v>0</v>
      </c>
      <c r="K84" s="99">
        <f>+Kaimai!K11</f>
        <v>6000</v>
      </c>
      <c r="L84" s="99">
        <f>+Kaimai!L11</f>
        <v>0</v>
      </c>
      <c r="M84" s="99">
        <f>+Kaimai!M11</f>
        <v>4178</v>
      </c>
      <c r="N84" s="99">
        <f>+Kaimai!N11</f>
        <v>1501</v>
      </c>
      <c r="O84" s="99">
        <f>+Kaimai!O11</f>
        <v>0</v>
      </c>
      <c r="P84" s="99">
        <f>+Kaimai!P11</f>
        <v>16044</v>
      </c>
      <c r="Q84" s="53">
        <f t="shared" si="8"/>
        <v>151794</v>
      </c>
      <c r="R84" s="7"/>
      <c r="S84" s="100">
        <f>+Kaimai!S11</f>
        <v>21253</v>
      </c>
      <c r="T84" s="99">
        <f>+Kaimai!T11</f>
        <v>1257</v>
      </c>
      <c r="U84" s="99">
        <f>+Kaimai!U11</f>
        <v>1039</v>
      </c>
      <c r="V84" s="99">
        <f>+Kaimai!V11</f>
        <v>4100</v>
      </c>
      <c r="W84" s="99">
        <f>+Kaimai!W11</f>
        <v>85195</v>
      </c>
      <c r="X84" s="99">
        <f>+Kaimai!X11</f>
        <v>22635</v>
      </c>
      <c r="Y84" s="99">
        <f>+Kaimai!Y11</f>
        <v>895</v>
      </c>
      <c r="Z84" s="99">
        <f>+Kaimai!Z11</f>
        <v>4698</v>
      </c>
      <c r="AA84" s="99">
        <f>+Kaimai!AA11</f>
        <v>0</v>
      </c>
      <c r="AB84" s="88">
        <f t="shared" si="9"/>
        <v>141072</v>
      </c>
      <c r="AC84" s="53">
        <f t="shared" si="10"/>
        <v>10722</v>
      </c>
      <c r="AD84" s="41"/>
      <c r="AE84" s="100">
        <f>+Kaimai!AE11</f>
        <v>48824</v>
      </c>
      <c r="AF84" s="100">
        <f>+Kaimai!AF11</f>
        <v>0</v>
      </c>
      <c r="AG84" s="100">
        <f>+Kaimai!AG11</f>
        <v>0</v>
      </c>
      <c r="AH84" s="100">
        <f>+Kaimai!AH11</f>
        <v>0</v>
      </c>
      <c r="AI84" s="53">
        <f t="shared" si="11"/>
        <v>48824</v>
      </c>
      <c r="AJ84" s="100">
        <f>+Kaimai!AJ11</f>
        <v>0</v>
      </c>
      <c r="AK84" s="53">
        <f t="shared" si="12"/>
        <v>48824</v>
      </c>
      <c r="AL84" s="41"/>
      <c r="AM84" s="89"/>
      <c r="AN84" s="41"/>
    </row>
    <row r="85" spans="1:40" ht="22.5" customHeight="1">
      <c r="A85" s="4">
        <f t="shared" si="13"/>
        <v>81</v>
      </c>
      <c r="B85" s="43" t="s">
        <v>304</v>
      </c>
      <c r="C85" s="43">
        <v>9397</v>
      </c>
      <c r="D85" s="65" t="s">
        <v>82</v>
      </c>
      <c r="E85" s="146">
        <f t="shared" si="14"/>
        <v>1</v>
      </c>
      <c r="F85" s="66" t="s">
        <v>429</v>
      </c>
      <c r="G85" s="99">
        <f>+Kaimai!G12</f>
        <v>15751</v>
      </c>
      <c r="H85" s="99">
        <f>+Kaimai!H12</f>
        <v>0</v>
      </c>
      <c r="I85" s="99">
        <f>+Kaimai!I12</f>
        <v>0</v>
      </c>
      <c r="J85" s="99">
        <f>+Kaimai!J12</f>
        <v>0</v>
      </c>
      <c r="K85" s="99">
        <f>+Kaimai!K12</f>
        <v>0</v>
      </c>
      <c r="L85" s="99">
        <f>+Kaimai!L12</f>
        <v>0</v>
      </c>
      <c r="M85" s="99">
        <f>+Kaimai!M12</f>
        <v>2587</v>
      </c>
      <c r="N85" s="99">
        <f>+Kaimai!N12</f>
        <v>2727</v>
      </c>
      <c r="O85" s="99">
        <f>+Kaimai!O12</f>
        <v>0</v>
      </c>
      <c r="P85" s="99">
        <f>+Kaimai!P12</f>
        <v>336</v>
      </c>
      <c r="Q85" s="53">
        <f t="shared" si="8"/>
        <v>21401</v>
      </c>
      <c r="R85" s="7"/>
      <c r="S85" s="100">
        <f>+Kaimai!S12</f>
        <v>0</v>
      </c>
      <c r="T85" s="99">
        <f>+Kaimai!T12</f>
        <v>0</v>
      </c>
      <c r="U85" s="99">
        <f>+Kaimai!U12</f>
        <v>6750</v>
      </c>
      <c r="V85" s="99">
        <f>+Kaimai!V12</f>
        <v>0</v>
      </c>
      <c r="W85" s="99">
        <f>+Kaimai!W12</f>
        <v>0</v>
      </c>
      <c r="X85" s="99">
        <f>+Kaimai!X12</f>
        <v>4105</v>
      </c>
      <c r="Y85" s="99">
        <f>+Kaimai!Y12</f>
        <v>0</v>
      </c>
      <c r="Z85" s="99">
        <f>+Kaimai!Z12</f>
        <v>2250</v>
      </c>
      <c r="AA85" s="99">
        <f>+Kaimai!AA12</f>
        <v>3528</v>
      </c>
      <c r="AB85" s="88">
        <f t="shared" si="9"/>
        <v>16633</v>
      </c>
      <c r="AC85" s="53">
        <f t="shared" si="10"/>
        <v>4768</v>
      </c>
      <c r="AD85" s="41"/>
      <c r="AE85" s="100">
        <f>+Kaimai!AE12</f>
        <v>204000</v>
      </c>
      <c r="AF85" s="100">
        <f>+Kaimai!AF12</f>
        <v>0</v>
      </c>
      <c r="AG85" s="100">
        <f>+Kaimai!AG12</f>
        <v>85418</v>
      </c>
      <c r="AH85" s="100">
        <f>+Kaimai!AH12</f>
        <v>0</v>
      </c>
      <c r="AI85" s="53">
        <f t="shared" si="11"/>
        <v>289418</v>
      </c>
      <c r="AJ85" s="100">
        <f>+Kaimai!AJ12</f>
        <v>0</v>
      </c>
      <c r="AK85" s="53">
        <f t="shared" si="12"/>
        <v>289418</v>
      </c>
      <c r="AL85" s="41"/>
      <c r="AM85" s="89"/>
      <c r="AN85" s="41"/>
    </row>
    <row r="86" spans="1:56" ht="22.5" customHeight="1">
      <c r="A86" s="4">
        <f t="shared" si="13"/>
        <v>82</v>
      </c>
      <c r="B86" s="43" t="s">
        <v>304</v>
      </c>
      <c r="C86" s="43">
        <v>9373</v>
      </c>
      <c r="D86" s="65" t="s">
        <v>74</v>
      </c>
      <c r="E86" s="146">
        <f t="shared" si="14"/>
        <v>1</v>
      </c>
      <c r="F86" s="66" t="s">
        <v>315</v>
      </c>
      <c r="G86" s="99">
        <f>+Kaimai!G13</f>
        <v>16295</v>
      </c>
      <c r="H86" s="99">
        <f>+Kaimai!H13</f>
        <v>0</v>
      </c>
      <c r="I86" s="99">
        <f>+Kaimai!I13</f>
        <v>0</v>
      </c>
      <c r="J86" s="99">
        <f>+Kaimai!J13</f>
        <v>0</v>
      </c>
      <c r="K86" s="99">
        <f>+Kaimai!K13</f>
        <v>0</v>
      </c>
      <c r="L86" s="99">
        <f>+Kaimai!L13</f>
        <v>0</v>
      </c>
      <c r="M86" s="99">
        <f>+Kaimai!M13</f>
        <v>13544</v>
      </c>
      <c r="N86" s="99">
        <f>+Kaimai!N13</f>
        <v>1374</v>
      </c>
      <c r="O86" s="99">
        <f>+Kaimai!O13</f>
        <v>0</v>
      </c>
      <c r="P86" s="99">
        <f>+Kaimai!P13</f>
        <v>0</v>
      </c>
      <c r="Q86" s="53">
        <f t="shared" si="8"/>
        <v>31213</v>
      </c>
      <c r="R86" s="7"/>
      <c r="S86" s="100">
        <f>+Kaimai!S13</f>
        <v>0</v>
      </c>
      <c r="T86" s="99">
        <f>+Kaimai!T13</f>
        <v>0</v>
      </c>
      <c r="U86" s="99">
        <f>+Kaimai!U13</f>
        <v>3725</v>
      </c>
      <c r="V86" s="99">
        <f>+Kaimai!V13</f>
        <v>55</v>
      </c>
      <c r="W86" s="99">
        <f>+Kaimai!W13</f>
        <v>10580</v>
      </c>
      <c r="X86" s="99">
        <f>+Kaimai!X13</f>
        <v>1709</v>
      </c>
      <c r="Y86" s="99">
        <f>+Kaimai!Y13</f>
        <v>0</v>
      </c>
      <c r="Z86" s="99">
        <f>+Kaimai!Z13</f>
        <v>0</v>
      </c>
      <c r="AA86" s="99">
        <f>+Kaimai!AA13</f>
        <v>3675</v>
      </c>
      <c r="AB86" s="88">
        <f t="shared" si="9"/>
        <v>19744</v>
      </c>
      <c r="AC86" s="53">
        <f t="shared" si="10"/>
        <v>11469</v>
      </c>
      <c r="AD86" s="41"/>
      <c r="AE86" s="100">
        <f>+Kaimai!AE13</f>
        <v>345000</v>
      </c>
      <c r="AF86" s="100">
        <f>+Kaimai!AF13</f>
        <v>0</v>
      </c>
      <c r="AG86" s="100">
        <f>+Kaimai!AG13</f>
        <v>72237</v>
      </c>
      <c r="AH86" s="100">
        <f>+Kaimai!AH13</f>
        <v>365</v>
      </c>
      <c r="AI86" s="53">
        <f t="shared" si="11"/>
        <v>417602</v>
      </c>
      <c r="AJ86" s="100">
        <f>+Kaimai!AJ13</f>
        <v>493</v>
      </c>
      <c r="AK86" s="53">
        <f t="shared" si="12"/>
        <v>417109</v>
      </c>
      <c r="AL86" s="41"/>
      <c r="AM86" s="89"/>
      <c r="AN86" s="41"/>
      <c r="BB86" s="47"/>
      <c r="BC86" s="47"/>
      <c r="BD86" s="47"/>
    </row>
    <row r="87" spans="1:40" ht="22.5" customHeight="1">
      <c r="A87" s="4">
        <f t="shared" si="13"/>
        <v>83</v>
      </c>
      <c r="B87" s="43" t="s">
        <v>304</v>
      </c>
      <c r="C87" s="43">
        <v>9375</v>
      </c>
      <c r="D87" s="65" t="s">
        <v>67</v>
      </c>
      <c r="E87" s="146">
        <f t="shared" si="14"/>
        <v>1</v>
      </c>
      <c r="F87" s="66" t="s">
        <v>315</v>
      </c>
      <c r="G87" s="99">
        <f>+Kaimai!G14</f>
        <v>124544</v>
      </c>
      <c r="H87" s="99">
        <f>+Kaimai!H14</f>
        <v>0</v>
      </c>
      <c r="I87" s="99">
        <f>+Kaimai!I14</f>
        <v>0</v>
      </c>
      <c r="J87" s="99">
        <f>+Kaimai!J14</f>
        <v>0</v>
      </c>
      <c r="K87" s="99">
        <f>+Kaimai!K14</f>
        <v>0</v>
      </c>
      <c r="L87" s="99">
        <f>+Kaimai!L14</f>
        <v>18749</v>
      </c>
      <c r="M87" s="99">
        <f>+Kaimai!M14</f>
        <v>22750</v>
      </c>
      <c r="N87" s="99">
        <f>+Kaimai!N14</f>
        <v>5984</v>
      </c>
      <c r="O87" s="99">
        <f>+Kaimai!O14</f>
        <v>2281</v>
      </c>
      <c r="P87" s="99">
        <f>+Kaimai!P14</f>
        <v>9039</v>
      </c>
      <c r="Q87" s="53">
        <f t="shared" si="8"/>
        <v>183347</v>
      </c>
      <c r="R87" s="10"/>
      <c r="S87" s="100">
        <f>+Kaimai!S14</f>
        <v>70427</v>
      </c>
      <c r="T87" s="99">
        <f>+Kaimai!T14</f>
        <v>22100</v>
      </c>
      <c r="U87" s="99">
        <f>+Kaimai!U14</f>
        <v>20853</v>
      </c>
      <c r="V87" s="99">
        <f>+Kaimai!V14</f>
        <v>12789</v>
      </c>
      <c r="W87" s="99">
        <f>+Kaimai!W14</f>
        <v>36045</v>
      </c>
      <c r="X87" s="99">
        <f>+Kaimai!X14</f>
        <v>11457</v>
      </c>
      <c r="Y87" s="99">
        <f>+Kaimai!Y14</f>
        <v>1967</v>
      </c>
      <c r="Z87" s="99">
        <f>+Kaimai!Z14</f>
        <v>0</v>
      </c>
      <c r="AA87" s="99">
        <f>+Kaimai!AA14</f>
        <v>4342</v>
      </c>
      <c r="AB87" s="88">
        <f t="shared" si="9"/>
        <v>179980</v>
      </c>
      <c r="AC87" s="53">
        <f t="shared" si="10"/>
        <v>3367</v>
      </c>
      <c r="AD87" s="41"/>
      <c r="AE87" s="100">
        <f>+Kaimai!AE14</f>
        <v>1680000</v>
      </c>
      <c r="AF87" s="100">
        <f>+Kaimai!AF14</f>
        <v>52703</v>
      </c>
      <c r="AG87" s="100">
        <f>+Kaimai!AG14</f>
        <v>133360</v>
      </c>
      <c r="AH87" s="100">
        <f>+Kaimai!AH14</f>
        <v>0</v>
      </c>
      <c r="AI87" s="53">
        <f t="shared" si="11"/>
        <v>1866063</v>
      </c>
      <c r="AJ87" s="100">
        <f>+Kaimai!AJ14</f>
        <v>93302</v>
      </c>
      <c r="AK87" s="53">
        <f t="shared" si="12"/>
        <v>1772761</v>
      </c>
      <c r="AL87" s="41"/>
      <c r="AM87" s="89"/>
      <c r="AN87" s="41"/>
    </row>
    <row r="88" spans="1:40" ht="22.5" customHeight="1">
      <c r="A88" s="4">
        <f t="shared" si="13"/>
        <v>84</v>
      </c>
      <c r="B88" s="43" t="s">
        <v>304</v>
      </c>
      <c r="C88" s="43">
        <v>9377</v>
      </c>
      <c r="D88" s="65" t="s">
        <v>265</v>
      </c>
      <c r="E88" s="146">
        <f t="shared" si="14"/>
        <v>1</v>
      </c>
      <c r="F88" s="66" t="s">
        <v>315</v>
      </c>
      <c r="G88" s="99">
        <f>+Kaimai!G15</f>
        <v>102100</v>
      </c>
      <c r="H88" s="99">
        <f>+Kaimai!H15</f>
        <v>0</v>
      </c>
      <c r="I88" s="99">
        <f>+Kaimai!I15</f>
        <v>8724</v>
      </c>
      <c r="J88" s="99">
        <f>+Kaimai!J15</f>
        <v>0</v>
      </c>
      <c r="K88" s="99">
        <f>+Kaimai!K15</f>
        <v>0</v>
      </c>
      <c r="L88" s="99">
        <f>+Kaimai!L15</f>
        <v>465</v>
      </c>
      <c r="M88" s="99">
        <f>+Kaimai!M15</f>
        <v>6265</v>
      </c>
      <c r="N88" s="99">
        <f>+Kaimai!N15</f>
        <v>1343</v>
      </c>
      <c r="O88" s="99">
        <f>+Kaimai!O15</f>
        <v>15406</v>
      </c>
      <c r="P88" s="99">
        <f>+Kaimai!P15</f>
        <v>162</v>
      </c>
      <c r="Q88" s="53">
        <f t="shared" si="8"/>
        <v>134465</v>
      </c>
      <c r="R88" s="10"/>
      <c r="S88" s="100">
        <f>+Kaimai!S15</f>
        <v>58947</v>
      </c>
      <c r="T88" s="99">
        <f>+Kaimai!T15</f>
        <v>0</v>
      </c>
      <c r="U88" s="99">
        <f>+Kaimai!U15</f>
        <v>0</v>
      </c>
      <c r="V88" s="99">
        <f>+Kaimai!V15</f>
        <v>12735</v>
      </c>
      <c r="W88" s="99">
        <f>+Kaimai!W15</f>
        <v>24732</v>
      </c>
      <c r="X88" s="99">
        <f>+Kaimai!X15</f>
        <v>20776</v>
      </c>
      <c r="Y88" s="99">
        <f>+Kaimai!Y15</f>
        <v>7850</v>
      </c>
      <c r="Z88" s="99">
        <f>+Kaimai!Z15</f>
        <v>0</v>
      </c>
      <c r="AA88" s="99">
        <f>+Kaimai!AA15</f>
        <v>0</v>
      </c>
      <c r="AB88" s="88">
        <f t="shared" si="9"/>
        <v>125040</v>
      </c>
      <c r="AC88" s="53">
        <f t="shared" si="10"/>
        <v>9425</v>
      </c>
      <c r="AD88" s="41"/>
      <c r="AE88" s="100">
        <f>+Kaimai!AE15</f>
        <v>1765000</v>
      </c>
      <c r="AF88" s="100">
        <f>+Kaimai!AF15</f>
        <v>0</v>
      </c>
      <c r="AG88" s="100">
        <f>+Kaimai!AG15</f>
        <v>82403</v>
      </c>
      <c r="AH88" s="100">
        <f>+Kaimai!AH15</f>
        <v>2381</v>
      </c>
      <c r="AI88" s="53">
        <f t="shared" si="11"/>
        <v>1849784</v>
      </c>
      <c r="AJ88" s="100">
        <f>+Kaimai!AJ15</f>
        <v>4199</v>
      </c>
      <c r="AK88" s="53">
        <f t="shared" si="12"/>
        <v>1845585</v>
      </c>
      <c r="AL88" s="41"/>
      <c r="AM88" s="89"/>
      <c r="AN88" s="41"/>
    </row>
    <row r="89" spans="1:40" ht="22.5" customHeight="1">
      <c r="A89" s="4">
        <f t="shared" si="13"/>
        <v>85</v>
      </c>
      <c r="B89" s="43" t="s">
        <v>304</v>
      </c>
      <c r="C89" s="43">
        <v>9398</v>
      </c>
      <c r="D89" s="65" t="s">
        <v>85</v>
      </c>
      <c r="E89" s="146" t="str">
        <f t="shared" si="14"/>
        <v> </v>
      </c>
      <c r="F89" s="66" t="s">
        <v>316</v>
      </c>
      <c r="G89" s="99">
        <f>+Kaimai!G16</f>
        <v>368103</v>
      </c>
      <c r="H89" s="99">
        <f>+Kaimai!H16</f>
        <v>2433</v>
      </c>
      <c r="I89" s="99">
        <f>+Kaimai!I16</f>
        <v>15968</v>
      </c>
      <c r="J89" s="99">
        <f>+Kaimai!J16</f>
        <v>0</v>
      </c>
      <c r="K89" s="99">
        <f>+Kaimai!K16</f>
        <v>5000</v>
      </c>
      <c r="L89" s="99">
        <f>+Kaimai!L16</f>
        <v>105000</v>
      </c>
      <c r="M89" s="99">
        <f>+Kaimai!M16</f>
        <v>17336</v>
      </c>
      <c r="N89" s="99">
        <f>+Kaimai!N16</f>
        <v>51517</v>
      </c>
      <c r="O89" s="99">
        <f>+Kaimai!O16</f>
        <v>50934</v>
      </c>
      <c r="P89" s="99">
        <f>+Kaimai!P16</f>
        <v>41007</v>
      </c>
      <c r="Q89" s="53">
        <f t="shared" si="8"/>
        <v>657298</v>
      </c>
      <c r="R89" s="10"/>
      <c r="S89" s="100">
        <f>+Kaimai!S16</f>
        <v>124667</v>
      </c>
      <c r="T89" s="99">
        <f>+Kaimai!T16</f>
        <v>45825</v>
      </c>
      <c r="U89" s="99">
        <f>+Kaimai!U16</f>
        <v>0</v>
      </c>
      <c r="V89" s="99">
        <f>+Kaimai!V16</f>
        <v>169297</v>
      </c>
      <c r="W89" s="99">
        <f>+Kaimai!W16</f>
        <v>48356</v>
      </c>
      <c r="X89" s="99">
        <f>+Kaimai!X16</f>
        <v>73345</v>
      </c>
      <c r="Y89" s="99">
        <f>+Kaimai!Y16</f>
        <v>28737</v>
      </c>
      <c r="Z89" s="99">
        <f>+Kaimai!Z16</f>
        <v>0</v>
      </c>
      <c r="AA89" s="99">
        <f>+Kaimai!AA16</f>
        <v>37375</v>
      </c>
      <c r="AB89" s="88">
        <f t="shared" si="9"/>
        <v>527602</v>
      </c>
      <c r="AC89" s="53">
        <f t="shared" si="10"/>
        <v>129696</v>
      </c>
      <c r="AD89" s="41"/>
      <c r="AE89" s="100">
        <f>+Kaimai!AE16</f>
        <v>2895000</v>
      </c>
      <c r="AF89" s="100">
        <f>+Kaimai!AF16</f>
        <v>0</v>
      </c>
      <c r="AG89" s="100">
        <f>+Kaimai!AG16</f>
        <v>915895</v>
      </c>
      <c r="AH89" s="100">
        <f>+Kaimai!AH16</f>
        <v>0</v>
      </c>
      <c r="AI89" s="53">
        <f t="shared" si="11"/>
        <v>3810895</v>
      </c>
      <c r="AJ89" s="100">
        <f>+Kaimai!AJ16</f>
        <v>1017</v>
      </c>
      <c r="AK89" s="53">
        <f t="shared" si="12"/>
        <v>3809878</v>
      </c>
      <c r="AL89" s="41"/>
      <c r="AM89" s="89"/>
      <c r="AN89" s="41"/>
    </row>
    <row r="90" spans="1:40" ht="22.5" customHeight="1">
      <c r="A90" s="4">
        <f t="shared" si="13"/>
        <v>86</v>
      </c>
      <c r="B90" s="43" t="s">
        <v>304</v>
      </c>
      <c r="C90" s="43">
        <v>9407</v>
      </c>
      <c r="D90" s="65" t="s">
        <v>86</v>
      </c>
      <c r="E90" s="146" t="str">
        <f t="shared" si="14"/>
        <v> </v>
      </c>
      <c r="F90" s="66" t="s">
        <v>316</v>
      </c>
      <c r="G90" s="99">
        <f>+Kaimai!G17</f>
        <v>5187</v>
      </c>
      <c r="H90" s="99">
        <f>+Kaimai!H17</f>
        <v>0</v>
      </c>
      <c r="I90" s="99">
        <f>+Kaimai!I17</f>
        <v>0</v>
      </c>
      <c r="J90" s="99">
        <f>+Kaimai!J17</f>
        <v>0</v>
      </c>
      <c r="K90" s="99">
        <f>+Kaimai!K17</f>
        <v>0</v>
      </c>
      <c r="L90" s="99">
        <f>+Kaimai!L17</f>
        <v>0</v>
      </c>
      <c r="M90" s="99">
        <f>+Kaimai!M17</f>
        <v>1733</v>
      </c>
      <c r="N90" s="99">
        <f>+Kaimai!N17</f>
        <v>0</v>
      </c>
      <c r="O90" s="99">
        <f>+Kaimai!O17</f>
        <v>0</v>
      </c>
      <c r="P90" s="99">
        <f>+Kaimai!P17</f>
        <v>0</v>
      </c>
      <c r="Q90" s="53">
        <f t="shared" si="8"/>
        <v>6920</v>
      </c>
      <c r="R90" s="10"/>
      <c r="S90" s="100">
        <f>+Kaimai!S17</f>
        <v>4326</v>
      </c>
      <c r="T90" s="99">
        <f>+Kaimai!T17</f>
        <v>0</v>
      </c>
      <c r="U90" s="99">
        <f>+Kaimai!U17</f>
        <v>0</v>
      </c>
      <c r="V90" s="99">
        <f>+Kaimai!V17</f>
        <v>0</v>
      </c>
      <c r="W90" s="99">
        <f>+Kaimai!W17</f>
        <v>4118</v>
      </c>
      <c r="X90" s="99">
        <f>+Kaimai!X17</f>
        <v>226</v>
      </c>
      <c r="Y90" s="99">
        <f>+Kaimai!Y17</f>
        <v>0</v>
      </c>
      <c r="Z90" s="99">
        <f>+Kaimai!Z17</f>
        <v>0</v>
      </c>
      <c r="AA90" s="99">
        <f>+Kaimai!AA17</f>
        <v>0</v>
      </c>
      <c r="AB90" s="88">
        <f t="shared" si="9"/>
        <v>8670</v>
      </c>
      <c r="AC90" s="53">
        <f t="shared" si="10"/>
        <v>-1750</v>
      </c>
      <c r="AD90" s="41"/>
      <c r="AE90" s="100">
        <f>+Kaimai!AE17</f>
        <v>112000</v>
      </c>
      <c r="AF90" s="100">
        <f>+Kaimai!AF17</f>
        <v>0</v>
      </c>
      <c r="AG90" s="100">
        <f>+Kaimai!AG17</f>
        <v>32864</v>
      </c>
      <c r="AH90" s="100">
        <f>+Kaimai!AH17</f>
        <v>0</v>
      </c>
      <c r="AI90" s="53">
        <f t="shared" si="11"/>
        <v>144864</v>
      </c>
      <c r="AJ90" s="100">
        <f>+Kaimai!AJ17</f>
        <v>0</v>
      </c>
      <c r="AK90" s="53">
        <f t="shared" si="12"/>
        <v>144864</v>
      </c>
      <c r="AL90" s="41"/>
      <c r="AM90" s="89"/>
      <c r="AN90" s="41"/>
    </row>
    <row r="91" spans="1:40" ht="22.5" customHeight="1">
      <c r="A91" s="4">
        <f t="shared" si="13"/>
        <v>87</v>
      </c>
      <c r="B91" s="43" t="s">
        <v>304</v>
      </c>
      <c r="C91" s="43">
        <v>14308</v>
      </c>
      <c r="D91" s="65" t="s">
        <v>266</v>
      </c>
      <c r="E91" s="146">
        <f t="shared" si="14"/>
        <v>1</v>
      </c>
      <c r="F91" s="66" t="s">
        <v>315</v>
      </c>
      <c r="G91" s="99">
        <f>+Kaimai!G18</f>
        <v>42819</v>
      </c>
      <c r="H91" s="99">
        <f>+Kaimai!H18</f>
        <v>0</v>
      </c>
      <c r="I91" s="99">
        <f>+Kaimai!I18</f>
        <v>2541</v>
      </c>
      <c r="J91" s="99">
        <f>+Kaimai!J18</f>
        <v>0</v>
      </c>
      <c r="K91" s="99">
        <f>+Kaimai!K18</f>
        <v>0</v>
      </c>
      <c r="L91" s="99">
        <f>+Kaimai!L18</f>
        <v>0</v>
      </c>
      <c r="M91" s="99">
        <f>+Kaimai!M18</f>
        <v>5530</v>
      </c>
      <c r="N91" s="99">
        <f>+Kaimai!N18</f>
        <v>17146</v>
      </c>
      <c r="O91" s="99">
        <f>+Kaimai!O18</f>
        <v>2633</v>
      </c>
      <c r="P91" s="99">
        <f>+Kaimai!P18</f>
        <v>522</v>
      </c>
      <c r="Q91" s="53">
        <f t="shared" si="8"/>
        <v>71191</v>
      </c>
      <c r="R91" s="10"/>
      <c r="S91" s="100">
        <f>+Kaimai!S18</f>
        <v>0</v>
      </c>
      <c r="T91" s="99">
        <f>+Kaimai!T18</f>
        <v>0</v>
      </c>
      <c r="U91" s="99">
        <f>+Kaimai!U18</f>
        <v>3475</v>
      </c>
      <c r="V91" s="99">
        <f>+Kaimai!V18</f>
        <v>2927</v>
      </c>
      <c r="W91" s="99">
        <f>+Kaimai!W18</f>
        <v>16368</v>
      </c>
      <c r="X91" s="99">
        <f>+Kaimai!X18</f>
        <v>11928</v>
      </c>
      <c r="Y91" s="99">
        <f>+Kaimai!Y18</f>
        <v>10989</v>
      </c>
      <c r="Z91" s="99">
        <f>+Kaimai!Z18</f>
        <v>3400</v>
      </c>
      <c r="AA91" s="99">
        <f>+Kaimai!AA18</f>
        <v>0</v>
      </c>
      <c r="AB91" s="88">
        <f t="shared" si="9"/>
        <v>49087</v>
      </c>
      <c r="AC91" s="53">
        <f t="shared" si="10"/>
        <v>22104</v>
      </c>
      <c r="AD91" s="41"/>
      <c r="AE91" s="100">
        <f>+Kaimai!AE18</f>
        <v>800000</v>
      </c>
      <c r="AF91" s="100">
        <f>+Kaimai!AF18</f>
        <v>11588</v>
      </c>
      <c r="AG91" s="100">
        <f>+Kaimai!AG18</f>
        <v>392117</v>
      </c>
      <c r="AH91" s="100">
        <f>+Kaimai!AH18</f>
        <v>984</v>
      </c>
      <c r="AI91" s="53">
        <f t="shared" si="11"/>
        <v>1204689</v>
      </c>
      <c r="AJ91" s="100">
        <f>+Kaimai!AJ18</f>
        <v>6765</v>
      </c>
      <c r="AK91" s="53">
        <f t="shared" si="12"/>
        <v>1197924</v>
      </c>
      <c r="AL91" s="41"/>
      <c r="AM91" s="89"/>
      <c r="AN91" s="41"/>
    </row>
    <row r="92" spans="1:40" ht="22.5" customHeight="1">
      <c r="A92" s="4">
        <f t="shared" si="13"/>
        <v>88</v>
      </c>
      <c r="B92" s="43" t="s">
        <v>304</v>
      </c>
      <c r="C92" s="43">
        <v>9379</v>
      </c>
      <c r="D92" s="65" t="s">
        <v>75</v>
      </c>
      <c r="E92" s="146">
        <f t="shared" si="14"/>
        <v>1</v>
      </c>
      <c r="F92" s="66" t="s">
        <v>315</v>
      </c>
      <c r="G92" s="99">
        <f>+Kaimai!G19</f>
        <v>39946</v>
      </c>
      <c r="H92" s="99">
        <f>+Kaimai!H19</f>
        <v>0</v>
      </c>
      <c r="I92" s="99">
        <f>+Kaimai!I19</f>
        <v>1532</v>
      </c>
      <c r="J92" s="99">
        <f>+Kaimai!J19</f>
        <v>0</v>
      </c>
      <c r="K92" s="99">
        <f>+Kaimai!K19</f>
        <v>0</v>
      </c>
      <c r="L92" s="99">
        <f>+Kaimai!L19</f>
        <v>0</v>
      </c>
      <c r="M92" s="99">
        <f>+Kaimai!M19</f>
        <v>12343</v>
      </c>
      <c r="N92" s="99">
        <f>+Kaimai!N19</f>
        <v>51055</v>
      </c>
      <c r="O92" s="99">
        <f>+Kaimai!O19</f>
        <v>8032</v>
      </c>
      <c r="P92" s="99">
        <f>+Kaimai!P19</f>
        <v>0</v>
      </c>
      <c r="Q92" s="53">
        <f t="shared" si="8"/>
        <v>112908</v>
      </c>
      <c r="R92" s="10"/>
      <c r="S92" s="100">
        <f>+Kaimai!S19</f>
        <v>21319</v>
      </c>
      <c r="T92" s="99">
        <f>+Kaimai!T19</f>
        <v>0</v>
      </c>
      <c r="U92" s="99">
        <f>+Kaimai!U19</f>
        <v>0</v>
      </c>
      <c r="V92" s="99">
        <f>+Kaimai!V19</f>
        <v>8559</v>
      </c>
      <c r="W92" s="99">
        <f>+Kaimai!W19</f>
        <v>11161</v>
      </c>
      <c r="X92" s="99">
        <f>+Kaimai!X19</f>
        <v>5061</v>
      </c>
      <c r="Y92" s="99">
        <f>+Kaimai!Y19</f>
        <v>5879</v>
      </c>
      <c r="Z92" s="99">
        <f>+Kaimai!Z19</f>
        <v>318</v>
      </c>
      <c r="AA92" s="99">
        <f>+Kaimai!AA19</f>
        <v>0</v>
      </c>
      <c r="AB92" s="88">
        <f t="shared" si="9"/>
        <v>52297</v>
      </c>
      <c r="AC92" s="53">
        <f t="shared" si="10"/>
        <v>60611</v>
      </c>
      <c r="AD92" s="41"/>
      <c r="AE92" s="100">
        <f>+Kaimai!AE19</f>
        <v>1275796</v>
      </c>
      <c r="AF92" s="100">
        <f>+Kaimai!AF19</f>
        <v>53203</v>
      </c>
      <c r="AG92" s="100">
        <f>+Kaimai!AG19</f>
        <v>1336191</v>
      </c>
      <c r="AH92" s="100">
        <f>+Kaimai!AH19</f>
        <v>0</v>
      </c>
      <c r="AI92" s="53">
        <f t="shared" si="11"/>
        <v>2665190</v>
      </c>
      <c r="AJ92" s="100">
        <f>+Kaimai!AJ19</f>
        <v>8417</v>
      </c>
      <c r="AK92" s="53">
        <f t="shared" si="12"/>
        <v>2656773</v>
      </c>
      <c r="AL92" s="41"/>
      <c r="AM92" s="89"/>
      <c r="AN92" s="41"/>
    </row>
    <row r="93" spans="1:40" ht="22.5" customHeight="1">
      <c r="A93" s="4">
        <f t="shared" si="13"/>
        <v>89</v>
      </c>
      <c r="B93" s="43" t="s">
        <v>304</v>
      </c>
      <c r="C93" s="43">
        <v>9382</v>
      </c>
      <c r="D93" s="65" t="s">
        <v>76</v>
      </c>
      <c r="E93" s="146">
        <f t="shared" si="14"/>
        <v>1</v>
      </c>
      <c r="F93" s="66" t="s">
        <v>315</v>
      </c>
      <c r="G93" s="99">
        <f>+Kaimai!G20</f>
        <v>69054</v>
      </c>
      <c r="H93" s="99">
        <f>+Kaimai!H20</f>
        <v>0</v>
      </c>
      <c r="I93" s="99">
        <f>+Kaimai!I20</f>
        <v>0</v>
      </c>
      <c r="J93" s="99">
        <f>+Kaimai!J20</f>
        <v>0</v>
      </c>
      <c r="K93" s="99">
        <f>+Kaimai!K20</f>
        <v>2884</v>
      </c>
      <c r="L93" s="99">
        <f>+Kaimai!L20</f>
        <v>0</v>
      </c>
      <c r="M93" s="99">
        <f>+Kaimai!M20</f>
        <v>0</v>
      </c>
      <c r="N93" s="99">
        <f>+Kaimai!N20</f>
        <v>285</v>
      </c>
      <c r="O93" s="99">
        <f>+Kaimai!O20</f>
        <v>10180</v>
      </c>
      <c r="P93" s="99">
        <f>+Kaimai!P20</f>
        <v>69</v>
      </c>
      <c r="Q93" s="53">
        <f t="shared" si="8"/>
        <v>82472</v>
      </c>
      <c r="R93" s="10"/>
      <c r="S93" s="100">
        <f>+Kaimai!S20</f>
        <v>35851</v>
      </c>
      <c r="T93" s="99">
        <f>+Kaimai!T20</f>
        <v>0</v>
      </c>
      <c r="U93" s="99">
        <f>+Kaimai!U20</f>
        <v>9608</v>
      </c>
      <c r="V93" s="99">
        <f>+Kaimai!V20</f>
        <v>0</v>
      </c>
      <c r="W93" s="99">
        <f>+Kaimai!W20</f>
        <v>4453</v>
      </c>
      <c r="X93" s="99">
        <f>+Kaimai!X20</f>
        <v>8220</v>
      </c>
      <c r="Y93" s="99">
        <f>+Kaimai!Y20</f>
        <v>0</v>
      </c>
      <c r="Z93" s="99">
        <f>+Kaimai!Z20</f>
        <v>1118</v>
      </c>
      <c r="AA93" s="99">
        <f>+Kaimai!AA20</f>
        <v>13652</v>
      </c>
      <c r="AB93" s="88">
        <f t="shared" si="9"/>
        <v>72902</v>
      </c>
      <c r="AC93" s="53">
        <f t="shared" si="10"/>
        <v>9570</v>
      </c>
      <c r="AD93" s="41"/>
      <c r="AE93" s="100">
        <f>+Kaimai!AE20</f>
        <v>1280000</v>
      </c>
      <c r="AF93" s="100">
        <f>+Kaimai!AF20</f>
        <v>20903</v>
      </c>
      <c r="AG93" s="100">
        <f>+Kaimai!AG20</f>
        <v>41147</v>
      </c>
      <c r="AH93" s="100">
        <f>+Kaimai!AH20</f>
        <v>610</v>
      </c>
      <c r="AI93" s="53">
        <f t="shared" si="11"/>
        <v>1342660</v>
      </c>
      <c r="AJ93" s="100">
        <f>+Kaimai!AJ20</f>
        <v>70765</v>
      </c>
      <c r="AK93" s="53">
        <f t="shared" si="12"/>
        <v>1271895</v>
      </c>
      <c r="AL93" s="41"/>
      <c r="AM93" s="89"/>
      <c r="AN93" s="41"/>
    </row>
    <row r="94" spans="1:40" ht="22.5" customHeight="1">
      <c r="A94" s="4">
        <f t="shared" si="13"/>
        <v>90</v>
      </c>
      <c r="B94" s="43" t="s">
        <v>304</v>
      </c>
      <c r="C94" s="43">
        <v>9402</v>
      </c>
      <c r="D94" s="65" t="s">
        <v>87</v>
      </c>
      <c r="E94" s="146" t="str">
        <f t="shared" si="14"/>
        <v> </v>
      </c>
      <c r="F94" s="66" t="s">
        <v>316</v>
      </c>
      <c r="G94" s="99">
        <f>+Kaimai!G21</f>
        <v>67830</v>
      </c>
      <c r="H94" s="99">
        <f>+Kaimai!H21</f>
        <v>0</v>
      </c>
      <c r="I94" s="99">
        <f>+Kaimai!I21</f>
        <v>6720</v>
      </c>
      <c r="J94" s="99">
        <f>+Kaimai!J21</f>
        <v>0</v>
      </c>
      <c r="K94" s="99">
        <f>+Kaimai!K21</f>
        <v>0</v>
      </c>
      <c r="L94" s="99">
        <f>+Kaimai!L21</f>
        <v>0</v>
      </c>
      <c r="M94" s="99">
        <f>+Kaimai!M21</f>
        <v>4703</v>
      </c>
      <c r="N94" s="99">
        <f>+Kaimai!N21</f>
        <v>1729</v>
      </c>
      <c r="O94" s="99">
        <f>+Kaimai!O21</f>
        <v>7387</v>
      </c>
      <c r="P94" s="99">
        <f>+Kaimai!P21</f>
        <v>0</v>
      </c>
      <c r="Q94" s="53">
        <f t="shared" si="8"/>
        <v>88369</v>
      </c>
      <c r="R94" s="10"/>
      <c r="S94" s="100">
        <f>+Kaimai!S21</f>
        <v>47505</v>
      </c>
      <c r="T94" s="99">
        <f>+Kaimai!T21</f>
        <v>3248</v>
      </c>
      <c r="U94" s="99">
        <f>+Kaimai!U21</f>
        <v>1300</v>
      </c>
      <c r="V94" s="99">
        <f>+Kaimai!V21</f>
        <v>1223</v>
      </c>
      <c r="W94" s="99">
        <f>+Kaimai!W21</f>
        <v>66269</v>
      </c>
      <c r="X94" s="99">
        <f>+Kaimai!X21</f>
        <v>13039</v>
      </c>
      <c r="Y94" s="99">
        <f>+Kaimai!Y21</f>
        <v>5874</v>
      </c>
      <c r="Z94" s="99">
        <f>+Kaimai!Z21</f>
        <v>2910</v>
      </c>
      <c r="AA94" s="99">
        <f>+Kaimai!AA21</f>
        <v>0</v>
      </c>
      <c r="AB94" s="88">
        <f t="shared" si="9"/>
        <v>141368</v>
      </c>
      <c r="AC94" s="53">
        <f t="shared" si="10"/>
        <v>-52999</v>
      </c>
      <c r="AD94" s="41"/>
      <c r="AE94" s="100">
        <f>+Kaimai!AE21</f>
        <v>1976725</v>
      </c>
      <c r="AF94" s="100">
        <f>+Kaimai!AF21</f>
        <v>0</v>
      </c>
      <c r="AG94" s="100">
        <f>+Kaimai!AG21</f>
        <v>36125</v>
      </c>
      <c r="AH94" s="100">
        <f>+Kaimai!AH21</f>
        <v>1399</v>
      </c>
      <c r="AI94" s="53">
        <f t="shared" si="11"/>
        <v>2014249</v>
      </c>
      <c r="AJ94" s="100">
        <f>+Kaimai!AJ21</f>
        <v>1636</v>
      </c>
      <c r="AK94" s="53">
        <f t="shared" si="12"/>
        <v>2012613</v>
      </c>
      <c r="AL94" s="41"/>
      <c r="AM94" s="89"/>
      <c r="AN94" s="41"/>
    </row>
    <row r="95" spans="1:38" ht="22.5" customHeight="1">
      <c r="A95" s="4">
        <f t="shared" si="13"/>
        <v>91</v>
      </c>
      <c r="B95" s="43" t="s">
        <v>304</v>
      </c>
      <c r="C95" s="43">
        <v>18602</v>
      </c>
      <c r="D95" s="65" t="s">
        <v>300</v>
      </c>
      <c r="E95" s="146" t="str">
        <f t="shared" si="14"/>
        <v> </v>
      </c>
      <c r="F95" s="66" t="s">
        <v>316</v>
      </c>
      <c r="G95" s="99">
        <f>+Kaimai!G22</f>
        <v>322218</v>
      </c>
      <c r="H95" s="99">
        <f>+Kaimai!H22</f>
        <v>0</v>
      </c>
      <c r="I95" s="99">
        <f>+Kaimai!I22</f>
        <v>0</v>
      </c>
      <c r="J95" s="99">
        <f>+Kaimai!J22</f>
        <v>0</v>
      </c>
      <c r="K95" s="99">
        <f>+Kaimai!K22</f>
        <v>16219</v>
      </c>
      <c r="L95" s="99">
        <f>+Kaimai!L22</f>
        <v>8763</v>
      </c>
      <c r="M95" s="99">
        <f>+Kaimai!M22</f>
        <v>64172</v>
      </c>
      <c r="N95" s="99">
        <f>+Kaimai!N22</f>
        <v>25664</v>
      </c>
      <c r="O95" s="99">
        <f>+Kaimai!O22</f>
        <v>10456</v>
      </c>
      <c r="P95" s="99">
        <f>+Kaimai!P22</f>
        <v>0</v>
      </c>
      <c r="Q95" s="53">
        <f t="shared" si="8"/>
        <v>447492</v>
      </c>
      <c r="R95" s="10"/>
      <c r="S95" s="100">
        <f>+Kaimai!S22</f>
        <v>154869</v>
      </c>
      <c r="T95" s="99">
        <f>+Kaimai!T22</f>
        <v>0</v>
      </c>
      <c r="U95" s="99">
        <f>+Kaimai!U22</f>
        <v>41983</v>
      </c>
      <c r="V95" s="99">
        <f>+Kaimai!V22</f>
        <v>88468</v>
      </c>
      <c r="W95" s="99">
        <f>+Kaimai!W22</f>
        <v>164346</v>
      </c>
      <c r="X95" s="99">
        <f>+Kaimai!X22</f>
        <v>74175</v>
      </c>
      <c r="Y95" s="99">
        <f>+Kaimai!Y22</f>
        <v>0</v>
      </c>
      <c r="Z95" s="99">
        <f>+Kaimai!Z22</f>
        <v>3720</v>
      </c>
      <c r="AA95" s="99">
        <f>+Kaimai!AA22</f>
        <v>0</v>
      </c>
      <c r="AB95" s="88">
        <f t="shared" si="9"/>
        <v>527561</v>
      </c>
      <c r="AC95" s="53">
        <f t="shared" si="10"/>
        <v>-80069</v>
      </c>
      <c r="AD95" s="41"/>
      <c r="AE95" s="100">
        <f>+Kaimai!AE22</f>
        <v>4875373</v>
      </c>
      <c r="AF95" s="100">
        <f>+Kaimai!AF22</f>
        <v>0</v>
      </c>
      <c r="AG95" s="100">
        <f>+Kaimai!AG22</f>
        <v>679233</v>
      </c>
      <c r="AH95" s="100">
        <f>+Kaimai!AH22</f>
        <v>0</v>
      </c>
      <c r="AI95" s="53">
        <f t="shared" si="11"/>
        <v>5554606</v>
      </c>
      <c r="AJ95" s="100">
        <f>+Kaimai!AJ22</f>
        <v>439926</v>
      </c>
      <c r="AK95" s="53">
        <f t="shared" si="12"/>
        <v>5114680</v>
      </c>
      <c r="AL95" s="41"/>
    </row>
    <row r="96" spans="1:56" ht="22.5" customHeight="1">
      <c r="A96" s="4">
        <f t="shared" si="13"/>
        <v>92</v>
      </c>
      <c r="B96" s="43" t="s">
        <v>304</v>
      </c>
      <c r="C96" s="43">
        <v>15036</v>
      </c>
      <c r="D96" s="65" t="s">
        <v>267</v>
      </c>
      <c r="E96" s="146">
        <f t="shared" si="14"/>
        <v>1</v>
      </c>
      <c r="F96" s="66" t="s">
        <v>315</v>
      </c>
      <c r="G96" s="99">
        <f>+Kaimai!G23</f>
        <v>133601</v>
      </c>
      <c r="H96" s="99">
        <f>+Kaimai!H23</f>
        <v>0</v>
      </c>
      <c r="I96" s="99">
        <f>+Kaimai!I23</f>
        <v>9328</v>
      </c>
      <c r="J96" s="99">
        <f>+Kaimai!J23</f>
        <v>0</v>
      </c>
      <c r="K96" s="99">
        <f>+Kaimai!K23</f>
        <v>29152</v>
      </c>
      <c r="L96" s="99">
        <f>+Kaimai!L23</f>
        <v>0</v>
      </c>
      <c r="M96" s="99">
        <f>+Kaimai!M23</f>
        <v>80372</v>
      </c>
      <c r="N96" s="99">
        <f>+Kaimai!N23</f>
        <v>3059</v>
      </c>
      <c r="O96" s="99">
        <f>+Kaimai!O23</f>
        <v>1738</v>
      </c>
      <c r="P96" s="99">
        <f>+Kaimai!P23</f>
        <v>2747</v>
      </c>
      <c r="Q96" s="53">
        <f t="shared" si="8"/>
        <v>259997</v>
      </c>
      <c r="R96" s="10"/>
      <c r="S96" s="100">
        <f>+Kaimai!S23</f>
        <v>61783</v>
      </c>
      <c r="T96" s="99">
        <f>+Kaimai!T23</f>
        <v>23920</v>
      </c>
      <c r="U96" s="99">
        <f>+Kaimai!U23</f>
        <v>14674</v>
      </c>
      <c r="V96" s="99">
        <f>+Kaimai!V23</f>
        <v>49493</v>
      </c>
      <c r="W96" s="99">
        <f>+Kaimai!W23</f>
        <v>22308</v>
      </c>
      <c r="X96" s="99">
        <f>+Kaimai!X23</f>
        <v>27886</v>
      </c>
      <c r="Y96" s="99">
        <f>+Kaimai!Y23</f>
        <v>11175</v>
      </c>
      <c r="Z96" s="99">
        <f>+Kaimai!Z23</f>
        <v>9748</v>
      </c>
      <c r="AA96" s="99">
        <f>+Kaimai!AA23</f>
        <v>0</v>
      </c>
      <c r="AB96" s="88">
        <f t="shared" si="9"/>
        <v>220987</v>
      </c>
      <c r="AC96" s="53">
        <f t="shared" si="10"/>
        <v>39010</v>
      </c>
      <c r="AD96" s="41"/>
      <c r="AE96" s="100">
        <f>+Kaimai!AE23</f>
        <v>4135000</v>
      </c>
      <c r="AF96" s="100">
        <f>+Kaimai!AF23</f>
        <v>19972</v>
      </c>
      <c r="AG96" s="100">
        <f>+Kaimai!AG23</f>
        <v>123875</v>
      </c>
      <c r="AH96" s="100">
        <f>+Kaimai!AH23</f>
        <v>230</v>
      </c>
      <c r="AI96" s="53">
        <f t="shared" si="11"/>
        <v>4279077</v>
      </c>
      <c r="AJ96" s="100">
        <f>+Kaimai!AJ23</f>
        <v>93130</v>
      </c>
      <c r="AK96" s="53">
        <f t="shared" si="12"/>
        <v>4185947</v>
      </c>
      <c r="AL96" s="41"/>
      <c r="BB96" s="20"/>
      <c r="BC96" s="20"/>
      <c r="BD96" s="20"/>
    </row>
    <row r="97" spans="1:38" ht="22.5" customHeight="1">
      <c r="A97" s="4">
        <f t="shared" si="13"/>
        <v>93</v>
      </c>
      <c r="B97" s="43" t="s">
        <v>304</v>
      </c>
      <c r="C97" s="43">
        <v>9409</v>
      </c>
      <c r="D97" s="65" t="s">
        <v>268</v>
      </c>
      <c r="E97" s="146">
        <f t="shared" si="14"/>
        <v>1</v>
      </c>
      <c r="F97" s="66" t="s">
        <v>315</v>
      </c>
      <c r="G97" s="99">
        <f>+Kaimai!G24</f>
        <v>103656</v>
      </c>
      <c r="H97" s="99">
        <f>+Kaimai!H24</f>
        <v>0</v>
      </c>
      <c r="I97" s="99">
        <f>+Kaimai!I24</f>
        <v>0</v>
      </c>
      <c r="J97" s="99">
        <f>+Kaimai!J24</f>
        <v>0</v>
      </c>
      <c r="K97" s="99">
        <f>+Kaimai!K24</f>
        <v>0</v>
      </c>
      <c r="L97" s="99">
        <f>+Kaimai!L24</f>
        <v>9658</v>
      </c>
      <c r="M97" s="99">
        <f>+Kaimai!M24</f>
        <v>7419</v>
      </c>
      <c r="N97" s="99">
        <f>+Kaimai!N24</f>
        <v>10163</v>
      </c>
      <c r="O97" s="99">
        <f>+Kaimai!O24</f>
        <v>28916</v>
      </c>
      <c r="P97" s="99">
        <f>+Kaimai!P24</f>
        <v>0</v>
      </c>
      <c r="Q97" s="53">
        <f t="shared" si="8"/>
        <v>159812</v>
      </c>
      <c r="R97" s="10"/>
      <c r="S97" s="100">
        <f>+Kaimai!S24</f>
        <v>56525</v>
      </c>
      <c r="T97" s="99">
        <f>+Kaimai!T24</f>
        <v>15600</v>
      </c>
      <c r="U97" s="99">
        <f>+Kaimai!U24</f>
        <v>6101</v>
      </c>
      <c r="V97" s="99">
        <f>+Kaimai!V24</f>
        <v>16411</v>
      </c>
      <c r="W97" s="99">
        <f>+Kaimai!W24</f>
        <v>27114</v>
      </c>
      <c r="X97" s="99">
        <f>+Kaimai!X24</f>
        <v>40891</v>
      </c>
      <c r="Y97" s="99">
        <f>+Kaimai!Y24</f>
        <v>0</v>
      </c>
      <c r="Z97" s="99">
        <f>+Kaimai!Z24</f>
        <v>0</v>
      </c>
      <c r="AA97" s="99">
        <f>+Kaimai!AA24</f>
        <v>17659</v>
      </c>
      <c r="AB97" s="88">
        <f t="shared" si="9"/>
        <v>180301</v>
      </c>
      <c r="AC97" s="53">
        <f t="shared" si="10"/>
        <v>-20489</v>
      </c>
      <c r="AD97" s="41"/>
      <c r="AE97" s="100">
        <f>+Kaimai!AE24</f>
        <v>1780000</v>
      </c>
      <c r="AF97" s="100">
        <f>+Kaimai!AF24</f>
        <v>38631</v>
      </c>
      <c r="AG97" s="100">
        <f>+Kaimai!AG24</f>
        <v>254084</v>
      </c>
      <c r="AH97" s="100">
        <f>+Kaimai!AH24</f>
        <v>2382</v>
      </c>
      <c r="AI97" s="53">
        <f t="shared" si="11"/>
        <v>2075097</v>
      </c>
      <c r="AJ97" s="100">
        <f>+Kaimai!AJ24</f>
        <v>3874</v>
      </c>
      <c r="AK97" s="53">
        <f t="shared" si="12"/>
        <v>2071223</v>
      </c>
      <c r="AL97" s="41"/>
    </row>
    <row r="98" spans="1:38" ht="22.5" customHeight="1">
      <c r="A98" s="4">
        <f t="shared" si="13"/>
        <v>94</v>
      </c>
      <c r="B98" s="43" t="s">
        <v>304</v>
      </c>
      <c r="C98" s="43">
        <v>9410</v>
      </c>
      <c r="D98" s="65" t="s">
        <v>269</v>
      </c>
      <c r="E98" s="146" t="str">
        <f t="shared" si="14"/>
        <v> </v>
      </c>
      <c r="F98" s="66" t="s">
        <v>316</v>
      </c>
      <c r="G98" s="99">
        <f>+Kaimai!G25</f>
        <v>83897.58</v>
      </c>
      <c r="H98" s="99">
        <f>+Kaimai!H25</f>
        <v>0</v>
      </c>
      <c r="I98" s="99">
        <f>+Kaimai!I25</f>
        <v>0</v>
      </c>
      <c r="J98" s="99">
        <f>+Kaimai!J25</f>
        <v>0</v>
      </c>
      <c r="K98" s="99">
        <f>+Kaimai!K25</f>
        <v>0</v>
      </c>
      <c r="L98" s="99">
        <f>+Kaimai!L25</f>
        <v>0</v>
      </c>
      <c r="M98" s="99">
        <f>+Kaimai!M25</f>
        <v>0</v>
      </c>
      <c r="N98" s="99">
        <f>+Kaimai!N25</f>
        <v>0</v>
      </c>
      <c r="O98" s="99">
        <f>+Kaimai!O25</f>
        <v>0</v>
      </c>
      <c r="P98" s="99">
        <f>+Kaimai!P25</f>
        <v>46888.85</v>
      </c>
      <c r="Q98" s="53">
        <f t="shared" si="8"/>
        <v>130786.43</v>
      </c>
      <c r="R98" s="10"/>
      <c r="S98" s="100">
        <f>+Kaimai!S25</f>
        <v>78031</v>
      </c>
      <c r="T98" s="99">
        <f>+Kaimai!T25</f>
        <v>0</v>
      </c>
      <c r="U98" s="99">
        <f>+Kaimai!U25</f>
        <v>0</v>
      </c>
      <c r="V98" s="99">
        <f>+Kaimai!V25</f>
        <v>0</v>
      </c>
      <c r="W98" s="99">
        <f>+Kaimai!W25</f>
        <v>18203</v>
      </c>
      <c r="X98" s="99">
        <f>+Kaimai!X25</f>
        <v>29050</v>
      </c>
      <c r="Y98" s="99">
        <f>+Kaimai!Y25</f>
        <v>2520.85</v>
      </c>
      <c r="Z98" s="99">
        <f>+Kaimai!Z25</f>
        <v>0</v>
      </c>
      <c r="AA98" s="99">
        <f>+Kaimai!AA25</f>
        <v>18203</v>
      </c>
      <c r="AB98" s="88">
        <f t="shared" si="9"/>
        <v>146007.85</v>
      </c>
      <c r="AC98" s="53">
        <f t="shared" si="10"/>
        <v>-15221.420000000013</v>
      </c>
      <c r="AD98" s="41"/>
      <c r="AE98" s="100">
        <f>+Kaimai!AE25</f>
        <v>1810000</v>
      </c>
      <c r="AF98" s="100">
        <f>+Kaimai!AF25</f>
        <v>226779</v>
      </c>
      <c r="AG98" s="100">
        <f>+Kaimai!AG25</f>
        <v>34706</v>
      </c>
      <c r="AH98" s="100">
        <f>+Kaimai!AH25</f>
        <v>10496</v>
      </c>
      <c r="AI98" s="53">
        <f t="shared" si="11"/>
        <v>2081981</v>
      </c>
      <c r="AJ98" s="100">
        <f>+Kaimai!AJ25</f>
        <v>16165</v>
      </c>
      <c r="AK98" s="53">
        <f t="shared" si="12"/>
        <v>2065816</v>
      </c>
      <c r="AL98" s="41"/>
    </row>
    <row r="99" spans="1:38" ht="22.5" customHeight="1">
      <c r="A99" s="4">
        <f t="shared" si="13"/>
        <v>95</v>
      </c>
      <c r="B99" s="43" t="s">
        <v>304</v>
      </c>
      <c r="C99" s="43">
        <v>9412</v>
      </c>
      <c r="D99" s="65" t="s">
        <v>88</v>
      </c>
      <c r="E99" s="146" t="str">
        <f t="shared" si="14"/>
        <v> </v>
      </c>
      <c r="F99" s="66" t="s">
        <v>316</v>
      </c>
      <c r="G99" s="99">
        <f>+Kaimai!G26</f>
        <v>409414</v>
      </c>
      <c r="H99" s="99">
        <f>+Kaimai!H26</f>
        <v>230</v>
      </c>
      <c r="I99" s="99">
        <f>+Kaimai!I26</f>
        <v>34830</v>
      </c>
      <c r="J99" s="99">
        <f>+Kaimai!J26</f>
        <v>48864</v>
      </c>
      <c r="K99" s="99">
        <f>+Kaimai!K26</f>
        <v>2500</v>
      </c>
      <c r="L99" s="99">
        <f>+Kaimai!L26</f>
        <v>0</v>
      </c>
      <c r="M99" s="99">
        <f>+Kaimai!M26</f>
        <v>94582</v>
      </c>
      <c r="N99" s="99">
        <f>+Kaimai!N26</f>
        <v>3193</v>
      </c>
      <c r="O99" s="99">
        <f>+Kaimai!O26</f>
        <v>5620</v>
      </c>
      <c r="P99" s="99">
        <f>+Kaimai!P26</f>
        <v>0</v>
      </c>
      <c r="Q99" s="53">
        <f t="shared" si="8"/>
        <v>599233</v>
      </c>
      <c r="R99" s="10"/>
      <c r="S99" s="100">
        <f>+Kaimai!S26</f>
        <v>92807</v>
      </c>
      <c r="T99" s="99">
        <f>+Kaimai!T26</f>
        <v>24529</v>
      </c>
      <c r="U99" s="99">
        <f>+Kaimai!U26</f>
        <v>125596</v>
      </c>
      <c r="V99" s="99">
        <f>+Kaimai!V26</f>
        <v>34541</v>
      </c>
      <c r="W99" s="99">
        <f>+Kaimai!W26</f>
        <v>84851</v>
      </c>
      <c r="X99" s="99">
        <f>+Kaimai!X26</f>
        <v>78902</v>
      </c>
      <c r="Y99" s="99">
        <f>+Kaimai!Y26</f>
        <v>35579</v>
      </c>
      <c r="Z99" s="99">
        <f>+Kaimai!Z26</f>
        <v>52756</v>
      </c>
      <c r="AA99" s="99">
        <f>+Kaimai!AA26</f>
        <v>0</v>
      </c>
      <c r="AB99" s="88">
        <f t="shared" si="9"/>
        <v>529561</v>
      </c>
      <c r="AC99" s="53">
        <f t="shared" si="10"/>
        <v>69672</v>
      </c>
      <c r="AD99" s="41"/>
      <c r="AE99" s="100">
        <f>+Kaimai!AE26</f>
        <v>4302288</v>
      </c>
      <c r="AF99" s="100">
        <f>+Kaimai!AF26</f>
        <v>191932</v>
      </c>
      <c r="AG99" s="100">
        <f>+Kaimai!AG26</f>
        <v>145305</v>
      </c>
      <c r="AH99" s="100">
        <f>+Kaimai!AH26</f>
        <v>9284</v>
      </c>
      <c r="AI99" s="53">
        <f t="shared" si="11"/>
        <v>4648809</v>
      </c>
      <c r="AJ99" s="100">
        <f>+Kaimai!AJ26</f>
        <v>813510</v>
      </c>
      <c r="AK99" s="53">
        <f t="shared" si="12"/>
        <v>3835299</v>
      </c>
      <c r="AL99" s="41"/>
    </row>
    <row r="100" spans="1:38" ht="22.5" customHeight="1">
      <c r="A100" s="4">
        <f t="shared" si="13"/>
        <v>96</v>
      </c>
      <c r="B100" s="43" t="s">
        <v>304</v>
      </c>
      <c r="C100" s="43">
        <v>9386</v>
      </c>
      <c r="D100" s="65" t="s">
        <v>80</v>
      </c>
      <c r="E100" s="146">
        <f t="shared" si="14"/>
        <v>1</v>
      </c>
      <c r="F100" s="66" t="s">
        <v>315</v>
      </c>
      <c r="G100" s="99">
        <f>+Kaimai!G27</f>
        <v>115880</v>
      </c>
      <c r="H100" s="99">
        <f>+Kaimai!H27</f>
        <v>0</v>
      </c>
      <c r="I100" s="99">
        <f>+Kaimai!I27</f>
        <v>4130</v>
      </c>
      <c r="J100" s="99">
        <f>+Kaimai!J27</f>
        <v>0</v>
      </c>
      <c r="K100" s="99">
        <f>+Kaimai!K27</f>
        <v>4000</v>
      </c>
      <c r="L100" s="99">
        <f>+Kaimai!L27</f>
        <v>0</v>
      </c>
      <c r="M100" s="99">
        <f>+Kaimai!M27</f>
        <v>24808</v>
      </c>
      <c r="N100" s="99">
        <f>+Kaimai!N27</f>
        <v>20851</v>
      </c>
      <c r="O100" s="99">
        <f>+Kaimai!O27</f>
        <v>2833</v>
      </c>
      <c r="P100" s="99">
        <f>+Kaimai!P27</f>
        <v>0</v>
      </c>
      <c r="Q100" s="53">
        <f t="shared" si="8"/>
        <v>172502</v>
      </c>
      <c r="R100" s="10"/>
      <c r="S100" s="100">
        <f>+Kaimai!S27</f>
        <v>61082</v>
      </c>
      <c r="T100" s="99">
        <f>+Kaimai!T27</f>
        <v>9035</v>
      </c>
      <c r="U100" s="99">
        <f>+Kaimai!U27</f>
        <v>26775</v>
      </c>
      <c r="V100" s="99">
        <f>+Kaimai!V27</f>
        <v>25357</v>
      </c>
      <c r="W100" s="99">
        <f>+Kaimai!W27</f>
        <v>24330</v>
      </c>
      <c r="X100" s="99">
        <f>+Kaimai!X27</f>
        <v>6665</v>
      </c>
      <c r="Y100" s="99">
        <f>+Kaimai!Y27</f>
        <v>4200</v>
      </c>
      <c r="Z100" s="99">
        <f>+Kaimai!Z27</f>
        <v>2505</v>
      </c>
      <c r="AA100" s="99">
        <f>+Kaimai!AA27</f>
        <v>19867</v>
      </c>
      <c r="AB100" s="88">
        <f t="shared" si="9"/>
        <v>179816</v>
      </c>
      <c r="AC100" s="53">
        <f t="shared" si="10"/>
        <v>-7314</v>
      </c>
      <c r="AD100" s="41"/>
      <c r="AE100" s="100">
        <f>+Kaimai!AE27</f>
        <v>1220000</v>
      </c>
      <c r="AF100" s="100">
        <f>+Kaimai!AF27</f>
        <v>52767</v>
      </c>
      <c r="AG100" s="100">
        <f>+Kaimai!AG27</f>
        <v>429545</v>
      </c>
      <c r="AH100" s="100">
        <f>+Kaimai!AH27</f>
        <v>0</v>
      </c>
      <c r="AI100" s="53">
        <f t="shared" si="11"/>
        <v>1702312</v>
      </c>
      <c r="AJ100" s="100">
        <f>+Kaimai!AJ27</f>
        <v>8228</v>
      </c>
      <c r="AK100" s="53">
        <f t="shared" si="12"/>
        <v>1694084</v>
      </c>
      <c r="AL100" s="41"/>
    </row>
    <row r="101" spans="1:38" ht="22.5" customHeight="1">
      <c r="A101" s="4">
        <f t="shared" si="13"/>
        <v>97</v>
      </c>
      <c r="B101" s="43" t="s">
        <v>304</v>
      </c>
      <c r="C101" s="43">
        <v>9387</v>
      </c>
      <c r="D101" s="65" t="s">
        <v>77</v>
      </c>
      <c r="E101" s="146">
        <f t="shared" si="14"/>
        <v>1</v>
      </c>
      <c r="F101" s="66" t="s">
        <v>315</v>
      </c>
      <c r="G101" s="99">
        <f>+Kaimai!G28</f>
        <v>12967</v>
      </c>
      <c r="H101" s="99">
        <f>+Kaimai!H28</f>
        <v>0</v>
      </c>
      <c r="I101" s="99">
        <f>+Kaimai!I28</f>
        <v>0</v>
      </c>
      <c r="J101" s="99">
        <f>+Kaimai!J28</f>
        <v>0</v>
      </c>
      <c r="K101" s="99">
        <f>+Kaimai!K28</f>
        <v>0</v>
      </c>
      <c r="L101" s="99">
        <f>+Kaimai!L28</f>
        <v>0</v>
      </c>
      <c r="M101" s="99">
        <f>+Kaimai!M28</f>
        <v>17969</v>
      </c>
      <c r="N101" s="99">
        <f>+Kaimai!N28</f>
        <v>16</v>
      </c>
      <c r="O101" s="99">
        <f>+Kaimai!O28</f>
        <v>3139</v>
      </c>
      <c r="P101" s="99">
        <f>+Kaimai!P28</f>
        <v>0</v>
      </c>
      <c r="Q101" s="53">
        <f t="shared" si="8"/>
        <v>34091</v>
      </c>
      <c r="R101" s="10"/>
      <c r="S101" s="100">
        <f>+Kaimai!S28</f>
        <v>0</v>
      </c>
      <c r="T101" s="99">
        <f>+Kaimai!T28</f>
        <v>0</v>
      </c>
      <c r="U101" s="99">
        <f>+Kaimai!U28</f>
        <v>300</v>
      </c>
      <c r="V101" s="99">
        <f>+Kaimai!V28</f>
        <v>1536</v>
      </c>
      <c r="W101" s="99">
        <f>+Kaimai!W28</f>
        <v>16954</v>
      </c>
      <c r="X101" s="99">
        <f>+Kaimai!X28</f>
        <v>5183</v>
      </c>
      <c r="Y101" s="99">
        <f>+Kaimai!Y28</f>
        <v>0</v>
      </c>
      <c r="Z101" s="99">
        <f>+Kaimai!Z28</f>
        <v>250</v>
      </c>
      <c r="AA101" s="99">
        <f>+Kaimai!AA28</f>
        <v>487</v>
      </c>
      <c r="AB101" s="88">
        <f t="shared" si="9"/>
        <v>24710</v>
      </c>
      <c r="AC101" s="53">
        <f t="shared" si="10"/>
        <v>9381</v>
      </c>
      <c r="AD101" s="41"/>
      <c r="AE101" s="100">
        <f>+Kaimai!AE28</f>
        <v>565000</v>
      </c>
      <c r="AF101" s="100">
        <f>+Kaimai!AF28</f>
        <v>38504</v>
      </c>
      <c r="AG101" s="100">
        <f>+Kaimai!AG28</f>
        <v>10572</v>
      </c>
      <c r="AH101" s="100">
        <f>+Kaimai!AH28</f>
        <v>15</v>
      </c>
      <c r="AI101" s="53">
        <f t="shared" si="11"/>
        <v>614091</v>
      </c>
      <c r="AJ101" s="100">
        <f>+Kaimai!AJ28</f>
        <v>205</v>
      </c>
      <c r="AK101" s="53">
        <f t="shared" si="12"/>
        <v>613886</v>
      </c>
      <c r="AL101" s="41"/>
    </row>
    <row r="102" spans="1:38" ht="22.5" customHeight="1">
      <c r="A102" s="4">
        <f t="shared" si="13"/>
        <v>98</v>
      </c>
      <c r="B102" s="43" t="s">
        <v>304</v>
      </c>
      <c r="C102" s="43">
        <v>9413</v>
      </c>
      <c r="D102" s="65" t="s">
        <v>89</v>
      </c>
      <c r="E102" s="146">
        <f t="shared" si="14"/>
        <v>1</v>
      </c>
      <c r="F102" s="66" t="s">
        <v>315</v>
      </c>
      <c r="G102" s="99">
        <f>+Kaimai!G29</f>
        <v>104869</v>
      </c>
      <c r="H102" s="99">
        <f>+Kaimai!H29</f>
        <v>0</v>
      </c>
      <c r="I102" s="99">
        <f>+Kaimai!I29</f>
        <v>0</v>
      </c>
      <c r="J102" s="99">
        <f>+Kaimai!J29</f>
        <v>0</v>
      </c>
      <c r="K102" s="99">
        <f>+Kaimai!K29</f>
        <v>3477</v>
      </c>
      <c r="L102" s="99">
        <f>+Kaimai!L29</f>
        <v>0</v>
      </c>
      <c r="M102" s="99">
        <f>+Kaimai!M29</f>
        <v>50945</v>
      </c>
      <c r="N102" s="99">
        <f>+Kaimai!N29</f>
        <v>2928</v>
      </c>
      <c r="O102" s="99">
        <f>+Kaimai!O29</f>
        <v>12626</v>
      </c>
      <c r="P102" s="99">
        <f>+Kaimai!P29</f>
        <v>1043</v>
      </c>
      <c r="Q102" s="53">
        <f t="shared" si="8"/>
        <v>175888</v>
      </c>
      <c r="R102" s="10"/>
      <c r="S102" s="100">
        <f>+Kaimai!S29</f>
        <v>59170</v>
      </c>
      <c r="T102" s="99">
        <f>+Kaimai!T29</f>
        <v>19780</v>
      </c>
      <c r="U102" s="99">
        <f>+Kaimai!U29</f>
        <v>3759</v>
      </c>
      <c r="V102" s="99">
        <f>+Kaimai!V29</f>
        <v>10452</v>
      </c>
      <c r="W102" s="99">
        <f>+Kaimai!W29</f>
        <v>18642</v>
      </c>
      <c r="X102" s="99">
        <f>+Kaimai!X29</f>
        <v>16238</v>
      </c>
      <c r="Y102" s="99">
        <f>+Kaimai!Y29</f>
        <v>16055</v>
      </c>
      <c r="Z102" s="99">
        <f>+Kaimai!Z29</f>
        <v>9000</v>
      </c>
      <c r="AA102" s="99">
        <f>+Kaimai!AA29</f>
        <v>55</v>
      </c>
      <c r="AB102" s="88">
        <f t="shared" si="9"/>
        <v>153151</v>
      </c>
      <c r="AC102" s="53">
        <f t="shared" si="10"/>
        <v>22737</v>
      </c>
      <c r="AD102" s="41"/>
      <c r="AE102" s="100">
        <f>+Kaimai!AE29</f>
        <v>1696000</v>
      </c>
      <c r="AF102" s="100">
        <f>+Kaimai!AF29</f>
        <v>134000</v>
      </c>
      <c r="AG102" s="100">
        <f>+Kaimai!AG29</f>
        <v>154245</v>
      </c>
      <c r="AH102" s="100">
        <f>+Kaimai!AH29</f>
        <v>0</v>
      </c>
      <c r="AI102" s="53">
        <f t="shared" si="11"/>
        <v>1984245</v>
      </c>
      <c r="AJ102" s="100">
        <f>+Kaimai!AJ29</f>
        <v>0</v>
      </c>
      <c r="AK102" s="53">
        <f t="shared" si="12"/>
        <v>1984245</v>
      </c>
      <c r="AL102" s="41"/>
    </row>
    <row r="103" spans="1:38" ht="22.5" customHeight="1">
      <c r="A103" s="4">
        <f t="shared" si="13"/>
        <v>99</v>
      </c>
      <c r="B103" s="43" t="s">
        <v>304</v>
      </c>
      <c r="C103" s="43">
        <v>9390</v>
      </c>
      <c r="D103" s="65" t="s">
        <v>81</v>
      </c>
      <c r="E103" s="146" t="str">
        <f t="shared" si="14"/>
        <v> </v>
      </c>
      <c r="F103" s="66" t="s">
        <v>316</v>
      </c>
      <c r="G103" s="99">
        <f>+Kaimai!G30</f>
        <v>48997</v>
      </c>
      <c r="H103" s="99">
        <f>+Kaimai!H30</f>
        <v>0</v>
      </c>
      <c r="I103" s="99">
        <f>+Kaimai!I30</f>
        <v>112519</v>
      </c>
      <c r="J103" s="99">
        <f>+Kaimai!J30</f>
        <v>0</v>
      </c>
      <c r="K103" s="99">
        <f>+Kaimai!K30</f>
        <v>0</v>
      </c>
      <c r="L103" s="99">
        <f>+Kaimai!L30</f>
        <v>0</v>
      </c>
      <c r="M103" s="99">
        <f>+Kaimai!M30</f>
        <v>22627</v>
      </c>
      <c r="N103" s="99">
        <f>+Kaimai!N30</f>
        <v>0</v>
      </c>
      <c r="O103" s="99">
        <f>+Kaimai!O30</f>
        <v>53508</v>
      </c>
      <c r="P103" s="99">
        <f>+Kaimai!P30</f>
        <v>0</v>
      </c>
      <c r="Q103" s="53">
        <f t="shared" si="8"/>
        <v>237651</v>
      </c>
      <c r="R103" s="10"/>
      <c r="S103" s="100">
        <f>+Kaimai!S30</f>
        <v>52353</v>
      </c>
      <c r="T103" s="99">
        <f>+Kaimai!T30</f>
        <v>8743</v>
      </c>
      <c r="U103" s="99">
        <f>+Kaimai!U30</f>
        <v>50408</v>
      </c>
      <c r="V103" s="99">
        <f>+Kaimai!V30</f>
        <v>32655</v>
      </c>
      <c r="W103" s="99">
        <f>+Kaimai!W30</f>
        <v>11489</v>
      </c>
      <c r="X103" s="99">
        <f>+Kaimai!X30</f>
        <v>76970</v>
      </c>
      <c r="Y103" s="99">
        <f>+Kaimai!Y30</f>
        <v>0</v>
      </c>
      <c r="Z103" s="99">
        <f>+Kaimai!Z30</f>
        <v>0</v>
      </c>
      <c r="AA103" s="99">
        <f>+Kaimai!AA30</f>
        <v>0</v>
      </c>
      <c r="AB103" s="88">
        <f t="shared" si="9"/>
        <v>232618</v>
      </c>
      <c r="AC103" s="53">
        <f t="shared" si="10"/>
        <v>5033</v>
      </c>
      <c r="AD103" s="41"/>
      <c r="AE103" s="100">
        <f>+Kaimai!AE30</f>
        <v>2925000</v>
      </c>
      <c r="AF103" s="100">
        <f>+Kaimai!AF30</f>
        <v>0</v>
      </c>
      <c r="AG103" s="100">
        <f>+Kaimai!AG30</f>
        <v>6053</v>
      </c>
      <c r="AH103" s="100">
        <f>+Kaimai!AH30</f>
        <v>0</v>
      </c>
      <c r="AI103" s="53">
        <f t="shared" si="11"/>
        <v>2931053</v>
      </c>
      <c r="AJ103" s="100">
        <f>+Kaimai!AJ30</f>
        <v>0</v>
      </c>
      <c r="AK103" s="53">
        <f t="shared" si="12"/>
        <v>2931053</v>
      </c>
      <c r="AL103" s="41"/>
    </row>
    <row r="104" spans="1:56" ht="22.5" customHeight="1">
      <c r="A104" s="4">
        <f t="shared" si="13"/>
        <v>100</v>
      </c>
      <c r="B104" s="43" t="s">
        <v>304</v>
      </c>
      <c r="C104" s="43">
        <v>9391</v>
      </c>
      <c r="D104" s="65" t="s">
        <v>78</v>
      </c>
      <c r="E104" s="146">
        <f t="shared" si="14"/>
        <v>1</v>
      </c>
      <c r="F104" s="66" t="s">
        <v>315</v>
      </c>
      <c r="G104" s="99">
        <f>+Kaimai!G31</f>
        <v>29537</v>
      </c>
      <c r="H104" s="99">
        <f>+Kaimai!H31</f>
        <v>0</v>
      </c>
      <c r="I104" s="99">
        <f>+Kaimai!I31</f>
        <v>350</v>
      </c>
      <c r="J104" s="99">
        <f>+Kaimai!J31</f>
        <v>0</v>
      </c>
      <c r="K104" s="99">
        <f>+Kaimai!K31</f>
        <v>0</v>
      </c>
      <c r="L104" s="99">
        <f>+Kaimai!L31</f>
        <v>0</v>
      </c>
      <c r="M104" s="99">
        <f>+Kaimai!M31</f>
        <v>18260</v>
      </c>
      <c r="N104" s="99">
        <f>+Kaimai!N31</f>
        <v>863</v>
      </c>
      <c r="O104" s="99">
        <f>+Kaimai!O31</f>
        <v>0</v>
      </c>
      <c r="P104" s="99">
        <f>+Kaimai!P31</f>
        <v>19802</v>
      </c>
      <c r="Q104" s="53">
        <f t="shared" si="8"/>
        <v>68812</v>
      </c>
      <c r="R104" s="10"/>
      <c r="S104" s="100">
        <f>+Kaimai!S31</f>
        <v>0</v>
      </c>
      <c r="T104" s="99">
        <f>+Kaimai!T31</f>
        <v>0</v>
      </c>
      <c r="U104" s="99">
        <f>+Kaimai!U31</f>
        <v>2995</v>
      </c>
      <c r="V104" s="99">
        <f>+Kaimai!V31</f>
        <v>0</v>
      </c>
      <c r="W104" s="99">
        <f>+Kaimai!W31</f>
        <v>33579</v>
      </c>
      <c r="X104" s="99">
        <f>+Kaimai!X31</f>
        <v>13026</v>
      </c>
      <c r="Y104" s="99">
        <f>+Kaimai!Y31</f>
        <v>10477</v>
      </c>
      <c r="Z104" s="99">
        <f>+Kaimai!Z31</f>
        <v>0</v>
      </c>
      <c r="AA104" s="99">
        <f>+Kaimai!AA31</f>
        <v>0</v>
      </c>
      <c r="AB104" s="88">
        <f t="shared" si="9"/>
        <v>60077</v>
      </c>
      <c r="AC104" s="53">
        <f t="shared" si="10"/>
        <v>8735</v>
      </c>
      <c r="AD104" s="41"/>
      <c r="AE104" s="100">
        <f>+Kaimai!AE31</f>
        <v>1248000</v>
      </c>
      <c r="AF104" s="100">
        <f>+Kaimai!AF31</f>
        <v>110378</v>
      </c>
      <c r="AG104" s="100">
        <f>+Kaimai!AG31</f>
        <v>53154</v>
      </c>
      <c r="AH104" s="100">
        <f>+Kaimai!AH31</f>
        <v>0</v>
      </c>
      <c r="AI104" s="53">
        <f t="shared" si="11"/>
        <v>1411532</v>
      </c>
      <c r="AJ104" s="100">
        <f>+Kaimai!AJ31</f>
        <v>434</v>
      </c>
      <c r="AK104" s="53">
        <f t="shared" si="12"/>
        <v>1411098</v>
      </c>
      <c r="AL104" s="41"/>
      <c r="BB104" s="20"/>
      <c r="BC104" s="20"/>
      <c r="BD104" s="20"/>
    </row>
    <row r="105" spans="1:56" ht="22.5" customHeight="1">
      <c r="A105" s="4">
        <f t="shared" si="13"/>
        <v>101</v>
      </c>
      <c r="B105" s="43" t="s">
        <v>304</v>
      </c>
      <c r="C105" s="43">
        <v>9392</v>
      </c>
      <c r="D105" s="65" t="s">
        <v>79</v>
      </c>
      <c r="E105" s="146">
        <f t="shared" si="14"/>
        <v>1</v>
      </c>
      <c r="F105" s="66" t="s">
        <v>315</v>
      </c>
      <c r="G105" s="99">
        <f>+Kaimai!G32</f>
        <v>109094</v>
      </c>
      <c r="H105" s="99">
        <f>+Kaimai!H32</f>
        <v>0</v>
      </c>
      <c r="I105" s="99">
        <f>+Kaimai!I32</f>
        <v>0</v>
      </c>
      <c r="J105" s="99">
        <f>+Kaimai!J32</f>
        <v>0</v>
      </c>
      <c r="K105" s="99">
        <f>+Kaimai!K32</f>
        <v>500</v>
      </c>
      <c r="L105" s="99">
        <f>+Kaimai!L32</f>
        <v>0</v>
      </c>
      <c r="M105" s="99">
        <f>+Kaimai!M32</f>
        <v>10490</v>
      </c>
      <c r="N105" s="99">
        <f>+Kaimai!N32</f>
        <v>677</v>
      </c>
      <c r="O105" s="99">
        <f>+Kaimai!O32</f>
        <v>240</v>
      </c>
      <c r="P105" s="99">
        <f>+Kaimai!P32</f>
        <v>9074</v>
      </c>
      <c r="Q105" s="53">
        <f t="shared" si="8"/>
        <v>130075</v>
      </c>
      <c r="R105" s="10"/>
      <c r="S105" s="100">
        <f>+Kaimai!S32</f>
        <v>57076</v>
      </c>
      <c r="T105" s="99">
        <f>+Kaimai!T32</f>
        <v>2970</v>
      </c>
      <c r="U105" s="99">
        <f>+Kaimai!U32</f>
        <v>6050</v>
      </c>
      <c r="V105" s="99">
        <f>+Kaimai!V32</f>
        <v>0</v>
      </c>
      <c r="W105" s="99">
        <f>+Kaimai!W32</f>
        <v>18082</v>
      </c>
      <c r="X105" s="99">
        <f>+Kaimai!X32</f>
        <v>8400</v>
      </c>
      <c r="Y105" s="99">
        <f>+Kaimai!Y32</f>
        <v>4350</v>
      </c>
      <c r="Z105" s="99">
        <f>+Kaimai!Z32</f>
        <v>6600</v>
      </c>
      <c r="AA105" s="99">
        <f>+Kaimai!AA32</f>
        <v>5550</v>
      </c>
      <c r="AB105" s="88">
        <f t="shared" si="9"/>
        <v>109078</v>
      </c>
      <c r="AC105" s="53">
        <f t="shared" si="10"/>
        <v>20997</v>
      </c>
      <c r="AD105" s="41"/>
      <c r="AE105" s="100">
        <f>+Kaimai!AE32</f>
        <v>3239781</v>
      </c>
      <c r="AF105" s="100">
        <f>+Kaimai!AF32</f>
        <v>0</v>
      </c>
      <c r="AG105" s="100">
        <f>+Kaimai!AG32</f>
        <v>347131</v>
      </c>
      <c r="AH105" s="100">
        <f>+Kaimai!AH32</f>
        <v>0</v>
      </c>
      <c r="AI105" s="53">
        <f t="shared" si="11"/>
        <v>3586912</v>
      </c>
      <c r="AJ105" s="100">
        <f>+Kaimai!AJ32</f>
        <v>0</v>
      </c>
      <c r="AK105" s="53">
        <f t="shared" si="12"/>
        <v>3586912</v>
      </c>
      <c r="AL105" s="41"/>
      <c r="BB105" s="20"/>
      <c r="BC105" s="20"/>
      <c r="BD105" s="20"/>
    </row>
    <row r="106" spans="1:38" ht="22.5" customHeight="1">
      <c r="A106" s="4">
        <f t="shared" si="13"/>
        <v>102</v>
      </c>
      <c r="B106" s="43" t="s">
        <v>304</v>
      </c>
      <c r="C106" s="43">
        <v>9415</v>
      </c>
      <c r="D106" s="65" t="s">
        <v>83</v>
      </c>
      <c r="E106" s="146">
        <f t="shared" si="14"/>
        <v>1</v>
      </c>
      <c r="F106" s="66" t="s">
        <v>315</v>
      </c>
      <c r="G106" s="99">
        <f>+Kaimai!G33</f>
        <v>134790</v>
      </c>
      <c r="H106" s="99">
        <f>+Kaimai!H33</f>
        <v>0</v>
      </c>
      <c r="I106" s="99">
        <f>+Kaimai!I33</f>
        <v>0</v>
      </c>
      <c r="J106" s="99">
        <f>+Kaimai!J33</f>
        <v>0</v>
      </c>
      <c r="K106" s="99">
        <f>+Kaimai!K33</f>
        <v>0</v>
      </c>
      <c r="L106" s="99">
        <f>+Kaimai!L33</f>
        <v>0</v>
      </c>
      <c r="M106" s="99">
        <f>+Kaimai!M33</f>
        <v>36196</v>
      </c>
      <c r="N106" s="99">
        <f>+Kaimai!N33</f>
        <v>3783</v>
      </c>
      <c r="O106" s="99">
        <f>+Kaimai!O33</f>
        <v>40758</v>
      </c>
      <c r="P106" s="99">
        <f>+Kaimai!P33</f>
        <v>2139</v>
      </c>
      <c r="Q106" s="53">
        <f t="shared" si="8"/>
        <v>217666</v>
      </c>
      <c r="R106" s="10"/>
      <c r="S106" s="100">
        <f>+Kaimai!S33</f>
        <v>67700</v>
      </c>
      <c r="T106" s="99">
        <f>+Kaimai!T33</f>
        <v>19800</v>
      </c>
      <c r="U106" s="99">
        <f>+Kaimai!U33</f>
        <v>38221</v>
      </c>
      <c r="V106" s="99">
        <f>+Kaimai!V33</f>
        <v>28354</v>
      </c>
      <c r="W106" s="99">
        <f>+Kaimai!W33</f>
        <v>36415</v>
      </c>
      <c r="X106" s="99">
        <f>+Kaimai!X33</f>
        <v>49723</v>
      </c>
      <c r="Y106" s="99">
        <f>+Kaimai!Y33</f>
        <v>1883</v>
      </c>
      <c r="Z106" s="99">
        <f>+Kaimai!Z33</f>
        <v>3197</v>
      </c>
      <c r="AA106" s="99">
        <f>+Kaimai!AA33</f>
        <v>4626</v>
      </c>
      <c r="AB106" s="88">
        <f t="shared" si="9"/>
        <v>249919</v>
      </c>
      <c r="AC106" s="53">
        <f t="shared" si="10"/>
        <v>-32253</v>
      </c>
      <c r="AD106" s="41"/>
      <c r="AE106" s="100">
        <f>+Kaimai!AE33</f>
        <v>3319126</v>
      </c>
      <c r="AF106" s="100">
        <f>+Kaimai!AF33</f>
        <v>61611</v>
      </c>
      <c r="AG106" s="100">
        <f>+Kaimai!AG33</f>
        <v>65390</v>
      </c>
      <c r="AH106" s="100">
        <f>+Kaimai!AH33</f>
        <v>0</v>
      </c>
      <c r="AI106" s="53">
        <f t="shared" si="11"/>
        <v>3446127</v>
      </c>
      <c r="AJ106" s="100">
        <f>+Kaimai!AJ33</f>
        <v>30137</v>
      </c>
      <c r="AK106" s="53">
        <f t="shared" si="12"/>
        <v>3415990</v>
      </c>
      <c r="AL106" s="41"/>
    </row>
    <row r="107" spans="1:38" ht="22.5" customHeight="1">
      <c r="A107" s="4">
        <f t="shared" si="13"/>
        <v>103</v>
      </c>
      <c r="B107" s="91" t="s">
        <v>301</v>
      </c>
      <c r="C107" s="91">
        <v>9521</v>
      </c>
      <c r="D107" s="92" t="s">
        <v>104</v>
      </c>
      <c r="E107" s="146">
        <f t="shared" si="14"/>
        <v>1</v>
      </c>
      <c r="F107" s="138" t="s">
        <v>315</v>
      </c>
      <c r="G107" s="99">
        <f>+Central!G5</f>
        <v>50005</v>
      </c>
      <c r="H107" s="99">
        <f>+Central!H5</f>
        <v>608</v>
      </c>
      <c r="I107" s="99">
        <f>+Central!I5</f>
        <v>0</v>
      </c>
      <c r="J107" s="99">
        <f>+Central!J5</f>
        <v>0</v>
      </c>
      <c r="K107" s="99">
        <f>+Central!K5</f>
        <v>8000</v>
      </c>
      <c r="L107" s="99">
        <f>+Central!L5</f>
        <v>0</v>
      </c>
      <c r="M107" s="99">
        <f>+Central!M5</f>
        <v>0</v>
      </c>
      <c r="N107" s="99">
        <f>+Central!N5</f>
        <v>5177</v>
      </c>
      <c r="O107" s="99">
        <f>+Central!O5</f>
        <v>25930</v>
      </c>
      <c r="P107" s="99">
        <f>+Central!P5</f>
        <v>682</v>
      </c>
      <c r="Q107" s="53">
        <f t="shared" si="8"/>
        <v>90402</v>
      </c>
      <c r="R107" s="10"/>
      <c r="S107" s="100">
        <f>+Central!S5</f>
        <v>55442</v>
      </c>
      <c r="T107" s="99">
        <f>+Central!T5</f>
        <v>4139</v>
      </c>
      <c r="U107" s="99">
        <f>+Central!U5</f>
        <v>22</v>
      </c>
      <c r="V107" s="99">
        <f>+Central!V5</f>
        <v>748</v>
      </c>
      <c r="W107" s="99">
        <f>+Central!W5</f>
        <v>12852</v>
      </c>
      <c r="X107" s="99">
        <f>+Central!X5</f>
        <v>8150</v>
      </c>
      <c r="Y107" s="99">
        <f>+Central!Y5</f>
        <v>328</v>
      </c>
      <c r="Z107" s="99">
        <f>+Central!Z5</f>
        <v>3744</v>
      </c>
      <c r="AA107" s="99">
        <f>+Central!AA5</f>
        <v>8726</v>
      </c>
      <c r="AB107" s="88">
        <f t="shared" si="9"/>
        <v>94151</v>
      </c>
      <c r="AC107" s="53">
        <f t="shared" si="10"/>
        <v>-3749</v>
      </c>
      <c r="AD107" s="41"/>
      <c r="AE107" s="100">
        <f>+Central!AE5</f>
        <v>1520000</v>
      </c>
      <c r="AF107" s="100">
        <f>+Central!AF5</f>
        <v>0</v>
      </c>
      <c r="AG107" s="100">
        <f>+Central!AG5</f>
        <v>101793</v>
      </c>
      <c r="AH107" s="100">
        <f>+Central!AH5</f>
        <v>0</v>
      </c>
      <c r="AI107" s="53">
        <f t="shared" si="11"/>
        <v>1621793</v>
      </c>
      <c r="AJ107" s="100">
        <f>+Central!AJ5</f>
        <v>12935</v>
      </c>
      <c r="AK107" s="53">
        <f t="shared" si="12"/>
        <v>1608858</v>
      </c>
      <c r="AL107" s="41"/>
    </row>
    <row r="108" spans="1:38" ht="22.5" customHeight="1">
      <c r="A108" s="4">
        <f t="shared" si="13"/>
        <v>104</v>
      </c>
      <c r="B108" s="91" t="s">
        <v>301</v>
      </c>
      <c r="C108" s="91">
        <v>9561</v>
      </c>
      <c r="D108" s="92" t="s">
        <v>119</v>
      </c>
      <c r="E108" s="146">
        <f t="shared" si="14"/>
        <v>1</v>
      </c>
      <c r="F108" s="138" t="s">
        <v>315</v>
      </c>
      <c r="G108" s="99">
        <f>+Central!G6</f>
        <v>4720</v>
      </c>
      <c r="H108" s="99">
        <f>+Central!H6</f>
        <v>0</v>
      </c>
      <c r="I108" s="99">
        <f>+Central!I6</f>
        <v>0</v>
      </c>
      <c r="J108" s="99">
        <f>+Central!J6</f>
        <v>0</v>
      </c>
      <c r="K108" s="99">
        <f>+Central!K6</f>
        <v>1700</v>
      </c>
      <c r="L108" s="99">
        <f>+Central!L6</f>
        <v>0</v>
      </c>
      <c r="M108" s="99">
        <f>+Central!M6</f>
        <v>0</v>
      </c>
      <c r="N108" s="99">
        <f>+Central!N6</f>
        <v>16153</v>
      </c>
      <c r="O108" s="99">
        <f>+Central!O6</f>
        <v>9828</v>
      </c>
      <c r="P108" s="99">
        <f>+Central!P6</f>
        <v>13373</v>
      </c>
      <c r="Q108" s="53">
        <f t="shared" si="8"/>
        <v>45774</v>
      </c>
      <c r="R108" s="10"/>
      <c r="S108" s="100">
        <f>+Central!S6</f>
        <v>5880</v>
      </c>
      <c r="T108" s="99">
        <f>+Central!T6</f>
        <v>0</v>
      </c>
      <c r="U108" s="99">
        <f>+Central!U6</f>
        <v>0</v>
      </c>
      <c r="V108" s="99">
        <f>+Central!V6</f>
        <v>0</v>
      </c>
      <c r="W108" s="99">
        <f>+Central!W6</f>
        <v>38397</v>
      </c>
      <c r="X108" s="99">
        <f>+Central!X6</f>
        <v>768</v>
      </c>
      <c r="Y108" s="99">
        <f>+Central!Y6</f>
        <v>4248</v>
      </c>
      <c r="Z108" s="99">
        <f>+Central!Z6</f>
        <v>0</v>
      </c>
      <c r="AA108" s="99">
        <f>+Central!AA6</f>
        <v>10500</v>
      </c>
      <c r="AB108" s="88">
        <f t="shared" si="9"/>
        <v>59793</v>
      </c>
      <c r="AC108" s="53">
        <f t="shared" si="10"/>
        <v>-14019</v>
      </c>
      <c r="AD108" s="41"/>
      <c r="AE108" s="100">
        <f>+Central!AE6</f>
        <v>0</v>
      </c>
      <c r="AF108" s="100">
        <f>+Central!AF6</f>
        <v>0</v>
      </c>
      <c r="AG108" s="100">
        <f>+Central!AG6</f>
        <v>0</v>
      </c>
      <c r="AH108" s="100">
        <f>+Central!AH6</f>
        <v>0</v>
      </c>
      <c r="AI108" s="53">
        <f t="shared" si="11"/>
        <v>0</v>
      </c>
      <c r="AJ108" s="100">
        <f>+Central!AJ6</f>
        <v>0</v>
      </c>
      <c r="AK108" s="53">
        <f t="shared" si="12"/>
        <v>0</v>
      </c>
      <c r="AL108" s="41"/>
    </row>
    <row r="109" spans="1:38" ht="22.5" customHeight="1">
      <c r="A109" s="4">
        <f t="shared" si="13"/>
        <v>105</v>
      </c>
      <c r="B109" s="91" t="s">
        <v>301</v>
      </c>
      <c r="C109" s="91">
        <v>9523</v>
      </c>
      <c r="D109" s="92" t="s">
        <v>121</v>
      </c>
      <c r="E109" s="146" t="str">
        <f t="shared" si="14"/>
        <v> </v>
      </c>
      <c r="F109" s="138" t="s">
        <v>316</v>
      </c>
      <c r="G109" s="99">
        <f>+Central!G7</f>
        <v>96627</v>
      </c>
      <c r="H109" s="99">
        <f>+Central!H7</f>
        <v>3340</v>
      </c>
      <c r="I109" s="99">
        <f>+Central!I7</f>
        <v>6539</v>
      </c>
      <c r="J109" s="99">
        <f>+Central!J7</f>
        <v>183325</v>
      </c>
      <c r="K109" s="99">
        <f>+Central!K7</f>
        <v>0</v>
      </c>
      <c r="L109" s="99">
        <f>+Central!L7</f>
        <v>0</v>
      </c>
      <c r="M109" s="99">
        <f>+Central!M7</f>
        <v>0</v>
      </c>
      <c r="N109" s="99">
        <f>+Central!N7</f>
        <v>11586</v>
      </c>
      <c r="O109" s="99">
        <f>+Central!O7</f>
        <v>0</v>
      </c>
      <c r="P109" s="99">
        <f>+Central!P7</f>
        <v>0</v>
      </c>
      <c r="Q109" s="53">
        <f t="shared" si="8"/>
        <v>301417</v>
      </c>
      <c r="R109" s="10"/>
      <c r="S109" s="100">
        <f>+Central!S7</f>
        <v>0</v>
      </c>
      <c r="T109" s="99">
        <f>+Central!T7</f>
        <v>0</v>
      </c>
      <c r="U109" s="99">
        <f>+Central!U7</f>
        <v>16102</v>
      </c>
      <c r="V109" s="99">
        <f>+Central!V7</f>
        <v>26957</v>
      </c>
      <c r="W109" s="99">
        <f>+Central!W7</f>
        <v>22102</v>
      </c>
      <c r="X109" s="99">
        <f>+Central!X7</f>
        <v>12785</v>
      </c>
      <c r="Y109" s="99">
        <f>+Central!Y7</f>
        <v>840</v>
      </c>
      <c r="Z109" s="99">
        <f>+Central!Z7</f>
        <v>0</v>
      </c>
      <c r="AA109" s="99">
        <f>+Central!AA7</f>
        <v>0</v>
      </c>
      <c r="AB109" s="88">
        <f t="shared" si="9"/>
        <v>78786</v>
      </c>
      <c r="AC109" s="53">
        <f t="shared" si="10"/>
        <v>222631</v>
      </c>
      <c r="AD109" s="41"/>
      <c r="AE109" s="100">
        <f>+Central!AE7</f>
        <v>840652</v>
      </c>
      <c r="AF109" s="100">
        <f>+Central!AF7</f>
        <v>0</v>
      </c>
      <c r="AG109" s="100">
        <f>+Central!AG7</f>
        <v>452861</v>
      </c>
      <c r="AH109" s="100">
        <f>+Central!AH7</f>
        <v>432</v>
      </c>
      <c r="AI109" s="53">
        <f t="shared" si="11"/>
        <v>1293945</v>
      </c>
      <c r="AJ109" s="100">
        <f>+Central!AJ7</f>
        <v>0</v>
      </c>
      <c r="AK109" s="53">
        <f t="shared" si="12"/>
        <v>1293945</v>
      </c>
      <c r="AL109" s="41"/>
    </row>
    <row r="110" spans="1:56" ht="22.5" customHeight="1">
      <c r="A110" s="4">
        <f t="shared" si="13"/>
        <v>106</v>
      </c>
      <c r="B110" s="91" t="s">
        <v>301</v>
      </c>
      <c r="C110" s="91">
        <v>9598</v>
      </c>
      <c r="D110" s="92" t="s">
        <v>131</v>
      </c>
      <c r="E110" s="146">
        <f t="shared" si="14"/>
        <v>1</v>
      </c>
      <c r="F110" s="138" t="s">
        <v>315</v>
      </c>
      <c r="G110" s="99">
        <f>+Central!G8</f>
        <v>57733</v>
      </c>
      <c r="H110" s="99">
        <f>+Central!H8</f>
        <v>1799</v>
      </c>
      <c r="I110" s="99">
        <f>+Central!I8</f>
        <v>2935</v>
      </c>
      <c r="J110" s="99">
        <f>+Central!J8</f>
        <v>0</v>
      </c>
      <c r="K110" s="99">
        <f>+Central!K8</f>
        <v>0</v>
      </c>
      <c r="L110" s="99">
        <f>+Central!L8</f>
        <v>0</v>
      </c>
      <c r="M110" s="99">
        <f>+Central!M8</f>
        <v>26218</v>
      </c>
      <c r="N110" s="99">
        <f>+Central!N8</f>
        <v>5382</v>
      </c>
      <c r="O110" s="99">
        <f>+Central!O8</f>
        <v>2263</v>
      </c>
      <c r="P110" s="99">
        <f>+Central!P8</f>
        <v>0</v>
      </c>
      <c r="Q110" s="53">
        <f t="shared" si="8"/>
        <v>96330</v>
      </c>
      <c r="R110" s="10"/>
      <c r="S110" s="100">
        <f>+Central!S8</f>
        <v>16345</v>
      </c>
      <c r="T110" s="99">
        <f>+Central!T8</f>
        <v>1173</v>
      </c>
      <c r="U110" s="99">
        <f>+Central!U8</f>
        <v>2840</v>
      </c>
      <c r="V110" s="99">
        <f>+Central!V8</f>
        <v>4843</v>
      </c>
      <c r="W110" s="99">
        <f>+Central!W8</f>
        <v>16510</v>
      </c>
      <c r="X110" s="99">
        <f>+Central!X8</f>
        <v>19716</v>
      </c>
      <c r="Y110" s="99">
        <f>+Central!Y8</f>
        <v>1214</v>
      </c>
      <c r="Z110" s="99">
        <f>+Central!Z8</f>
        <v>0</v>
      </c>
      <c r="AA110" s="99">
        <f>+Central!AA8</f>
        <v>0</v>
      </c>
      <c r="AB110" s="88">
        <f t="shared" si="9"/>
        <v>62641</v>
      </c>
      <c r="AC110" s="53">
        <f t="shared" si="10"/>
        <v>33689</v>
      </c>
      <c r="AD110" s="41"/>
      <c r="AE110" s="100">
        <f>+Central!AE8</f>
        <v>1805000</v>
      </c>
      <c r="AF110" s="100">
        <f>+Central!AF8</f>
        <v>80000</v>
      </c>
      <c r="AG110" s="100">
        <f>+Central!AG8</f>
        <v>165847</v>
      </c>
      <c r="AH110" s="100">
        <f>+Central!AH8</f>
        <v>2015</v>
      </c>
      <c r="AI110" s="53">
        <f t="shared" si="11"/>
        <v>2052862</v>
      </c>
      <c r="AJ110" s="100">
        <f>+Central!AJ8</f>
        <v>147</v>
      </c>
      <c r="AK110" s="53">
        <f t="shared" si="12"/>
        <v>2052715</v>
      </c>
      <c r="AL110" s="41"/>
      <c r="BB110" s="47"/>
      <c r="BC110" s="47"/>
      <c r="BD110" s="47"/>
    </row>
    <row r="111" spans="1:38" ht="22.5" customHeight="1">
      <c r="A111" s="4">
        <f t="shared" si="13"/>
        <v>107</v>
      </c>
      <c r="B111" s="91" t="s">
        <v>301</v>
      </c>
      <c r="C111" s="91">
        <v>16010</v>
      </c>
      <c r="D111" s="92" t="s">
        <v>276</v>
      </c>
      <c r="E111" s="146" t="str">
        <f t="shared" si="14"/>
        <v> </v>
      </c>
      <c r="F111" s="138" t="s">
        <v>316</v>
      </c>
      <c r="G111" s="99">
        <f>+Central!G9</f>
        <v>48009</v>
      </c>
      <c r="H111" s="99">
        <f>+Central!H9</f>
        <v>1640</v>
      </c>
      <c r="I111" s="99">
        <f>+Central!I9</f>
        <v>11008</v>
      </c>
      <c r="J111" s="99">
        <f>+Central!J9</f>
        <v>0</v>
      </c>
      <c r="K111" s="99">
        <f>+Central!K9</f>
        <v>4000</v>
      </c>
      <c r="L111" s="99">
        <f>+Central!L9</f>
        <v>0</v>
      </c>
      <c r="M111" s="99">
        <f>+Central!M9</f>
        <v>18755</v>
      </c>
      <c r="N111" s="99">
        <f>+Central!N9</f>
        <v>8021</v>
      </c>
      <c r="O111" s="99">
        <f>+Central!O9</f>
        <v>0</v>
      </c>
      <c r="P111" s="99">
        <f>+Central!P9</f>
        <v>0</v>
      </c>
      <c r="Q111" s="53">
        <f t="shared" si="8"/>
        <v>91433</v>
      </c>
      <c r="R111" s="10"/>
      <c r="S111" s="100">
        <f>+Central!S9</f>
        <v>6632</v>
      </c>
      <c r="T111" s="99">
        <f>+Central!T9</f>
        <v>0</v>
      </c>
      <c r="U111" s="99">
        <f>+Central!U9</f>
        <v>11425</v>
      </c>
      <c r="V111" s="99">
        <f>+Central!V9</f>
        <v>1291</v>
      </c>
      <c r="W111" s="99">
        <f>+Central!W9</f>
        <v>19892</v>
      </c>
      <c r="X111" s="99">
        <f>+Central!X9</f>
        <v>22334</v>
      </c>
      <c r="Y111" s="99">
        <f>+Central!Y9</f>
        <v>4919</v>
      </c>
      <c r="Z111" s="99">
        <f>+Central!Z9</f>
        <v>0</v>
      </c>
      <c r="AA111" s="99">
        <f>+Central!AA9</f>
        <v>9561</v>
      </c>
      <c r="AB111" s="88">
        <f t="shared" si="9"/>
        <v>76054</v>
      </c>
      <c r="AC111" s="53">
        <f t="shared" si="10"/>
        <v>15379</v>
      </c>
      <c r="AD111" s="41"/>
      <c r="AE111" s="100">
        <f>+Central!AE9</f>
        <v>775171</v>
      </c>
      <c r="AF111" s="100">
        <f>+Central!AF9</f>
        <v>11920</v>
      </c>
      <c r="AG111" s="100">
        <f>+Central!AG9</f>
        <v>184327</v>
      </c>
      <c r="AH111" s="100">
        <f>+Central!AH9</f>
        <v>1105</v>
      </c>
      <c r="AI111" s="53">
        <f t="shared" si="11"/>
        <v>972523</v>
      </c>
      <c r="AJ111" s="100">
        <f>+Central!AJ9</f>
        <v>1798</v>
      </c>
      <c r="AK111" s="53">
        <f t="shared" si="12"/>
        <v>970725</v>
      </c>
      <c r="AL111" s="41"/>
    </row>
    <row r="112" spans="1:38" ht="22.5" customHeight="1">
      <c r="A112" s="4">
        <f t="shared" si="13"/>
        <v>108</v>
      </c>
      <c r="B112" s="91" t="s">
        <v>301</v>
      </c>
      <c r="C112" s="91">
        <v>9576</v>
      </c>
      <c r="D112" s="92" t="s">
        <v>122</v>
      </c>
      <c r="E112" s="146">
        <f t="shared" si="14"/>
        <v>1</v>
      </c>
      <c r="F112" s="138" t="s">
        <v>315</v>
      </c>
      <c r="G112" s="99">
        <f>+Central!G10</f>
        <v>126374</v>
      </c>
      <c r="H112" s="99">
        <f>+Central!H10</f>
        <v>0</v>
      </c>
      <c r="I112" s="99">
        <f>+Central!I10</f>
        <v>4566</v>
      </c>
      <c r="J112" s="99">
        <f>+Central!J10</f>
        <v>0</v>
      </c>
      <c r="K112" s="99">
        <f>+Central!K10</f>
        <v>2750</v>
      </c>
      <c r="L112" s="99">
        <f>+Central!L10</f>
        <v>0</v>
      </c>
      <c r="M112" s="99">
        <f>+Central!M10</f>
        <v>5378</v>
      </c>
      <c r="N112" s="99">
        <f>+Central!N10</f>
        <v>17490</v>
      </c>
      <c r="O112" s="99">
        <f>+Central!O10</f>
        <v>0</v>
      </c>
      <c r="P112" s="99">
        <f>+Central!P10</f>
        <v>121</v>
      </c>
      <c r="Q112" s="53">
        <f t="shared" si="8"/>
        <v>156679</v>
      </c>
      <c r="R112" s="10"/>
      <c r="S112" s="100">
        <f>+Central!S10</f>
        <v>51803</v>
      </c>
      <c r="T112" s="99">
        <f>+Central!T10</f>
        <v>0</v>
      </c>
      <c r="U112" s="99">
        <f>+Central!U10</f>
        <v>5278</v>
      </c>
      <c r="V112" s="99">
        <f>+Central!V10</f>
        <v>3547</v>
      </c>
      <c r="W112" s="99">
        <f>+Central!W10</f>
        <v>33158</v>
      </c>
      <c r="X112" s="99">
        <f>+Central!X10</f>
        <v>11622</v>
      </c>
      <c r="Y112" s="99">
        <f>+Central!Y10</f>
        <v>25210</v>
      </c>
      <c r="Z112" s="99">
        <f>+Central!Z10</f>
        <v>0</v>
      </c>
      <c r="AA112" s="99">
        <f>+Central!AA10</f>
        <v>0</v>
      </c>
      <c r="AB112" s="88">
        <f t="shared" si="9"/>
        <v>130618</v>
      </c>
      <c r="AC112" s="53">
        <f t="shared" si="10"/>
        <v>26061</v>
      </c>
      <c r="AD112" s="41"/>
      <c r="AE112" s="100">
        <f>+Central!AE10</f>
        <v>1115000</v>
      </c>
      <c r="AF112" s="100">
        <f>+Central!AF10</f>
        <v>212734</v>
      </c>
      <c r="AG112" s="100">
        <f>+Central!AG10</f>
        <v>400886</v>
      </c>
      <c r="AH112" s="100">
        <f>+Central!AH10</f>
        <v>0</v>
      </c>
      <c r="AI112" s="53">
        <f t="shared" si="11"/>
        <v>1728620</v>
      </c>
      <c r="AJ112" s="100">
        <f>+Central!AJ10</f>
        <v>0</v>
      </c>
      <c r="AK112" s="53">
        <f t="shared" si="12"/>
        <v>1728620</v>
      </c>
      <c r="AL112" s="41"/>
    </row>
    <row r="113" spans="1:38" ht="22.5" customHeight="1">
      <c r="A113" s="4">
        <f t="shared" si="13"/>
        <v>109</v>
      </c>
      <c r="B113" s="91" t="s">
        <v>301</v>
      </c>
      <c r="C113" s="91">
        <v>9510</v>
      </c>
      <c r="D113" s="92" t="s">
        <v>102</v>
      </c>
      <c r="E113" s="146">
        <f t="shared" si="14"/>
        <v>1</v>
      </c>
      <c r="F113" s="138" t="s">
        <v>315</v>
      </c>
      <c r="G113" s="99">
        <f>+Central!G11</f>
        <v>35247</v>
      </c>
      <c r="H113" s="99">
        <f>+Central!H11</f>
        <v>350</v>
      </c>
      <c r="I113" s="99">
        <f>+Central!I11</f>
        <v>0</v>
      </c>
      <c r="J113" s="99">
        <f>+Central!J11</f>
        <v>0</v>
      </c>
      <c r="K113" s="99">
        <f>+Central!K11</f>
        <v>0</v>
      </c>
      <c r="L113" s="99">
        <f>+Central!L11</f>
        <v>0</v>
      </c>
      <c r="M113" s="99">
        <f>+Central!M11</f>
        <v>8211</v>
      </c>
      <c r="N113" s="99">
        <f>+Central!N11</f>
        <v>513</v>
      </c>
      <c r="O113" s="99">
        <f>+Central!O11</f>
        <v>4690</v>
      </c>
      <c r="P113" s="99">
        <f>+Central!P11</f>
        <v>748</v>
      </c>
      <c r="Q113" s="53">
        <f t="shared" si="8"/>
        <v>49759</v>
      </c>
      <c r="R113" s="10"/>
      <c r="S113" s="100">
        <f>+Central!S11</f>
        <v>0</v>
      </c>
      <c r="T113" s="99">
        <f>+Central!T11</f>
        <v>0</v>
      </c>
      <c r="U113" s="99">
        <f>+Central!U11</f>
        <v>4206</v>
      </c>
      <c r="V113" s="99">
        <f>+Central!V11</f>
        <v>1618</v>
      </c>
      <c r="W113" s="99">
        <f>+Central!W11</f>
        <v>27092</v>
      </c>
      <c r="X113" s="99">
        <f>+Central!X11</f>
        <v>10096</v>
      </c>
      <c r="Y113" s="99">
        <f>+Central!Y11</f>
        <v>800</v>
      </c>
      <c r="Z113" s="99">
        <f>+Central!Z11</f>
        <v>828</v>
      </c>
      <c r="AA113" s="99">
        <f>+Central!AA11</f>
        <v>800</v>
      </c>
      <c r="AB113" s="88">
        <f t="shared" si="9"/>
        <v>45440</v>
      </c>
      <c r="AC113" s="53">
        <f t="shared" si="10"/>
        <v>4319</v>
      </c>
      <c r="AD113" s="41"/>
      <c r="AE113" s="100">
        <f>+Central!AE11</f>
        <v>619000</v>
      </c>
      <c r="AF113" s="100">
        <f>+Central!AF11</f>
        <v>0</v>
      </c>
      <c r="AG113" s="100">
        <f>+Central!AG11</f>
        <v>56461</v>
      </c>
      <c r="AH113" s="100">
        <f>+Central!AH11</f>
        <v>3220</v>
      </c>
      <c r="AI113" s="53">
        <f t="shared" si="11"/>
        <v>678681</v>
      </c>
      <c r="AJ113" s="100">
        <f>+Central!AJ11</f>
        <v>4669</v>
      </c>
      <c r="AK113" s="53">
        <f t="shared" si="12"/>
        <v>674012</v>
      </c>
      <c r="AL113" s="41"/>
    </row>
    <row r="114" spans="1:38" ht="22.5" customHeight="1">
      <c r="A114" s="4">
        <f t="shared" si="13"/>
        <v>110</v>
      </c>
      <c r="B114" s="91" t="s">
        <v>301</v>
      </c>
      <c r="C114" s="91">
        <v>13590</v>
      </c>
      <c r="D114" s="92" t="s">
        <v>103</v>
      </c>
      <c r="E114" s="146">
        <f t="shared" si="14"/>
        <v>1</v>
      </c>
      <c r="F114" s="138" t="s">
        <v>315</v>
      </c>
      <c r="G114" s="99">
        <f>+Central!G12</f>
        <v>78008</v>
      </c>
      <c r="H114" s="99">
        <f>+Central!H12</f>
        <v>1064</v>
      </c>
      <c r="I114" s="99">
        <f>+Central!I12</f>
        <v>0</v>
      </c>
      <c r="J114" s="99">
        <f>+Central!J12</f>
        <v>0</v>
      </c>
      <c r="K114" s="99">
        <f>+Central!K12</f>
        <v>0</v>
      </c>
      <c r="L114" s="99">
        <f>+Central!L12</f>
        <v>500</v>
      </c>
      <c r="M114" s="99">
        <f>+Central!M12</f>
        <v>19764</v>
      </c>
      <c r="N114" s="99">
        <f>+Central!N12</f>
        <v>24797</v>
      </c>
      <c r="O114" s="99">
        <f>+Central!O12</f>
        <v>12031</v>
      </c>
      <c r="P114" s="99">
        <f>+Central!P12</f>
        <v>1309</v>
      </c>
      <c r="Q114" s="53">
        <f t="shared" si="8"/>
        <v>137473</v>
      </c>
      <c r="R114" s="10"/>
      <c r="S114" s="100">
        <f>+Central!S12</f>
        <v>72684</v>
      </c>
      <c r="T114" s="99">
        <f>+Central!T12</f>
        <v>0</v>
      </c>
      <c r="U114" s="99">
        <f>+Central!U12</f>
        <v>0</v>
      </c>
      <c r="V114" s="99">
        <f>+Central!V12</f>
        <v>20356</v>
      </c>
      <c r="W114" s="99">
        <f>+Central!W12</f>
        <v>31425</v>
      </c>
      <c r="X114" s="99">
        <f>+Central!X12</f>
        <v>12803</v>
      </c>
      <c r="Y114" s="99">
        <f>+Central!Y12</f>
        <v>1572</v>
      </c>
      <c r="Z114" s="99">
        <f>+Central!Z12</f>
        <v>0</v>
      </c>
      <c r="AA114" s="99">
        <f>+Central!AA12</f>
        <v>13560</v>
      </c>
      <c r="AB114" s="88">
        <f t="shared" si="9"/>
        <v>152400</v>
      </c>
      <c r="AC114" s="53">
        <f t="shared" si="10"/>
        <v>-14927</v>
      </c>
      <c r="AD114" s="41"/>
      <c r="AE114" s="100">
        <f>+Central!AE12</f>
        <v>2273000</v>
      </c>
      <c r="AF114" s="100">
        <f>+Central!AF12</f>
        <v>0</v>
      </c>
      <c r="AG114" s="100">
        <f>+Central!AG12</f>
        <v>524643</v>
      </c>
      <c r="AH114" s="100">
        <f>+Central!AH12</f>
        <v>1284</v>
      </c>
      <c r="AI114" s="53">
        <f t="shared" si="11"/>
        <v>2798927</v>
      </c>
      <c r="AJ114" s="100">
        <f>+Central!AJ12</f>
        <v>11888</v>
      </c>
      <c r="AK114" s="53">
        <f t="shared" si="12"/>
        <v>2787039</v>
      </c>
      <c r="AL114" s="41"/>
    </row>
    <row r="115" spans="1:38" ht="22.5" customHeight="1">
      <c r="A115" s="4">
        <f t="shared" si="13"/>
        <v>111</v>
      </c>
      <c r="B115" s="91" t="s">
        <v>301</v>
      </c>
      <c r="C115" s="91">
        <v>9524</v>
      </c>
      <c r="D115" s="92" t="s">
        <v>105</v>
      </c>
      <c r="E115" s="146">
        <f t="shared" si="14"/>
        <v>1</v>
      </c>
      <c r="F115" s="138" t="s">
        <v>315</v>
      </c>
      <c r="G115" s="99">
        <f>+Central!G13</f>
        <v>66860</v>
      </c>
      <c r="H115" s="99">
        <f>+Central!H13</f>
        <v>1040</v>
      </c>
      <c r="I115" s="99">
        <f>+Central!I13</f>
        <v>0</v>
      </c>
      <c r="J115" s="99">
        <f>+Central!J13</f>
        <v>0</v>
      </c>
      <c r="K115" s="99">
        <f>+Central!K13</f>
        <v>0</v>
      </c>
      <c r="L115" s="99">
        <f>+Central!L13</f>
        <v>11181</v>
      </c>
      <c r="M115" s="99">
        <f>+Central!M13</f>
        <v>42747</v>
      </c>
      <c r="N115" s="99">
        <f>+Central!N13</f>
        <v>41692</v>
      </c>
      <c r="O115" s="99">
        <f>+Central!O13</f>
        <v>6351</v>
      </c>
      <c r="P115" s="99">
        <f>+Central!P13</f>
        <v>3450</v>
      </c>
      <c r="Q115" s="53">
        <f t="shared" si="8"/>
        <v>173321</v>
      </c>
      <c r="R115" s="7"/>
      <c r="S115" s="100">
        <f>+Central!S13</f>
        <v>61437</v>
      </c>
      <c r="T115" s="99">
        <f>+Central!T13</f>
        <v>26000</v>
      </c>
      <c r="U115" s="99">
        <f>+Central!U13</f>
        <v>0</v>
      </c>
      <c r="V115" s="99">
        <f>+Central!V13</f>
        <v>26620</v>
      </c>
      <c r="W115" s="99">
        <f>+Central!W13</f>
        <v>26292</v>
      </c>
      <c r="X115" s="99">
        <f>+Central!X13</f>
        <v>50158</v>
      </c>
      <c r="Y115" s="99">
        <f>+Central!Y13</f>
        <v>0</v>
      </c>
      <c r="Z115" s="99">
        <f>+Central!Z13</f>
        <v>0</v>
      </c>
      <c r="AA115" s="99">
        <f>+Central!AA13</f>
        <v>0</v>
      </c>
      <c r="AB115" s="88">
        <f t="shared" si="9"/>
        <v>190507</v>
      </c>
      <c r="AC115" s="53">
        <f t="shared" si="10"/>
        <v>-17186</v>
      </c>
      <c r="AD115" s="41"/>
      <c r="AE115" s="100">
        <f>+Central!AE13</f>
        <v>3069127</v>
      </c>
      <c r="AF115" s="100">
        <f>+Central!AF13</f>
        <v>851211</v>
      </c>
      <c r="AG115" s="100">
        <f>+Central!AG13</f>
        <v>0</v>
      </c>
      <c r="AH115" s="100">
        <f>+Central!AH13</f>
        <v>0</v>
      </c>
      <c r="AI115" s="53">
        <f t="shared" si="11"/>
        <v>3920338</v>
      </c>
      <c r="AJ115" s="100">
        <f>+Central!AJ13</f>
        <v>5673</v>
      </c>
      <c r="AK115" s="53">
        <f t="shared" si="12"/>
        <v>3914665</v>
      </c>
      <c r="AL115" s="41"/>
    </row>
    <row r="116" spans="1:38" ht="22.5" customHeight="1">
      <c r="A116" s="4">
        <f t="shared" si="13"/>
        <v>112</v>
      </c>
      <c r="B116" s="91" t="s">
        <v>301</v>
      </c>
      <c r="C116" s="91">
        <v>9525</v>
      </c>
      <c r="D116" s="92" t="s">
        <v>106</v>
      </c>
      <c r="E116" s="146">
        <f t="shared" si="14"/>
        <v>1</v>
      </c>
      <c r="F116" s="138" t="s">
        <v>315</v>
      </c>
      <c r="G116" s="99">
        <f>+Central!G14</f>
        <v>133486</v>
      </c>
      <c r="H116" s="99">
        <f>+Central!H14</f>
        <v>1095</v>
      </c>
      <c r="I116" s="99">
        <f>+Central!I14</f>
        <v>658</v>
      </c>
      <c r="J116" s="99">
        <f>+Central!J14</f>
        <v>0</v>
      </c>
      <c r="K116" s="99">
        <f>+Central!K14</f>
        <v>1000</v>
      </c>
      <c r="L116" s="99">
        <f>+Central!L14</f>
        <v>5000</v>
      </c>
      <c r="M116" s="99">
        <f>+Central!M14</f>
        <v>24679</v>
      </c>
      <c r="N116" s="99">
        <f>+Central!N14</f>
        <v>6139</v>
      </c>
      <c r="O116" s="99">
        <f>+Central!O14</f>
        <v>22527</v>
      </c>
      <c r="P116" s="99">
        <f>+Central!P14</f>
        <v>594</v>
      </c>
      <c r="Q116" s="53">
        <f t="shared" si="8"/>
        <v>195178</v>
      </c>
      <c r="R116" s="10"/>
      <c r="S116" s="100">
        <f>+Central!S14</f>
        <v>58807</v>
      </c>
      <c r="T116" s="99">
        <f>+Central!T14</f>
        <v>18720</v>
      </c>
      <c r="U116" s="99">
        <f>+Central!U14</f>
        <v>26220</v>
      </c>
      <c r="V116" s="99">
        <f>+Central!V14</f>
        <v>27826</v>
      </c>
      <c r="W116" s="99">
        <f>+Central!W14</f>
        <v>23933</v>
      </c>
      <c r="X116" s="99">
        <f>+Central!X14</f>
        <v>21012</v>
      </c>
      <c r="Y116" s="99">
        <f>+Central!Y14</f>
        <v>3969</v>
      </c>
      <c r="Z116" s="99">
        <f>+Central!Z14</f>
        <v>6238</v>
      </c>
      <c r="AA116" s="99">
        <f>+Central!AA14</f>
        <v>15812</v>
      </c>
      <c r="AB116" s="88">
        <f t="shared" si="9"/>
        <v>202537</v>
      </c>
      <c r="AC116" s="53">
        <f t="shared" si="10"/>
        <v>-7359</v>
      </c>
      <c r="AD116" s="41"/>
      <c r="AE116" s="100">
        <f>+Central!AE14</f>
        <v>1370000</v>
      </c>
      <c r="AF116" s="100">
        <f>+Central!AF14</f>
        <v>34725</v>
      </c>
      <c r="AG116" s="100">
        <f>+Central!AG14</f>
        <v>154502</v>
      </c>
      <c r="AH116" s="100">
        <f>+Central!AH14</f>
        <v>276</v>
      </c>
      <c r="AI116" s="53">
        <f t="shared" si="11"/>
        <v>1559503</v>
      </c>
      <c r="AJ116" s="100">
        <f>+Central!AJ14</f>
        <v>7923</v>
      </c>
      <c r="AK116" s="53">
        <f t="shared" si="12"/>
        <v>1551580</v>
      </c>
      <c r="AL116" s="41"/>
    </row>
    <row r="117" spans="1:38" ht="22.5" customHeight="1">
      <c r="A117" s="4">
        <f t="shared" si="13"/>
        <v>113</v>
      </c>
      <c r="B117" s="91" t="s">
        <v>301</v>
      </c>
      <c r="C117" s="91">
        <v>9526</v>
      </c>
      <c r="D117" s="92" t="s">
        <v>107</v>
      </c>
      <c r="E117" s="146">
        <f t="shared" si="14"/>
        <v>1</v>
      </c>
      <c r="F117" s="138" t="s">
        <v>315</v>
      </c>
      <c r="G117" s="99">
        <f>+Central!G15</f>
        <v>9063</v>
      </c>
      <c r="H117" s="99">
        <f>+Central!H15</f>
        <v>1046</v>
      </c>
      <c r="I117" s="99">
        <f>+Central!I15</f>
        <v>0</v>
      </c>
      <c r="J117" s="99">
        <f>+Central!J15</f>
        <v>0</v>
      </c>
      <c r="K117" s="99">
        <f>+Central!K15</f>
        <v>0</v>
      </c>
      <c r="L117" s="99">
        <f>+Central!L15</f>
        <v>0</v>
      </c>
      <c r="M117" s="99">
        <f>+Central!M15</f>
        <v>17358</v>
      </c>
      <c r="N117" s="99">
        <f>+Central!N15</f>
        <v>1209</v>
      </c>
      <c r="O117" s="99">
        <f>+Central!O15</f>
        <v>0</v>
      </c>
      <c r="P117" s="99">
        <f>+Central!P15</f>
        <v>0</v>
      </c>
      <c r="Q117" s="53">
        <f t="shared" si="8"/>
        <v>28676</v>
      </c>
      <c r="R117" s="10"/>
      <c r="S117" s="100">
        <f>+Central!S15</f>
        <v>4500</v>
      </c>
      <c r="T117" s="99">
        <f>+Central!T15</f>
        <v>0</v>
      </c>
      <c r="U117" s="99">
        <f>+Central!U15</f>
        <v>0</v>
      </c>
      <c r="V117" s="99">
        <f>+Central!V15</f>
        <v>8795</v>
      </c>
      <c r="W117" s="99">
        <f>+Central!W15</f>
        <v>17658</v>
      </c>
      <c r="X117" s="99">
        <f>+Central!X15</f>
        <v>6090</v>
      </c>
      <c r="Y117" s="99">
        <f>+Central!Y15</f>
        <v>0</v>
      </c>
      <c r="Z117" s="99">
        <f>+Central!Z15</f>
        <v>0</v>
      </c>
      <c r="AA117" s="99">
        <f>+Central!AA15</f>
        <v>0</v>
      </c>
      <c r="AB117" s="88">
        <f t="shared" si="9"/>
        <v>37043</v>
      </c>
      <c r="AC117" s="53">
        <f t="shared" si="10"/>
        <v>-8367</v>
      </c>
      <c r="AD117" s="41"/>
      <c r="AE117" s="100">
        <f>+Central!AE15</f>
        <v>12097000</v>
      </c>
      <c r="AF117" s="100">
        <f>+Central!AF15</f>
        <v>50147</v>
      </c>
      <c r="AG117" s="100">
        <f>+Central!AG15</f>
        <v>27734</v>
      </c>
      <c r="AH117" s="100">
        <f>+Central!AH15</f>
        <v>0</v>
      </c>
      <c r="AI117" s="53">
        <f t="shared" si="11"/>
        <v>12174881</v>
      </c>
      <c r="AJ117" s="100">
        <f>+Central!AJ15</f>
        <v>299</v>
      </c>
      <c r="AK117" s="53">
        <f t="shared" si="12"/>
        <v>12174582</v>
      </c>
      <c r="AL117" s="41"/>
    </row>
    <row r="118" spans="1:38" ht="22.5" customHeight="1">
      <c r="A118" s="4">
        <f t="shared" si="13"/>
        <v>114</v>
      </c>
      <c r="B118" s="91" t="s">
        <v>301</v>
      </c>
      <c r="C118" s="91">
        <v>9527</v>
      </c>
      <c r="D118" s="92" t="s">
        <v>109</v>
      </c>
      <c r="E118" s="146">
        <f t="shared" si="14"/>
        <v>1</v>
      </c>
      <c r="F118" s="138" t="s">
        <v>315</v>
      </c>
      <c r="G118" s="99">
        <f>+Central!G16</f>
        <v>71380</v>
      </c>
      <c r="H118" s="99">
        <f>+Central!H16</f>
        <v>0</v>
      </c>
      <c r="I118" s="99">
        <f>+Central!I16</f>
        <v>0</v>
      </c>
      <c r="J118" s="99">
        <f>+Central!J16</f>
        <v>0</v>
      </c>
      <c r="K118" s="99">
        <f>+Central!K16</f>
        <v>0</v>
      </c>
      <c r="L118" s="99">
        <f>+Central!L16</f>
        <v>118966</v>
      </c>
      <c r="M118" s="99">
        <f>+Central!M16</f>
        <v>20250</v>
      </c>
      <c r="N118" s="99">
        <f>+Central!N16</f>
        <v>11599</v>
      </c>
      <c r="O118" s="99">
        <f>+Central!O16</f>
        <v>17805</v>
      </c>
      <c r="P118" s="99">
        <f>+Central!P16</f>
        <v>445</v>
      </c>
      <c r="Q118" s="53">
        <f t="shared" si="8"/>
        <v>240445</v>
      </c>
      <c r="R118" s="29"/>
      <c r="S118" s="100">
        <f>+Central!S16</f>
        <v>58088</v>
      </c>
      <c r="T118" s="99">
        <f>+Central!T16</f>
        <v>19760</v>
      </c>
      <c r="U118" s="99">
        <f>+Central!U16</f>
        <v>1060</v>
      </c>
      <c r="V118" s="99">
        <f>+Central!V16</f>
        <v>17587</v>
      </c>
      <c r="W118" s="99">
        <f>+Central!W16</f>
        <v>24575</v>
      </c>
      <c r="X118" s="99">
        <f>+Central!X16</f>
        <v>13605</v>
      </c>
      <c r="Y118" s="99">
        <f>+Central!Y16</f>
        <v>7769</v>
      </c>
      <c r="Z118" s="99">
        <f>+Central!Z16</f>
        <v>5785</v>
      </c>
      <c r="AA118" s="99">
        <f>+Central!AA16</f>
        <v>901</v>
      </c>
      <c r="AB118" s="88">
        <f t="shared" si="9"/>
        <v>149130</v>
      </c>
      <c r="AC118" s="53">
        <f t="shared" si="10"/>
        <v>91315</v>
      </c>
      <c r="AD118" s="41"/>
      <c r="AE118" s="100">
        <f>+Central!AE16</f>
        <v>1955000</v>
      </c>
      <c r="AF118" s="100">
        <f>+Central!AF16</f>
        <v>0</v>
      </c>
      <c r="AG118" s="100">
        <f>+Central!AG16</f>
        <v>349161</v>
      </c>
      <c r="AH118" s="100">
        <f>+Central!AH16</f>
        <v>1743</v>
      </c>
      <c r="AI118" s="53">
        <f t="shared" si="11"/>
        <v>2305904</v>
      </c>
      <c r="AJ118" s="100">
        <f>+Central!AJ16</f>
        <v>2633</v>
      </c>
      <c r="AK118" s="53">
        <f t="shared" si="12"/>
        <v>2303271</v>
      </c>
      <c r="AL118" s="41"/>
    </row>
    <row r="119" spans="1:38" ht="22.5" customHeight="1">
      <c r="A119" s="4">
        <f t="shared" si="13"/>
        <v>115</v>
      </c>
      <c r="B119" s="91" t="s">
        <v>301</v>
      </c>
      <c r="C119" s="91">
        <v>9545</v>
      </c>
      <c r="D119" s="92" t="s">
        <v>277</v>
      </c>
      <c r="E119" s="146">
        <f t="shared" si="14"/>
        <v>1</v>
      </c>
      <c r="F119" s="138" t="s">
        <v>315</v>
      </c>
      <c r="G119" s="99">
        <f>+Central!G17</f>
        <v>181287</v>
      </c>
      <c r="H119" s="99">
        <f>+Central!H17</f>
        <v>0</v>
      </c>
      <c r="I119" s="99">
        <f>+Central!I17</f>
        <v>3532</v>
      </c>
      <c r="J119" s="99">
        <f>+Central!J17</f>
        <v>0</v>
      </c>
      <c r="K119" s="99">
        <f>+Central!K17</f>
        <v>0</v>
      </c>
      <c r="L119" s="99">
        <f>+Central!L17</f>
        <v>0</v>
      </c>
      <c r="M119" s="99">
        <f>+Central!M17</f>
        <v>0</v>
      </c>
      <c r="N119" s="99">
        <f>+Central!N17</f>
        <v>604</v>
      </c>
      <c r="O119" s="99">
        <f>+Central!O17</f>
        <v>12017</v>
      </c>
      <c r="P119" s="99">
        <f>+Central!P17</f>
        <v>18546</v>
      </c>
      <c r="Q119" s="53">
        <f t="shared" si="8"/>
        <v>215986</v>
      </c>
      <c r="R119" s="10"/>
      <c r="S119" s="100">
        <f>+Central!S17</f>
        <v>62050</v>
      </c>
      <c r="T119" s="99">
        <f>+Central!T17</f>
        <v>0</v>
      </c>
      <c r="U119" s="99">
        <f>+Central!U17</f>
        <v>1483</v>
      </c>
      <c r="V119" s="99">
        <f>+Central!V17</f>
        <v>75915</v>
      </c>
      <c r="W119" s="99">
        <f>+Central!W17</f>
        <v>23872</v>
      </c>
      <c r="X119" s="99">
        <f>+Central!X17</f>
        <v>38501</v>
      </c>
      <c r="Y119" s="99">
        <f>+Central!Y17</f>
        <v>5045</v>
      </c>
      <c r="Z119" s="99">
        <f>+Central!Z17</f>
        <v>540</v>
      </c>
      <c r="AA119" s="99">
        <f>+Central!AA17</f>
        <v>21255</v>
      </c>
      <c r="AB119" s="88">
        <f t="shared" si="9"/>
        <v>228661</v>
      </c>
      <c r="AC119" s="53">
        <f t="shared" si="10"/>
        <v>-12675</v>
      </c>
      <c r="AD119" s="41"/>
      <c r="AE119" s="100">
        <f>+Central!AE17</f>
        <v>860000</v>
      </c>
      <c r="AF119" s="100">
        <f>+Central!AF17</f>
        <v>922361</v>
      </c>
      <c r="AG119" s="100">
        <f>+Central!AG17</f>
        <v>118665</v>
      </c>
      <c r="AH119" s="100">
        <f>+Central!AH17</f>
        <v>6284</v>
      </c>
      <c r="AI119" s="53">
        <f t="shared" si="11"/>
        <v>1907310</v>
      </c>
      <c r="AJ119" s="100">
        <f>+Central!AJ17</f>
        <v>151212</v>
      </c>
      <c r="AK119" s="53">
        <f t="shared" si="12"/>
        <v>1756098</v>
      </c>
      <c r="AL119" s="41"/>
    </row>
    <row r="120" spans="1:38" ht="22.5" customHeight="1">
      <c r="A120" s="4">
        <f t="shared" si="13"/>
        <v>116</v>
      </c>
      <c r="B120" s="91" t="s">
        <v>301</v>
      </c>
      <c r="C120" s="91">
        <v>9562</v>
      </c>
      <c r="D120" s="92" t="s">
        <v>120</v>
      </c>
      <c r="E120" s="146">
        <f t="shared" si="14"/>
        <v>1</v>
      </c>
      <c r="F120" s="138" t="s">
        <v>315</v>
      </c>
      <c r="G120" s="99">
        <f>+Central!G18</f>
        <v>10746</v>
      </c>
      <c r="H120" s="99">
        <f>+Central!H18</f>
        <v>0</v>
      </c>
      <c r="I120" s="99">
        <f>+Central!I18</f>
        <v>0</v>
      </c>
      <c r="J120" s="99">
        <f>+Central!J18</f>
        <v>0</v>
      </c>
      <c r="K120" s="99">
        <f>+Central!K18</f>
        <v>0</v>
      </c>
      <c r="L120" s="99">
        <f>+Central!L18</f>
        <v>0</v>
      </c>
      <c r="M120" s="99">
        <f>+Central!M18</f>
        <v>4800</v>
      </c>
      <c r="N120" s="99">
        <f>+Central!N18</f>
        <v>5964</v>
      </c>
      <c r="O120" s="99">
        <f>+Central!O18</f>
        <v>87</v>
      </c>
      <c r="P120" s="99">
        <f>+Central!P18</f>
        <v>0</v>
      </c>
      <c r="Q120" s="53">
        <f t="shared" si="8"/>
        <v>21597</v>
      </c>
      <c r="R120" s="10"/>
      <c r="S120" s="100">
        <f>+Central!S18</f>
        <v>4181</v>
      </c>
      <c r="T120" s="99">
        <f>+Central!T18</f>
        <v>0</v>
      </c>
      <c r="U120" s="99">
        <f>+Central!U18</f>
        <v>1050</v>
      </c>
      <c r="V120" s="99">
        <f>+Central!V18</f>
        <v>0</v>
      </c>
      <c r="W120" s="99">
        <f>+Central!W18</f>
        <v>6157</v>
      </c>
      <c r="X120" s="99">
        <f>+Central!X18</f>
        <v>776</v>
      </c>
      <c r="Y120" s="99">
        <f>+Central!Y18</f>
        <v>180</v>
      </c>
      <c r="Z120" s="99">
        <f>+Central!Z18</f>
        <v>200</v>
      </c>
      <c r="AA120" s="99">
        <f>+Central!AA18</f>
        <v>2605</v>
      </c>
      <c r="AB120" s="88">
        <f t="shared" si="9"/>
        <v>15149</v>
      </c>
      <c r="AC120" s="53">
        <f t="shared" si="10"/>
        <v>6448</v>
      </c>
      <c r="AD120" s="41"/>
      <c r="AE120" s="100">
        <f>+Central!AE18</f>
        <v>285000</v>
      </c>
      <c r="AF120" s="100">
        <f>+Central!AF18</f>
        <v>0</v>
      </c>
      <c r="AG120" s="100">
        <f>+Central!AG18</f>
        <v>164523</v>
      </c>
      <c r="AH120" s="100">
        <f>+Central!AH18</f>
        <v>0</v>
      </c>
      <c r="AI120" s="53">
        <f t="shared" si="11"/>
        <v>449523</v>
      </c>
      <c r="AJ120" s="100">
        <f>+Central!AJ18</f>
        <v>960</v>
      </c>
      <c r="AK120" s="53">
        <f t="shared" si="12"/>
        <v>448563</v>
      </c>
      <c r="AL120" s="41"/>
    </row>
    <row r="121" spans="1:38" ht="22.5" customHeight="1">
      <c r="A121" s="4">
        <f t="shared" si="13"/>
        <v>117</v>
      </c>
      <c r="B121" s="91" t="s">
        <v>301</v>
      </c>
      <c r="C121" s="91">
        <v>9599</v>
      </c>
      <c r="D121" s="92" t="s">
        <v>128</v>
      </c>
      <c r="E121" s="146">
        <f t="shared" si="14"/>
        <v>1</v>
      </c>
      <c r="F121" s="138" t="s">
        <v>315</v>
      </c>
      <c r="G121" s="99">
        <f>+Central!G19</f>
        <v>72357</v>
      </c>
      <c r="H121" s="99">
        <f>+Central!H19</f>
        <v>0</v>
      </c>
      <c r="I121" s="99">
        <f>+Central!I19</f>
        <v>830</v>
      </c>
      <c r="J121" s="99">
        <f>+Central!J19</f>
        <v>0</v>
      </c>
      <c r="K121" s="99">
        <f>+Central!K19</f>
        <v>59387</v>
      </c>
      <c r="L121" s="99">
        <f>+Central!L19</f>
        <v>13889</v>
      </c>
      <c r="M121" s="99">
        <f>+Central!M19</f>
        <v>23844</v>
      </c>
      <c r="N121" s="99">
        <f>+Central!N19</f>
        <v>7538</v>
      </c>
      <c r="O121" s="99">
        <f>+Central!O19</f>
        <v>7152</v>
      </c>
      <c r="P121" s="99">
        <f>+Central!P19</f>
        <v>5158</v>
      </c>
      <c r="Q121" s="53">
        <f t="shared" si="8"/>
        <v>190155</v>
      </c>
      <c r="R121" s="7"/>
      <c r="S121" s="100">
        <f>+Central!S19</f>
        <v>57695</v>
      </c>
      <c r="T121" s="99">
        <f>+Central!T19</f>
        <v>0</v>
      </c>
      <c r="U121" s="99">
        <f>+Central!U19</f>
        <v>6584</v>
      </c>
      <c r="V121" s="99">
        <f>+Central!V19</f>
        <v>8033</v>
      </c>
      <c r="W121" s="99">
        <f>+Central!W19</f>
        <v>98249</v>
      </c>
      <c r="X121" s="99">
        <f>+Central!X19</f>
        <v>30811</v>
      </c>
      <c r="Y121" s="99">
        <f>+Central!Y19</f>
        <v>625</v>
      </c>
      <c r="Z121" s="99">
        <f>+Central!Z19</f>
        <v>7016</v>
      </c>
      <c r="AA121" s="99">
        <f>+Central!AA19</f>
        <v>8428</v>
      </c>
      <c r="AB121" s="88">
        <f t="shared" si="9"/>
        <v>217441</v>
      </c>
      <c r="AC121" s="53">
        <f t="shared" si="10"/>
        <v>-27286</v>
      </c>
      <c r="AD121" s="41"/>
      <c r="AE121" s="100">
        <f>+Central!AE19</f>
        <v>2240000</v>
      </c>
      <c r="AF121" s="100">
        <f>+Central!AF19</f>
        <v>0</v>
      </c>
      <c r="AG121" s="100">
        <f>+Central!AG19</f>
        <v>156879</v>
      </c>
      <c r="AH121" s="100">
        <f>+Central!AH19</f>
        <v>4845</v>
      </c>
      <c r="AI121" s="53">
        <f t="shared" si="11"/>
        <v>2401724</v>
      </c>
      <c r="AJ121" s="100">
        <f>+Central!AJ19</f>
        <v>14426</v>
      </c>
      <c r="AK121" s="53">
        <f t="shared" si="12"/>
        <v>2387298</v>
      </c>
      <c r="AL121" s="41"/>
    </row>
    <row r="122" spans="1:38" ht="22.5" customHeight="1">
      <c r="A122" s="4">
        <f t="shared" si="13"/>
        <v>118</v>
      </c>
      <c r="B122" s="91" t="s">
        <v>301</v>
      </c>
      <c r="C122" s="91">
        <v>9604</v>
      </c>
      <c r="D122" s="92" t="s">
        <v>129</v>
      </c>
      <c r="E122" s="146">
        <f t="shared" si="14"/>
        <v>1</v>
      </c>
      <c r="F122" s="138" t="s">
        <v>315</v>
      </c>
      <c r="G122" s="99">
        <f>+Central!G20</f>
        <v>112038</v>
      </c>
      <c r="H122" s="99">
        <f>+Central!H20</f>
        <v>0</v>
      </c>
      <c r="I122" s="99">
        <f>+Central!I20</f>
        <v>1966</v>
      </c>
      <c r="J122" s="99">
        <f>+Central!J20</f>
        <v>0</v>
      </c>
      <c r="K122" s="99">
        <f>+Central!K20</f>
        <v>2803</v>
      </c>
      <c r="L122" s="99">
        <f>+Central!L20</f>
        <v>0</v>
      </c>
      <c r="M122" s="99">
        <f>+Central!M20</f>
        <v>52295</v>
      </c>
      <c r="N122" s="99">
        <f>+Central!N20</f>
        <v>22180</v>
      </c>
      <c r="O122" s="99">
        <f>+Central!O20</f>
        <v>8171</v>
      </c>
      <c r="P122" s="99">
        <f>+Central!P20</f>
        <v>738</v>
      </c>
      <c r="Q122" s="53">
        <f t="shared" si="8"/>
        <v>200191</v>
      </c>
      <c r="R122" s="7"/>
      <c r="S122" s="100">
        <f>+Central!S20</f>
        <v>50177</v>
      </c>
      <c r="T122" s="99">
        <f>+Central!T20</f>
        <v>39000</v>
      </c>
      <c r="U122" s="99">
        <f>+Central!U20</f>
        <v>10211</v>
      </c>
      <c r="V122" s="99">
        <f>+Central!V20</f>
        <v>35774</v>
      </c>
      <c r="W122" s="99">
        <f>+Central!W20</f>
        <v>47769</v>
      </c>
      <c r="X122" s="99">
        <f>+Central!X20</f>
        <v>30409</v>
      </c>
      <c r="Y122" s="99">
        <f>+Central!Y20</f>
        <v>779</v>
      </c>
      <c r="Z122" s="99">
        <f>+Central!Z20</f>
        <v>1187</v>
      </c>
      <c r="AA122" s="99">
        <f>+Central!AA20</f>
        <v>0</v>
      </c>
      <c r="AB122" s="88">
        <f t="shared" si="9"/>
        <v>215306</v>
      </c>
      <c r="AC122" s="53">
        <f t="shared" si="10"/>
        <v>-15115</v>
      </c>
      <c r="AD122" s="41"/>
      <c r="AE122" s="100">
        <f>+Central!AE20</f>
        <v>3415024</v>
      </c>
      <c r="AF122" s="100">
        <f>+Central!AF20</f>
        <v>0</v>
      </c>
      <c r="AG122" s="100">
        <f>+Central!AG20</f>
        <v>696839</v>
      </c>
      <c r="AH122" s="100">
        <f>+Central!AH20</f>
        <v>726</v>
      </c>
      <c r="AI122" s="53">
        <f t="shared" si="11"/>
        <v>4112589</v>
      </c>
      <c r="AJ122" s="100">
        <f>+Central!AJ20</f>
        <v>15704</v>
      </c>
      <c r="AK122" s="53">
        <f t="shared" si="12"/>
        <v>4096885</v>
      </c>
      <c r="AL122" s="41"/>
    </row>
    <row r="123" spans="1:38" ht="22.5" customHeight="1">
      <c r="A123" s="4">
        <f t="shared" si="13"/>
        <v>119</v>
      </c>
      <c r="B123" s="91" t="s">
        <v>301</v>
      </c>
      <c r="C123" s="91">
        <v>9606</v>
      </c>
      <c r="D123" s="92" t="s">
        <v>289</v>
      </c>
      <c r="E123" s="146" t="str">
        <f t="shared" si="14"/>
        <v> </v>
      </c>
      <c r="F123" s="138" t="s">
        <v>316</v>
      </c>
      <c r="G123" s="99">
        <f>+Central!G21</f>
        <v>81518</v>
      </c>
      <c r="H123" s="99">
        <f>+Central!H21</f>
        <v>0</v>
      </c>
      <c r="I123" s="99">
        <f>+Central!I21</f>
        <v>5150</v>
      </c>
      <c r="J123" s="99">
        <f>+Central!J21</f>
        <v>0</v>
      </c>
      <c r="K123" s="99">
        <f>+Central!K21</f>
        <v>2603</v>
      </c>
      <c r="L123" s="99">
        <f>+Central!L21</f>
        <v>0</v>
      </c>
      <c r="M123" s="99">
        <f>+Central!M21</f>
        <v>3758</v>
      </c>
      <c r="N123" s="99">
        <f>+Central!N21</f>
        <v>0</v>
      </c>
      <c r="O123" s="99">
        <f>+Central!O21</f>
        <v>0</v>
      </c>
      <c r="P123" s="99">
        <f>+Central!P21</f>
        <v>950</v>
      </c>
      <c r="Q123" s="53">
        <f t="shared" si="8"/>
        <v>93979</v>
      </c>
      <c r="R123" s="7"/>
      <c r="S123" s="100">
        <f>+Central!S21</f>
        <v>58210</v>
      </c>
      <c r="T123" s="99">
        <f>+Central!T21</f>
        <v>3758</v>
      </c>
      <c r="U123" s="99">
        <f>+Central!U21</f>
        <v>431</v>
      </c>
      <c r="V123" s="99">
        <f>+Central!V21</f>
        <v>0</v>
      </c>
      <c r="W123" s="99">
        <f>+Central!W21</f>
        <v>14997</v>
      </c>
      <c r="X123" s="99">
        <f>+Central!X21</f>
        <v>1874</v>
      </c>
      <c r="Y123" s="99">
        <f>+Central!Y21</f>
        <v>0</v>
      </c>
      <c r="Z123" s="99">
        <f>+Central!Z21</f>
        <v>0</v>
      </c>
      <c r="AA123" s="99">
        <f>+Central!AA21</f>
        <v>7770</v>
      </c>
      <c r="AB123" s="88">
        <f t="shared" si="9"/>
        <v>87040</v>
      </c>
      <c r="AC123" s="53">
        <f t="shared" si="10"/>
        <v>6939</v>
      </c>
      <c r="AD123" s="41"/>
      <c r="AE123" s="100">
        <f>+Central!AE21</f>
        <v>0</v>
      </c>
      <c r="AF123" s="100">
        <f>+Central!AF21</f>
        <v>0</v>
      </c>
      <c r="AG123" s="100">
        <f>+Central!AG21</f>
        <v>21350</v>
      </c>
      <c r="AH123" s="100">
        <f>+Central!AH21</f>
        <v>0</v>
      </c>
      <c r="AI123" s="53">
        <f t="shared" si="11"/>
        <v>21350</v>
      </c>
      <c r="AJ123" s="100">
        <f>+Central!AJ21</f>
        <v>2001</v>
      </c>
      <c r="AK123" s="53">
        <f t="shared" si="12"/>
        <v>19349</v>
      </c>
      <c r="AL123" s="41"/>
    </row>
    <row r="124" spans="1:38" ht="22.5" customHeight="1">
      <c r="A124" s="4">
        <f t="shared" si="13"/>
        <v>120</v>
      </c>
      <c r="B124" s="91" t="s">
        <v>301</v>
      </c>
      <c r="C124" s="91">
        <v>9606</v>
      </c>
      <c r="D124" s="92" t="s">
        <v>320</v>
      </c>
      <c r="E124" s="146">
        <f t="shared" si="14"/>
        <v>1</v>
      </c>
      <c r="F124" s="138" t="s">
        <v>315</v>
      </c>
      <c r="G124" s="99">
        <f>+Central!G22</f>
        <v>398864</v>
      </c>
      <c r="H124" s="99">
        <f>+Central!H22</f>
        <v>0</v>
      </c>
      <c r="I124" s="99">
        <f>+Central!I22</f>
        <v>7841</v>
      </c>
      <c r="J124" s="99">
        <f>+Central!J22</f>
        <v>0</v>
      </c>
      <c r="K124" s="99">
        <f>+Central!K22</f>
        <v>0</v>
      </c>
      <c r="L124" s="99">
        <f>+Central!L22</f>
        <v>0</v>
      </c>
      <c r="M124" s="99">
        <f>+Central!M22</f>
        <v>35601</v>
      </c>
      <c r="N124" s="99">
        <f>+Central!N22</f>
        <v>36725</v>
      </c>
      <c r="O124" s="99">
        <f>+Central!O22</f>
        <v>485</v>
      </c>
      <c r="P124" s="99">
        <f>+Central!P22</f>
        <v>258</v>
      </c>
      <c r="Q124" s="53">
        <f t="shared" si="8"/>
        <v>479774</v>
      </c>
      <c r="R124" s="7"/>
      <c r="S124" s="100">
        <f>+Central!S22</f>
        <v>99214</v>
      </c>
      <c r="T124" s="99">
        <f>+Central!T22</f>
        <v>22862</v>
      </c>
      <c r="U124" s="99">
        <f>+Central!U22</f>
        <v>2599</v>
      </c>
      <c r="V124" s="99">
        <f>+Central!V22</f>
        <v>109685</v>
      </c>
      <c r="W124" s="99">
        <f>+Central!W22</f>
        <v>134635</v>
      </c>
      <c r="X124" s="99">
        <f>+Central!X22</f>
        <v>88949</v>
      </c>
      <c r="Y124" s="99">
        <f>+Central!Y22</f>
        <v>10708</v>
      </c>
      <c r="Z124" s="99">
        <f>+Central!Z22</f>
        <v>29607</v>
      </c>
      <c r="AA124" s="99">
        <f>+Central!AA22</f>
        <v>0</v>
      </c>
      <c r="AB124" s="88">
        <f t="shared" si="9"/>
        <v>498259</v>
      </c>
      <c r="AC124" s="53">
        <f t="shared" si="10"/>
        <v>-18485</v>
      </c>
      <c r="AD124" s="41"/>
      <c r="AE124" s="100">
        <f>+Central!AE22</f>
        <v>3610000</v>
      </c>
      <c r="AF124" s="100">
        <f>+Central!AF22</f>
        <v>0</v>
      </c>
      <c r="AG124" s="100">
        <f>+Central!AG22</f>
        <v>845500</v>
      </c>
      <c r="AH124" s="100">
        <f>+Central!AH22</f>
        <v>934</v>
      </c>
      <c r="AI124" s="53">
        <f t="shared" si="11"/>
        <v>4456434</v>
      </c>
      <c r="AJ124" s="100">
        <f>+Central!AJ22</f>
        <v>112452</v>
      </c>
      <c r="AK124" s="53">
        <f t="shared" si="12"/>
        <v>4343982</v>
      </c>
      <c r="AL124" s="41"/>
    </row>
    <row r="125" spans="1:38" ht="22.5" customHeight="1">
      <c r="A125" s="4">
        <f t="shared" si="13"/>
        <v>121</v>
      </c>
      <c r="B125" s="91" t="s">
        <v>301</v>
      </c>
      <c r="C125" s="91">
        <v>9594</v>
      </c>
      <c r="D125" s="92" t="s">
        <v>126</v>
      </c>
      <c r="E125" s="146">
        <f t="shared" si="14"/>
        <v>1</v>
      </c>
      <c r="F125" s="138" t="s">
        <v>315</v>
      </c>
      <c r="G125" s="99">
        <f>+Central!G23</f>
        <v>16057</v>
      </c>
      <c r="H125" s="99">
        <f>+Central!H23</f>
        <v>0</v>
      </c>
      <c r="I125" s="99">
        <f>+Central!I23</f>
        <v>401</v>
      </c>
      <c r="J125" s="99">
        <f>+Central!J23</f>
        <v>0</v>
      </c>
      <c r="K125" s="99">
        <f>+Central!K23</f>
        <v>0</v>
      </c>
      <c r="L125" s="99">
        <f>+Central!L23</f>
        <v>0</v>
      </c>
      <c r="M125" s="99">
        <f>+Central!M23</f>
        <v>9204</v>
      </c>
      <c r="N125" s="99">
        <f>+Central!N23</f>
        <v>6874</v>
      </c>
      <c r="O125" s="99">
        <f>+Central!O23</f>
        <v>23583</v>
      </c>
      <c r="P125" s="99">
        <f>+Central!P23</f>
        <v>3544</v>
      </c>
      <c r="Q125" s="53">
        <f t="shared" si="8"/>
        <v>59663</v>
      </c>
      <c r="R125" s="7"/>
      <c r="S125" s="100">
        <f>+Central!S23</f>
        <v>37015</v>
      </c>
      <c r="T125" s="99">
        <f>+Central!T23</f>
        <v>0</v>
      </c>
      <c r="U125" s="99">
        <f>+Central!U23</f>
        <v>0</v>
      </c>
      <c r="V125" s="99">
        <f>+Central!V23</f>
        <v>0</v>
      </c>
      <c r="W125" s="99">
        <f>+Central!W23</f>
        <v>19355</v>
      </c>
      <c r="X125" s="99">
        <f>+Central!X23</f>
        <v>10456</v>
      </c>
      <c r="Y125" s="99">
        <f>+Central!Y23</f>
        <v>100</v>
      </c>
      <c r="Z125" s="99">
        <f>+Central!Z23</f>
        <v>410</v>
      </c>
      <c r="AA125" s="99">
        <f>+Central!AA23</f>
        <v>0</v>
      </c>
      <c r="AB125" s="88">
        <f t="shared" si="9"/>
        <v>67336</v>
      </c>
      <c r="AC125" s="53">
        <f t="shared" si="10"/>
        <v>-7673</v>
      </c>
      <c r="AD125" s="41"/>
      <c r="AE125" s="100">
        <f>+Central!AE23</f>
        <v>853000</v>
      </c>
      <c r="AF125" s="100">
        <f>+Central!AF23</f>
        <v>180000</v>
      </c>
      <c r="AG125" s="100">
        <f>+Central!AG23</f>
        <v>181390</v>
      </c>
      <c r="AH125" s="100">
        <f>+Central!AH23</f>
        <v>0</v>
      </c>
      <c r="AI125" s="53">
        <f t="shared" si="11"/>
        <v>1214390</v>
      </c>
      <c r="AJ125" s="100">
        <f>+Central!AJ23</f>
        <v>0</v>
      </c>
      <c r="AK125" s="53">
        <f t="shared" si="12"/>
        <v>1214390</v>
      </c>
      <c r="AL125" s="41"/>
    </row>
    <row r="126" spans="1:38" ht="22.5" customHeight="1">
      <c r="A126" s="4">
        <f t="shared" si="13"/>
        <v>122</v>
      </c>
      <c r="B126" s="91" t="s">
        <v>301</v>
      </c>
      <c r="C126" s="91">
        <v>9563</v>
      </c>
      <c r="D126" s="92" t="s">
        <v>117</v>
      </c>
      <c r="E126" s="146">
        <f t="shared" si="14"/>
        <v>1</v>
      </c>
      <c r="F126" s="138" t="s">
        <v>315</v>
      </c>
      <c r="G126" s="99">
        <f>+Central!G24</f>
        <v>90100</v>
      </c>
      <c r="H126" s="99">
        <f>+Central!H24</f>
        <v>486</v>
      </c>
      <c r="I126" s="99">
        <f>+Central!I24</f>
        <v>1484</v>
      </c>
      <c r="J126" s="99">
        <f>+Central!J24</f>
        <v>8531</v>
      </c>
      <c r="K126" s="99">
        <f>+Central!K24</f>
        <v>4707</v>
      </c>
      <c r="L126" s="99">
        <f>+Central!L24</f>
        <v>0</v>
      </c>
      <c r="M126" s="99">
        <f>+Central!M24</f>
        <v>3518</v>
      </c>
      <c r="N126" s="99">
        <f>+Central!N24</f>
        <v>2944</v>
      </c>
      <c r="O126" s="99">
        <f>+Central!O24</f>
        <v>0</v>
      </c>
      <c r="P126" s="99">
        <f>+Central!P24</f>
        <v>2017</v>
      </c>
      <c r="Q126" s="53">
        <f t="shared" si="8"/>
        <v>113787</v>
      </c>
      <c r="R126" s="7"/>
      <c r="S126" s="100">
        <f>+Central!S24</f>
        <v>54182</v>
      </c>
      <c r="T126" s="99">
        <f>+Central!T24</f>
        <v>0</v>
      </c>
      <c r="U126" s="99">
        <f>+Central!U24</f>
        <v>0</v>
      </c>
      <c r="V126" s="99">
        <f>+Central!V24</f>
        <v>4709</v>
      </c>
      <c r="W126" s="99">
        <f>+Central!W24</f>
        <v>21451</v>
      </c>
      <c r="X126" s="99">
        <f>+Central!X24</f>
        <v>10621</v>
      </c>
      <c r="Y126" s="99">
        <f>+Central!Y24</f>
        <v>600</v>
      </c>
      <c r="Z126" s="99">
        <f>+Central!Z24</f>
        <v>1744</v>
      </c>
      <c r="AA126" s="99">
        <f>+Central!AA24</f>
        <v>2072</v>
      </c>
      <c r="AB126" s="88">
        <f t="shared" si="9"/>
        <v>95379</v>
      </c>
      <c r="AC126" s="53">
        <f t="shared" si="10"/>
        <v>18408</v>
      </c>
      <c r="AD126" s="41"/>
      <c r="AE126" s="100">
        <f>+Central!AE24</f>
        <v>810000</v>
      </c>
      <c r="AF126" s="100">
        <f>+Central!AF24</f>
        <v>150000</v>
      </c>
      <c r="AG126" s="100">
        <f>+Central!AG24</f>
        <v>129305</v>
      </c>
      <c r="AH126" s="100">
        <f>+Central!AH24</f>
        <v>0</v>
      </c>
      <c r="AI126" s="53">
        <f t="shared" si="11"/>
        <v>1089305</v>
      </c>
      <c r="AJ126" s="100">
        <f>+Central!AJ24</f>
        <v>0</v>
      </c>
      <c r="AK126" s="53">
        <f t="shared" si="12"/>
        <v>1089305</v>
      </c>
      <c r="AL126" s="41"/>
    </row>
    <row r="127" spans="1:38" ht="22.5" customHeight="1">
      <c r="A127" s="4">
        <f t="shared" si="13"/>
        <v>123</v>
      </c>
      <c r="B127" s="91" t="s">
        <v>301</v>
      </c>
      <c r="C127" s="91">
        <v>9593</v>
      </c>
      <c r="D127" s="92" t="s">
        <v>127</v>
      </c>
      <c r="E127" s="146">
        <f t="shared" si="14"/>
        <v>1</v>
      </c>
      <c r="F127" s="138" t="s">
        <v>315</v>
      </c>
      <c r="G127" s="99">
        <f>+Central!G25</f>
        <v>36951</v>
      </c>
      <c r="H127" s="99">
        <f>+Central!H25</f>
        <v>0</v>
      </c>
      <c r="I127" s="99">
        <f>+Central!I25</f>
        <v>0</v>
      </c>
      <c r="J127" s="99">
        <f>+Central!J25</f>
        <v>0</v>
      </c>
      <c r="K127" s="99">
        <f>+Central!K25</f>
        <v>0</v>
      </c>
      <c r="L127" s="99">
        <f>+Central!L25</f>
        <v>1087</v>
      </c>
      <c r="M127" s="99">
        <f>+Central!M25</f>
        <v>1768</v>
      </c>
      <c r="N127" s="99">
        <f>+Central!N25</f>
        <v>11481</v>
      </c>
      <c r="O127" s="99">
        <f>+Central!O25</f>
        <v>0</v>
      </c>
      <c r="P127" s="99">
        <f>+Central!P25</f>
        <v>0</v>
      </c>
      <c r="Q127" s="53">
        <f t="shared" si="8"/>
        <v>51287</v>
      </c>
      <c r="R127" s="29"/>
      <c r="S127" s="100">
        <f>+Central!S25</f>
        <v>40121</v>
      </c>
      <c r="T127" s="99">
        <f>+Central!T25</f>
        <v>2509</v>
      </c>
      <c r="U127" s="99">
        <f>+Central!U25</f>
        <v>650</v>
      </c>
      <c r="V127" s="99">
        <f>+Central!V25</f>
        <v>1016</v>
      </c>
      <c r="W127" s="99">
        <f>+Central!W25</f>
        <v>17347</v>
      </c>
      <c r="X127" s="99">
        <f>+Central!X25</f>
        <v>958</v>
      </c>
      <c r="Y127" s="99">
        <f>+Central!Y25</f>
        <v>0</v>
      </c>
      <c r="Z127" s="99">
        <f>+Central!Z25</f>
        <v>0</v>
      </c>
      <c r="AA127" s="99">
        <f>+Central!AA25</f>
        <v>825</v>
      </c>
      <c r="AB127" s="88">
        <f t="shared" si="9"/>
        <v>63426</v>
      </c>
      <c r="AC127" s="53">
        <f t="shared" si="10"/>
        <v>-12139</v>
      </c>
      <c r="AD127" s="41"/>
      <c r="AE127" s="100">
        <f>+Central!AE25</f>
        <v>0</v>
      </c>
      <c r="AF127" s="100">
        <f>+Central!AF25</f>
        <v>0</v>
      </c>
      <c r="AG127" s="100">
        <f>+Central!AG25</f>
        <v>223817</v>
      </c>
      <c r="AH127" s="100">
        <f>+Central!AH25</f>
        <v>0</v>
      </c>
      <c r="AI127" s="53">
        <f t="shared" si="11"/>
        <v>223817</v>
      </c>
      <c r="AJ127" s="100">
        <f>+Central!AJ25</f>
        <v>0</v>
      </c>
      <c r="AK127" s="53">
        <f t="shared" si="12"/>
        <v>223817</v>
      </c>
      <c r="AL127" s="41"/>
    </row>
    <row r="128" spans="1:38" ht="22.5" customHeight="1">
      <c r="A128" s="4">
        <f t="shared" si="13"/>
        <v>124</v>
      </c>
      <c r="B128" s="91" t="s">
        <v>301</v>
      </c>
      <c r="C128" s="91">
        <v>9529</v>
      </c>
      <c r="D128" s="92" t="s">
        <v>231</v>
      </c>
      <c r="E128" s="146" t="str">
        <f t="shared" si="14"/>
        <v> </v>
      </c>
      <c r="F128" s="138" t="s">
        <v>316</v>
      </c>
      <c r="G128" s="99">
        <f>+Central!G26</f>
        <v>70875</v>
      </c>
      <c r="H128" s="99">
        <f>+Central!H26</f>
        <v>2505</v>
      </c>
      <c r="I128" s="99">
        <f>+Central!I26</f>
        <v>0</v>
      </c>
      <c r="J128" s="99">
        <f>+Central!J26</f>
        <v>0</v>
      </c>
      <c r="K128" s="99">
        <f>+Central!K26</f>
        <v>0</v>
      </c>
      <c r="L128" s="99">
        <f>+Central!L26</f>
        <v>9993</v>
      </c>
      <c r="M128" s="99">
        <f>+Central!M26</f>
        <v>96927</v>
      </c>
      <c r="N128" s="99">
        <f>+Central!N26</f>
        <v>31891</v>
      </c>
      <c r="O128" s="99">
        <f>+Central!O26</f>
        <v>14198</v>
      </c>
      <c r="P128" s="99">
        <f>+Central!P26</f>
        <v>1468</v>
      </c>
      <c r="Q128" s="53">
        <f t="shared" si="8"/>
        <v>227857</v>
      </c>
      <c r="R128" s="10"/>
      <c r="S128" s="100">
        <f>+Central!S26</f>
        <v>55704</v>
      </c>
      <c r="T128" s="99">
        <f>+Central!T26</f>
        <v>16640</v>
      </c>
      <c r="U128" s="99">
        <f>+Central!U26</f>
        <v>15153</v>
      </c>
      <c r="V128" s="99">
        <f>+Central!V26</f>
        <v>22286</v>
      </c>
      <c r="W128" s="99">
        <f>+Central!W26</f>
        <v>58005</v>
      </c>
      <c r="X128" s="99">
        <f>+Central!X26</f>
        <v>28630</v>
      </c>
      <c r="Y128" s="99">
        <f>+Central!Y26</f>
        <v>1000</v>
      </c>
      <c r="Z128" s="99">
        <f>+Central!Z26</f>
        <v>1386</v>
      </c>
      <c r="AA128" s="99">
        <f>+Central!AA26</f>
        <v>0</v>
      </c>
      <c r="AB128" s="88">
        <f t="shared" si="9"/>
        <v>198804</v>
      </c>
      <c r="AC128" s="53">
        <f t="shared" si="10"/>
        <v>29053</v>
      </c>
      <c r="AD128" s="41"/>
      <c r="AE128" s="100">
        <f>+Central!AE26</f>
        <v>2110000</v>
      </c>
      <c r="AF128" s="100">
        <f>+Central!AF26</f>
        <v>18505</v>
      </c>
      <c r="AG128" s="100">
        <f>+Central!AG26</f>
        <v>2212283</v>
      </c>
      <c r="AH128" s="100">
        <f>+Central!AH26</f>
        <v>18437</v>
      </c>
      <c r="AI128" s="53">
        <f t="shared" si="11"/>
        <v>4359225</v>
      </c>
      <c r="AJ128" s="100">
        <f>+Central!AJ26</f>
        <v>603848</v>
      </c>
      <c r="AK128" s="53">
        <f t="shared" si="12"/>
        <v>3755377</v>
      </c>
      <c r="AL128" s="41"/>
    </row>
    <row r="129" spans="1:38" ht="22.5" customHeight="1">
      <c r="A129" s="4">
        <f t="shared" si="13"/>
        <v>125</v>
      </c>
      <c r="B129" s="91" t="s">
        <v>301</v>
      </c>
      <c r="C129" s="91">
        <v>9555</v>
      </c>
      <c r="D129" s="92" t="s">
        <v>115</v>
      </c>
      <c r="E129" s="146">
        <f t="shared" si="14"/>
        <v>1</v>
      </c>
      <c r="F129" s="138" t="s">
        <v>315</v>
      </c>
      <c r="G129" s="99">
        <f>+Central!G27</f>
        <v>96324</v>
      </c>
      <c r="H129" s="99">
        <f>+Central!H27</f>
        <v>3513</v>
      </c>
      <c r="I129" s="99">
        <f>+Central!I27</f>
        <v>507</v>
      </c>
      <c r="J129" s="99">
        <f>+Central!J27</f>
        <v>0</v>
      </c>
      <c r="K129" s="99">
        <f>+Central!K27</f>
        <v>0</v>
      </c>
      <c r="L129" s="99">
        <f>+Central!L27</f>
        <v>20000</v>
      </c>
      <c r="M129" s="99">
        <f>+Central!M27</f>
        <v>19018</v>
      </c>
      <c r="N129" s="99">
        <f>+Central!N27</f>
        <v>9117</v>
      </c>
      <c r="O129" s="99">
        <f>+Central!O27</f>
        <v>1785</v>
      </c>
      <c r="P129" s="99">
        <f>+Central!P27</f>
        <v>0</v>
      </c>
      <c r="Q129" s="53">
        <f t="shared" si="8"/>
        <v>150264</v>
      </c>
      <c r="R129" s="29"/>
      <c r="S129" s="100">
        <f>+Central!S27</f>
        <v>43973</v>
      </c>
      <c r="T129" s="99">
        <f>+Central!T27</f>
        <v>13575</v>
      </c>
      <c r="U129" s="99">
        <f>+Central!U27</f>
        <v>246</v>
      </c>
      <c r="V129" s="99">
        <f>+Central!V27</f>
        <v>6570</v>
      </c>
      <c r="W129" s="99">
        <f>+Central!W27</f>
        <v>30110</v>
      </c>
      <c r="X129" s="99">
        <f>+Central!X27</f>
        <v>21939</v>
      </c>
      <c r="Y129" s="99">
        <f>+Central!Y27</f>
        <v>2103</v>
      </c>
      <c r="Z129" s="99">
        <f>+Central!Z27</f>
        <v>10100</v>
      </c>
      <c r="AA129" s="99">
        <f>+Central!AA27</f>
        <v>27889</v>
      </c>
      <c r="AB129" s="88">
        <f t="shared" si="9"/>
        <v>156505</v>
      </c>
      <c r="AC129" s="53">
        <f t="shared" si="10"/>
        <v>-6241</v>
      </c>
      <c r="AD129" s="41"/>
      <c r="AE129" s="100">
        <f>+Central!AE27</f>
        <v>2485000</v>
      </c>
      <c r="AF129" s="100">
        <f>+Central!AF27</f>
        <v>300000</v>
      </c>
      <c r="AG129" s="100">
        <f>+Central!AG27</f>
        <v>190186</v>
      </c>
      <c r="AH129" s="100">
        <f>+Central!AH27</f>
        <v>0</v>
      </c>
      <c r="AI129" s="53">
        <f t="shared" si="11"/>
        <v>2975186</v>
      </c>
      <c r="AJ129" s="100">
        <f>+Central!AJ27</f>
        <v>0</v>
      </c>
      <c r="AK129" s="53">
        <f t="shared" si="12"/>
        <v>2975186</v>
      </c>
      <c r="AL129" s="41"/>
    </row>
    <row r="130" spans="1:56" ht="22.5" customHeight="1">
      <c r="A130" s="4">
        <f t="shared" si="13"/>
        <v>126</v>
      </c>
      <c r="B130" s="91" t="s">
        <v>301</v>
      </c>
      <c r="C130" s="91">
        <v>9548</v>
      </c>
      <c r="D130" s="92" t="s">
        <v>111</v>
      </c>
      <c r="E130" s="146">
        <f t="shared" si="14"/>
        <v>1</v>
      </c>
      <c r="F130" s="138" t="s">
        <v>315</v>
      </c>
      <c r="G130" s="99">
        <f>+Central!G28</f>
        <v>166995</v>
      </c>
      <c r="H130" s="99">
        <f>+Central!H28</f>
        <v>0</v>
      </c>
      <c r="I130" s="99">
        <f>+Central!I28</f>
        <v>6770</v>
      </c>
      <c r="J130" s="99">
        <f>+Central!J28</f>
        <v>0</v>
      </c>
      <c r="K130" s="99">
        <f>+Central!K28</f>
        <v>0</v>
      </c>
      <c r="L130" s="99">
        <f>+Central!L28</f>
        <v>58306</v>
      </c>
      <c r="M130" s="99">
        <f>+Central!M28</f>
        <v>12400</v>
      </c>
      <c r="N130" s="99">
        <f>+Central!N28</f>
        <v>4423</v>
      </c>
      <c r="O130" s="99">
        <f>+Central!O28</f>
        <v>1871</v>
      </c>
      <c r="P130" s="99">
        <f>+Central!P28</f>
        <v>1543</v>
      </c>
      <c r="Q130" s="53">
        <f t="shared" si="8"/>
        <v>252308</v>
      </c>
      <c r="R130" s="7"/>
      <c r="S130" s="100">
        <f>+Central!S28</f>
        <v>23393</v>
      </c>
      <c r="T130" s="99">
        <f>+Central!T28</f>
        <v>4532</v>
      </c>
      <c r="U130" s="99">
        <f>+Central!U28</f>
        <v>6745</v>
      </c>
      <c r="V130" s="99">
        <f>+Central!V28</f>
        <v>14959</v>
      </c>
      <c r="W130" s="99">
        <f>+Central!W28</f>
        <v>67801</v>
      </c>
      <c r="X130" s="99">
        <f>+Central!X28</f>
        <v>36809</v>
      </c>
      <c r="Y130" s="99">
        <f>+Central!Y28</f>
        <v>2047</v>
      </c>
      <c r="Z130" s="99">
        <f>+Central!Z28</f>
        <v>7939</v>
      </c>
      <c r="AA130" s="99">
        <f>+Central!AA28</f>
        <v>0</v>
      </c>
      <c r="AB130" s="88">
        <f t="shared" si="9"/>
        <v>164225</v>
      </c>
      <c r="AC130" s="53">
        <f t="shared" si="10"/>
        <v>88083</v>
      </c>
      <c r="AD130" s="41"/>
      <c r="AE130" s="100">
        <f>+Central!AE28</f>
        <v>5359581</v>
      </c>
      <c r="AF130" s="100">
        <f>+Central!AF28</f>
        <v>0</v>
      </c>
      <c r="AG130" s="100">
        <f>+Central!AG28</f>
        <v>134127</v>
      </c>
      <c r="AH130" s="100">
        <f>+Central!AH28</f>
        <v>0</v>
      </c>
      <c r="AI130" s="53">
        <f t="shared" si="11"/>
        <v>5493708</v>
      </c>
      <c r="AJ130" s="100">
        <f>+Central!AJ28</f>
        <v>0</v>
      </c>
      <c r="AK130" s="53">
        <f t="shared" si="12"/>
        <v>5493708</v>
      </c>
      <c r="AL130" s="41"/>
      <c r="BB130" s="20"/>
      <c r="BC130" s="20"/>
      <c r="BD130" s="20"/>
    </row>
    <row r="131" spans="1:56" ht="22.5" customHeight="1">
      <c r="A131" s="4">
        <f t="shared" si="13"/>
        <v>127</v>
      </c>
      <c r="B131" s="91" t="s">
        <v>301</v>
      </c>
      <c r="C131" s="91">
        <v>9549</v>
      </c>
      <c r="D131" s="92" t="s">
        <v>112</v>
      </c>
      <c r="E131" s="146">
        <f t="shared" si="14"/>
        <v>1</v>
      </c>
      <c r="F131" s="138" t="s">
        <v>315</v>
      </c>
      <c r="G131" s="99">
        <f>+Central!G29</f>
        <v>113743</v>
      </c>
      <c r="H131" s="99">
        <f>+Central!H29</f>
        <v>0</v>
      </c>
      <c r="I131" s="99">
        <f>+Central!I29</f>
        <v>1037</v>
      </c>
      <c r="J131" s="99">
        <f>+Central!J29</f>
        <v>0</v>
      </c>
      <c r="K131" s="99">
        <f>+Central!K29</f>
        <v>18500</v>
      </c>
      <c r="L131" s="99">
        <f>+Central!L29</f>
        <v>0</v>
      </c>
      <c r="M131" s="99">
        <f>+Central!M29</f>
        <v>31730</v>
      </c>
      <c r="N131" s="99">
        <f>+Central!N29</f>
        <v>1489</v>
      </c>
      <c r="O131" s="99">
        <f>+Central!O29</f>
        <v>5929</v>
      </c>
      <c r="P131" s="99">
        <f>+Central!P29</f>
        <v>2548</v>
      </c>
      <c r="Q131" s="53">
        <f t="shared" si="8"/>
        <v>174976</v>
      </c>
      <c r="R131" s="29"/>
      <c r="S131" s="100">
        <f>+Central!S29</f>
        <v>49164</v>
      </c>
      <c r="T131" s="99">
        <f>+Central!T29</f>
        <v>20800</v>
      </c>
      <c r="U131" s="99">
        <f>+Central!U29</f>
        <v>1236</v>
      </c>
      <c r="V131" s="99">
        <f>+Central!V29</f>
        <v>7215</v>
      </c>
      <c r="W131" s="99">
        <f>+Central!W29</f>
        <v>27141</v>
      </c>
      <c r="X131" s="99">
        <f>+Central!X29</f>
        <v>26613</v>
      </c>
      <c r="Y131" s="99">
        <f>+Central!Y29</f>
        <v>3508</v>
      </c>
      <c r="Z131" s="99">
        <f>+Central!Z29</f>
        <v>1000</v>
      </c>
      <c r="AA131" s="99">
        <f>+Central!AA29</f>
        <v>0</v>
      </c>
      <c r="AB131" s="88">
        <f t="shared" si="9"/>
        <v>136677</v>
      </c>
      <c r="AC131" s="53">
        <f t="shared" si="10"/>
        <v>38299</v>
      </c>
      <c r="AD131" s="41"/>
      <c r="AE131" s="100">
        <f>+Central!AE29</f>
        <v>1195000</v>
      </c>
      <c r="AF131" s="100">
        <f>+Central!AF29</f>
        <v>0</v>
      </c>
      <c r="AG131" s="100">
        <f>+Central!AG29</f>
        <v>87290</v>
      </c>
      <c r="AH131" s="100">
        <f>+Central!AH29</f>
        <v>0</v>
      </c>
      <c r="AI131" s="53">
        <f t="shared" si="11"/>
        <v>1282290</v>
      </c>
      <c r="AJ131" s="100">
        <f>+Central!AJ29</f>
        <v>0</v>
      </c>
      <c r="AK131" s="53">
        <f t="shared" si="12"/>
        <v>1282290</v>
      </c>
      <c r="AL131" s="41"/>
      <c r="BB131" s="86"/>
      <c r="BC131" s="86"/>
      <c r="BD131" s="86"/>
    </row>
    <row r="132" spans="1:38" ht="22.5" customHeight="1">
      <c r="A132" s="4">
        <f t="shared" si="13"/>
        <v>128</v>
      </c>
      <c r="B132" s="91" t="s">
        <v>301</v>
      </c>
      <c r="C132" s="91">
        <v>9615</v>
      </c>
      <c r="D132" s="92" t="s">
        <v>235</v>
      </c>
      <c r="E132" s="146" t="str">
        <f t="shared" si="14"/>
        <v> </v>
      </c>
      <c r="F132" s="138" t="s">
        <v>316</v>
      </c>
      <c r="G132" s="99">
        <f>+Central!G30</f>
        <v>80231</v>
      </c>
      <c r="H132" s="99">
        <f>+Central!H30</f>
        <v>0</v>
      </c>
      <c r="I132" s="99">
        <f>+Central!I30</f>
        <v>0</v>
      </c>
      <c r="J132" s="99">
        <f>+Central!J30</f>
        <v>0</v>
      </c>
      <c r="K132" s="99">
        <f>+Central!K30</f>
        <v>0</v>
      </c>
      <c r="L132" s="99">
        <f>+Central!L30</f>
        <v>38025</v>
      </c>
      <c r="M132" s="99">
        <f>+Central!M30</f>
        <v>8218</v>
      </c>
      <c r="N132" s="99">
        <f>+Central!N30</f>
        <v>0</v>
      </c>
      <c r="O132" s="99">
        <f>+Central!O30</f>
        <v>19991</v>
      </c>
      <c r="P132" s="99">
        <f>+Central!P30</f>
        <v>0</v>
      </c>
      <c r="Q132" s="53">
        <f t="shared" si="8"/>
        <v>146465</v>
      </c>
      <c r="R132" s="29"/>
      <c r="S132" s="100">
        <f>+Central!S30</f>
        <v>59411</v>
      </c>
      <c r="T132" s="99">
        <f>+Central!T30</f>
        <v>0</v>
      </c>
      <c r="U132" s="99">
        <f>+Central!U30</f>
        <v>0</v>
      </c>
      <c r="V132" s="99">
        <f>+Central!V30</f>
        <v>45275</v>
      </c>
      <c r="W132" s="99">
        <f>+Central!W30</f>
        <v>40638</v>
      </c>
      <c r="X132" s="99">
        <f>+Central!X30</f>
        <v>19074</v>
      </c>
      <c r="Y132" s="99">
        <f>+Central!Y30</f>
        <v>22400</v>
      </c>
      <c r="Z132" s="99">
        <f>+Central!Z30</f>
        <v>0</v>
      </c>
      <c r="AA132" s="99">
        <f>+Central!AA30</f>
        <v>0</v>
      </c>
      <c r="AB132" s="88">
        <f t="shared" si="9"/>
        <v>186798</v>
      </c>
      <c r="AC132" s="53">
        <f t="shared" si="10"/>
        <v>-40333</v>
      </c>
      <c r="AD132" s="41"/>
      <c r="AE132" s="100">
        <f>+Central!AE30</f>
        <v>3990000</v>
      </c>
      <c r="AF132" s="100">
        <f>+Central!AF30</f>
        <v>28454</v>
      </c>
      <c r="AG132" s="100">
        <f>+Central!AG30</f>
        <v>911133</v>
      </c>
      <c r="AH132" s="100">
        <f>+Central!AH30</f>
        <v>0</v>
      </c>
      <c r="AI132" s="53">
        <f t="shared" si="11"/>
        <v>4929587</v>
      </c>
      <c r="AJ132" s="100">
        <f>+Central!AJ30</f>
        <v>8820</v>
      </c>
      <c r="AK132" s="53">
        <f t="shared" si="12"/>
        <v>4920767</v>
      </c>
      <c r="AL132" s="41"/>
    </row>
    <row r="133" spans="1:38" ht="22.5" customHeight="1">
      <c r="A133" s="4">
        <f t="shared" si="13"/>
        <v>129</v>
      </c>
      <c r="B133" s="91" t="s">
        <v>301</v>
      </c>
      <c r="C133" s="91">
        <v>9614</v>
      </c>
      <c r="D133" s="92" t="s">
        <v>271</v>
      </c>
      <c r="E133" s="146">
        <f t="shared" si="14"/>
        <v>1</v>
      </c>
      <c r="F133" s="138" t="s">
        <v>315</v>
      </c>
      <c r="G133" s="99">
        <f>+Central!G31</f>
        <v>115125</v>
      </c>
      <c r="H133" s="99">
        <f>+Central!H31</f>
        <v>0</v>
      </c>
      <c r="I133" s="99">
        <f>+Central!I31</f>
        <v>6539</v>
      </c>
      <c r="J133" s="99">
        <f>+Central!J31</f>
        <v>0</v>
      </c>
      <c r="K133" s="99">
        <f>+Central!K31</f>
        <v>0</v>
      </c>
      <c r="L133" s="99">
        <f>+Central!L31</f>
        <v>0</v>
      </c>
      <c r="M133" s="99">
        <f>+Central!M31</f>
        <v>14555</v>
      </c>
      <c r="N133" s="99">
        <f>+Central!N31</f>
        <v>7761</v>
      </c>
      <c r="O133" s="99">
        <f>+Central!O31</f>
        <v>0</v>
      </c>
      <c r="P133" s="99">
        <f>+Central!P31</f>
        <v>14313</v>
      </c>
      <c r="Q133" s="53">
        <f t="shared" si="8"/>
        <v>158293</v>
      </c>
      <c r="R133" s="29"/>
      <c r="S133" s="100">
        <f>+Central!S31</f>
        <v>39239</v>
      </c>
      <c r="T133" s="99">
        <f>+Central!T31</f>
        <v>0</v>
      </c>
      <c r="U133" s="99">
        <f>+Central!U31</f>
        <v>13361</v>
      </c>
      <c r="V133" s="99">
        <f>+Central!V31</f>
        <v>21490</v>
      </c>
      <c r="W133" s="99">
        <f>+Central!W31</f>
        <v>62551</v>
      </c>
      <c r="X133" s="99">
        <f>+Central!X31</f>
        <v>37437</v>
      </c>
      <c r="Y133" s="99">
        <f>+Central!Y31</f>
        <v>6539</v>
      </c>
      <c r="Z133" s="99">
        <f>+Central!Z31</f>
        <v>1000</v>
      </c>
      <c r="AA133" s="99">
        <f>+Central!AA31</f>
        <v>4616</v>
      </c>
      <c r="AB133" s="88">
        <f t="shared" si="9"/>
        <v>186233</v>
      </c>
      <c r="AC133" s="53">
        <f t="shared" si="10"/>
        <v>-27940</v>
      </c>
      <c r="AD133" s="41"/>
      <c r="AE133" s="100">
        <f>+Central!AE31</f>
        <v>1068796</v>
      </c>
      <c r="AF133" s="100">
        <f>+Central!AF31</f>
        <v>27462</v>
      </c>
      <c r="AG133" s="100">
        <f>+Central!AG31</f>
        <v>178928</v>
      </c>
      <c r="AH133" s="100">
        <f>+Central!AH31</f>
        <v>5533</v>
      </c>
      <c r="AI133" s="53">
        <f t="shared" si="11"/>
        <v>1280719</v>
      </c>
      <c r="AJ133" s="100">
        <f>+Central!AJ31</f>
        <v>2262</v>
      </c>
      <c r="AK133" s="53">
        <f t="shared" si="12"/>
        <v>1278457</v>
      </c>
      <c r="AL133" s="41"/>
    </row>
    <row r="134" spans="1:38" ht="22.5" customHeight="1">
      <c r="A134" s="4">
        <f t="shared" si="13"/>
        <v>130</v>
      </c>
      <c r="B134" s="91" t="s">
        <v>301</v>
      </c>
      <c r="C134" s="91">
        <v>14765</v>
      </c>
      <c r="D134" s="92" t="s">
        <v>123</v>
      </c>
      <c r="E134" s="146">
        <f t="shared" si="14"/>
        <v>1</v>
      </c>
      <c r="F134" s="138" t="s">
        <v>315</v>
      </c>
      <c r="G134" s="99">
        <f>+Central!G32</f>
        <v>62564</v>
      </c>
      <c r="H134" s="99">
        <f>+Central!H32</f>
        <v>0</v>
      </c>
      <c r="I134" s="99">
        <f>+Central!I32</f>
        <v>70494</v>
      </c>
      <c r="J134" s="99">
        <f>+Central!J32</f>
        <v>0</v>
      </c>
      <c r="K134" s="99">
        <f>+Central!K32</f>
        <v>0</v>
      </c>
      <c r="L134" s="99">
        <f>+Central!L32</f>
        <v>0</v>
      </c>
      <c r="M134" s="99">
        <f>+Central!M32</f>
        <v>24267</v>
      </c>
      <c r="N134" s="99">
        <f>+Central!N32</f>
        <v>47664</v>
      </c>
      <c r="O134" s="99">
        <f>+Central!O32</f>
        <v>11432</v>
      </c>
      <c r="P134" s="99">
        <f>+Central!P32</f>
        <v>2836</v>
      </c>
      <c r="Q134" s="53">
        <f aca="true" t="shared" si="15" ref="Q134:Q197">SUM(G134:P134)</f>
        <v>219257</v>
      </c>
      <c r="R134" s="29"/>
      <c r="S134" s="100">
        <f>+Central!S32</f>
        <v>27699</v>
      </c>
      <c r="T134" s="99">
        <f>+Central!T32</f>
        <v>0</v>
      </c>
      <c r="U134" s="99">
        <f>+Central!U32</f>
        <v>0</v>
      </c>
      <c r="V134" s="99">
        <f>+Central!V32</f>
        <v>26125</v>
      </c>
      <c r="W134" s="99">
        <f>+Central!W32</f>
        <v>41596</v>
      </c>
      <c r="X134" s="99">
        <f>+Central!X32</f>
        <v>29837</v>
      </c>
      <c r="Y134" s="99">
        <f>+Central!Y32</f>
        <v>0</v>
      </c>
      <c r="Z134" s="99">
        <f>+Central!Z32</f>
        <v>0</v>
      </c>
      <c r="AA134" s="99">
        <f>+Central!AA32</f>
        <v>54470</v>
      </c>
      <c r="AB134" s="88">
        <f aca="true" t="shared" si="16" ref="AB134:AB197">SUM(S134:AA134)</f>
        <v>179727</v>
      </c>
      <c r="AC134" s="53">
        <f aca="true" t="shared" si="17" ref="AC134:AC197">+Q134-AB134</f>
        <v>39530</v>
      </c>
      <c r="AD134" s="41"/>
      <c r="AE134" s="100">
        <f>+Central!AE32</f>
        <v>2327648</v>
      </c>
      <c r="AF134" s="100">
        <f>+Central!AF32</f>
        <v>270838</v>
      </c>
      <c r="AG134" s="100">
        <f>+Central!AG32</f>
        <v>527870</v>
      </c>
      <c r="AH134" s="100">
        <f>+Central!AH32</f>
        <v>29452</v>
      </c>
      <c r="AI134" s="53">
        <f aca="true" t="shared" si="18" ref="AI134:AI197">SUM(AE134:AH134)</f>
        <v>3155808</v>
      </c>
      <c r="AJ134" s="100">
        <f>+Central!AJ32</f>
        <v>22177</v>
      </c>
      <c r="AK134" s="53">
        <f aca="true" t="shared" si="19" ref="AK134:AK197">+AI134-AJ134</f>
        <v>3133631</v>
      </c>
      <c r="AL134" s="41"/>
    </row>
    <row r="135" spans="1:38" ht="22.5" customHeight="1">
      <c r="A135" s="4">
        <f aca="true" t="shared" si="20" ref="A135:A198">+A134+1</f>
        <v>131</v>
      </c>
      <c r="B135" s="91" t="s">
        <v>301</v>
      </c>
      <c r="C135" s="91">
        <v>9581</v>
      </c>
      <c r="D135" s="92" t="s">
        <v>124</v>
      </c>
      <c r="E135" s="146">
        <f t="shared" si="14"/>
        <v>1</v>
      </c>
      <c r="F135" s="138" t="s">
        <v>315</v>
      </c>
      <c r="G135" s="99">
        <f>+Central!G33</f>
        <v>330999</v>
      </c>
      <c r="H135" s="99">
        <f>+Central!H33</f>
        <v>13585</v>
      </c>
      <c r="I135" s="99">
        <f>+Central!I33</f>
        <v>64524</v>
      </c>
      <c r="J135" s="99">
        <f>+Central!J33</f>
        <v>0</v>
      </c>
      <c r="K135" s="99">
        <f>+Central!K33</f>
        <v>40397</v>
      </c>
      <c r="L135" s="99">
        <f>+Central!L33</f>
        <v>0</v>
      </c>
      <c r="M135" s="99">
        <f>+Central!M33</f>
        <v>17393</v>
      </c>
      <c r="N135" s="99">
        <f>+Central!N33</f>
        <v>643</v>
      </c>
      <c r="O135" s="99">
        <f>+Central!O33</f>
        <v>37999</v>
      </c>
      <c r="P135" s="99">
        <f>+Central!P33</f>
        <v>2524</v>
      </c>
      <c r="Q135" s="53">
        <f t="shared" si="15"/>
        <v>508064</v>
      </c>
      <c r="R135" s="29"/>
      <c r="S135" s="100">
        <f>+Central!S33</f>
        <v>57800</v>
      </c>
      <c r="T135" s="99">
        <f>+Central!T33</f>
        <v>20020</v>
      </c>
      <c r="U135" s="99">
        <f>+Central!U33</f>
        <v>0</v>
      </c>
      <c r="V135" s="99">
        <f>+Central!V33</f>
        <v>138333</v>
      </c>
      <c r="W135" s="99">
        <f>+Central!W33</f>
        <v>22091</v>
      </c>
      <c r="X135" s="99">
        <f>+Central!X33</f>
        <v>108735</v>
      </c>
      <c r="Y135" s="99">
        <f>+Central!Y33</f>
        <v>99293</v>
      </c>
      <c r="Z135" s="99">
        <f>+Central!Z33</f>
        <v>78175</v>
      </c>
      <c r="AA135" s="99">
        <f>+Central!AA33</f>
        <v>3345</v>
      </c>
      <c r="AB135" s="88">
        <f t="shared" si="16"/>
        <v>527792</v>
      </c>
      <c r="AC135" s="53">
        <f t="shared" si="17"/>
        <v>-19728</v>
      </c>
      <c r="AD135" s="41"/>
      <c r="AE135" s="100">
        <f>+Central!AE33</f>
        <v>1898842</v>
      </c>
      <c r="AF135" s="100">
        <f>+Central!AF33</f>
        <v>26933</v>
      </c>
      <c r="AG135" s="100">
        <f>+Central!AG33</f>
        <v>39040</v>
      </c>
      <c r="AH135" s="100">
        <f>+Central!AH33</f>
        <v>891</v>
      </c>
      <c r="AI135" s="53">
        <f t="shared" si="18"/>
        <v>1965706</v>
      </c>
      <c r="AJ135" s="100">
        <f>+Central!AJ33</f>
        <v>29136</v>
      </c>
      <c r="AK135" s="53">
        <f t="shared" si="19"/>
        <v>1936570</v>
      </c>
      <c r="AL135" s="41"/>
    </row>
    <row r="136" spans="1:47" ht="22.5" customHeight="1">
      <c r="A136" s="4">
        <f t="shared" si="20"/>
        <v>132</v>
      </c>
      <c r="B136" s="91" t="s">
        <v>301</v>
      </c>
      <c r="C136" s="91">
        <v>9583</v>
      </c>
      <c r="D136" s="92" t="s">
        <v>125</v>
      </c>
      <c r="E136" s="146">
        <f t="shared" si="14"/>
        <v>1</v>
      </c>
      <c r="F136" s="138" t="s">
        <v>315</v>
      </c>
      <c r="G136" s="99">
        <f>+Central!G34</f>
        <v>65368</v>
      </c>
      <c r="H136" s="99">
        <f>+Central!H34</f>
        <v>857</v>
      </c>
      <c r="I136" s="99">
        <f>+Central!I34</f>
        <v>29283</v>
      </c>
      <c r="J136" s="99">
        <f>+Central!J34</f>
        <v>0</v>
      </c>
      <c r="K136" s="99">
        <f>+Central!K34</f>
        <v>5599</v>
      </c>
      <c r="L136" s="99">
        <f>+Central!L34</f>
        <v>0</v>
      </c>
      <c r="M136" s="99">
        <f>+Central!M34</f>
        <v>6688</v>
      </c>
      <c r="N136" s="99">
        <f>+Central!N34</f>
        <v>24929</v>
      </c>
      <c r="O136" s="99">
        <f>+Central!O34</f>
        <v>3901</v>
      </c>
      <c r="P136" s="99">
        <f>+Central!P34</f>
        <v>1022</v>
      </c>
      <c r="Q136" s="53">
        <f t="shared" si="15"/>
        <v>137647</v>
      </c>
      <c r="R136" s="29"/>
      <c r="S136" s="100">
        <f>+Central!S34</f>
        <v>28006</v>
      </c>
      <c r="T136" s="99">
        <f>+Central!T34</f>
        <v>10010</v>
      </c>
      <c r="U136" s="99">
        <f>+Central!U34</f>
        <v>5463</v>
      </c>
      <c r="V136" s="99">
        <f>+Central!V34</f>
        <v>62757</v>
      </c>
      <c r="W136" s="99">
        <f>+Central!W34</f>
        <v>14568</v>
      </c>
      <c r="X136" s="99">
        <f>+Central!X34</f>
        <v>38169</v>
      </c>
      <c r="Y136" s="99">
        <f>+Central!Y34</f>
        <v>9172</v>
      </c>
      <c r="Z136" s="99">
        <f>+Central!Z34</f>
        <v>2392</v>
      </c>
      <c r="AA136" s="99">
        <f>+Central!AA34</f>
        <v>2965</v>
      </c>
      <c r="AB136" s="88">
        <f t="shared" si="16"/>
        <v>173502</v>
      </c>
      <c r="AC136" s="53">
        <f t="shared" si="17"/>
        <v>-35855</v>
      </c>
      <c r="AD136" s="41"/>
      <c r="AE136" s="100">
        <f>+Central!AE34</f>
        <v>855438</v>
      </c>
      <c r="AF136" s="100">
        <f>+Central!AF34</f>
        <v>19604</v>
      </c>
      <c r="AG136" s="100">
        <f>+Central!AG34</f>
        <v>548350</v>
      </c>
      <c r="AH136" s="100">
        <f>+Central!AH34</f>
        <v>188</v>
      </c>
      <c r="AI136" s="53">
        <f t="shared" si="18"/>
        <v>1423580</v>
      </c>
      <c r="AJ136" s="100">
        <f>+Central!AJ34</f>
        <v>26150</v>
      </c>
      <c r="AK136" s="53">
        <f t="shared" si="19"/>
        <v>1397430</v>
      </c>
      <c r="AL136" s="41"/>
      <c r="AU136" s="20"/>
    </row>
    <row r="137" spans="1:38" ht="22.5" customHeight="1">
      <c r="A137" s="4">
        <f t="shared" si="20"/>
        <v>133</v>
      </c>
      <c r="B137" s="91" t="s">
        <v>301</v>
      </c>
      <c r="C137" s="91">
        <v>9618</v>
      </c>
      <c r="D137" s="92" t="s">
        <v>272</v>
      </c>
      <c r="E137" s="146" t="str">
        <f t="shared" si="14"/>
        <v> </v>
      </c>
      <c r="F137" s="138" t="s">
        <v>316</v>
      </c>
      <c r="G137" s="99">
        <f>+Central!G35</f>
        <v>86775</v>
      </c>
      <c r="H137" s="99">
        <f>+Central!H35</f>
        <v>0</v>
      </c>
      <c r="I137" s="99">
        <f>+Central!I35</f>
        <v>0</v>
      </c>
      <c r="J137" s="99">
        <f>+Central!J35</f>
        <v>20000</v>
      </c>
      <c r="K137" s="99">
        <f>+Central!K35</f>
        <v>0</v>
      </c>
      <c r="L137" s="99">
        <f>+Central!L35</f>
        <v>0</v>
      </c>
      <c r="M137" s="99">
        <f>+Central!M35</f>
        <v>7806</v>
      </c>
      <c r="N137" s="99">
        <f>+Central!N35</f>
        <v>3047</v>
      </c>
      <c r="O137" s="99">
        <f>+Central!O35</f>
        <v>0</v>
      </c>
      <c r="P137" s="99">
        <f>+Central!P35</f>
        <v>3327</v>
      </c>
      <c r="Q137" s="53">
        <f t="shared" si="15"/>
        <v>120955</v>
      </c>
      <c r="R137" s="10"/>
      <c r="S137" s="100">
        <f>+Central!S35</f>
        <v>49769</v>
      </c>
      <c r="T137" s="99">
        <f>+Central!T35</f>
        <v>3052</v>
      </c>
      <c r="U137" s="99">
        <f>+Central!U35</f>
        <v>0</v>
      </c>
      <c r="V137" s="99">
        <f>+Central!V35</f>
        <v>0</v>
      </c>
      <c r="W137" s="99">
        <f>+Central!W35</f>
        <v>19907</v>
      </c>
      <c r="X137" s="99">
        <f>+Central!X35</f>
        <v>11537</v>
      </c>
      <c r="Y137" s="99">
        <f>+Central!Y35</f>
        <v>0</v>
      </c>
      <c r="Z137" s="99">
        <f>+Central!Z35</f>
        <v>0</v>
      </c>
      <c r="AA137" s="99">
        <f>+Central!AA35</f>
        <v>2318</v>
      </c>
      <c r="AB137" s="88">
        <f t="shared" si="16"/>
        <v>86583</v>
      </c>
      <c r="AC137" s="53">
        <f t="shared" si="17"/>
        <v>34372</v>
      </c>
      <c r="AD137" s="41"/>
      <c r="AE137" s="100">
        <f>+Central!AE35</f>
        <v>1854320</v>
      </c>
      <c r="AF137" s="100">
        <f>+Central!AF35</f>
        <v>35354</v>
      </c>
      <c r="AG137" s="100">
        <f>+Central!AG35</f>
        <v>86052</v>
      </c>
      <c r="AH137" s="100">
        <f>+Central!AH35</f>
        <v>0</v>
      </c>
      <c r="AI137" s="53">
        <f t="shared" si="18"/>
        <v>1975726</v>
      </c>
      <c r="AJ137" s="100">
        <f>+Central!AJ35</f>
        <v>0</v>
      </c>
      <c r="AK137" s="53">
        <f t="shared" si="19"/>
        <v>1975726</v>
      </c>
      <c r="AL137" s="41"/>
    </row>
    <row r="138" spans="1:47" ht="22.5" customHeight="1">
      <c r="A138" s="4">
        <f t="shared" si="20"/>
        <v>134</v>
      </c>
      <c r="B138" s="91" t="s">
        <v>301</v>
      </c>
      <c r="C138" s="91">
        <v>9619</v>
      </c>
      <c r="D138" s="92" t="s">
        <v>132</v>
      </c>
      <c r="E138" s="146">
        <f t="shared" si="14"/>
        <v>1</v>
      </c>
      <c r="F138" s="138" t="s">
        <v>315</v>
      </c>
      <c r="G138" s="99">
        <f>+Central!G36</f>
        <v>174885</v>
      </c>
      <c r="H138" s="99">
        <f>+Central!H36</f>
        <v>0</v>
      </c>
      <c r="I138" s="99">
        <f>+Central!I36</f>
        <v>13930</v>
      </c>
      <c r="J138" s="99">
        <f>+Central!J36</f>
        <v>126413</v>
      </c>
      <c r="K138" s="99">
        <f>+Central!K36</f>
        <v>0</v>
      </c>
      <c r="L138" s="99">
        <f>+Central!L36</f>
        <v>0</v>
      </c>
      <c r="M138" s="99">
        <f>+Central!M36</f>
        <v>24658</v>
      </c>
      <c r="N138" s="99">
        <f>+Central!N36</f>
        <v>69231</v>
      </c>
      <c r="O138" s="99">
        <f>+Central!O36</f>
        <v>1693</v>
      </c>
      <c r="P138" s="99">
        <f>+Central!P36</f>
        <v>0</v>
      </c>
      <c r="Q138" s="53">
        <f t="shared" si="15"/>
        <v>410810</v>
      </c>
      <c r="R138" s="29"/>
      <c r="S138" s="100">
        <f>+Central!S36</f>
        <v>56525</v>
      </c>
      <c r="T138" s="99">
        <f>+Central!T36</f>
        <v>24960</v>
      </c>
      <c r="U138" s="99">
        <f>+Central!U36</f>
        <v>2375</v>
      </c>
      <c r="V138" s="99">
        <f>+Central!V36</f>
        <v>83281</v>
      </c>
      <c r="W138" s="99">
        <f>+Central!W36</f>
        <v>23186</v>
      </c>
      <c r="X138" s="99">
        <f>+Central!X36</f>
        <v>35531</v>
      </c>
      <c r="Y138" s="99">
        <f>+Central!Y36</f>
        <v>8902</v>
      </c>
      <c r="Z138" s="99">
        <f>+Central!Z36</f>
        <v>12000</v>
      </c>
      <c r="AA138" s="99">
        <f>+Central!AA36</f>
        <v>224</v>
      </c>
      <c r="AB138" s="88">
        <f t="shared" si="16"/>
        <v>246984</v>
      </c>
      <c r="AC138" s="53">
        <f t="shared" si="17"/>
        <v>163826</v>
      </c>
      <c r="AD138" s="41"/>
      <c r="AE138" s="100">
        <f>+Central!AE36</f>
        <v>2247749</v>
      </c>
      <c r="AF138" s="100">
        <f>+Central!AF36</f>
        <v>5903</v>
      </c>
      <c r="AG138" s="100">
        <f>+Central!AG36</f>
        <v>1573839</v>
      </c>
      <c r="AH138" s="100">
        <f>+Central!AH36</f>
        <v>0</v>
      </c>
      <c r="AI138" s="53">
        <f t="shared" si="18"/>
        <v>3827491</v>
      </c>
      <c r="AJ138" s="100">
        <f>+Central!AJ36</f>
        <v>18387</v>
      </c>
      <c r="AK138" s="53">
        <f t="shared" si="19"/>
        <v>3809104</v>
      </c>
      <c r="AL138" s="41"/>
      <c r="AU138" s="20"/>
    </row>
    <row r="139" spans="1:47" ht="22.5" customHeight="1">
      <c r="A139" s="4">
        <f t="shared" si="20"/>
        <v>135</v>
      </c>
      <c r="B139" s="91" t="s">
        <v>301</v>
      </c>
      <c r="C139" s="91">
        <v>9616</v>
      </c>
      <c r="D139" s="92" t="s">
        <v>133</v>
      </c>
      <c r="E139" s="146" t="str">
        <f t="shared" si="14"/>
        <v> </v>
      </c>
      <c r="F139" s="138" t="s">
        <v>316</v>
      </c>
      <c r="G139" s="99">
        <f>+Central!G37</f>
        <v>103788</v>
      </c>
      <c r="H139" s="99">
        <f>+Central!H37</f>
        <v>0</v>
      </c>
      <c r="I139" s="99">
        <f>+Central!I37</f>
        <v>0</v>
      </c>
      <c r="J139" s="99">
        <f>+Central!J37</f>
        <v>91187</v>
      </c>
      <c r="K139" s="99">
        <f>+Central!K37</f>
        <v>0</v>
      </c>
      <c r="L139" s="99">
        <f>+Central!L37</f>
        <v>71793</v>
      </c>
      <c r="M139" s="99">
        <f>+Central!M37</f>
        <v>4354</v>
      </c>
      <c r="N139" s="99">
        <f>+Central!N37</f>
        <v>0</v>
      </c>
      <c r="O139" s="99">
        <f>+Central!O37</f>
        <v>7812</v>
      </c>
      <c r="P139" s="99">
        <f>+Central!P37</f>
        <v>0</v>
      </c>
      <c r="Q139" s="53">
        <f t="shared" si="15"/>
        <v>278934</v>
      </c>
      <c r="R139" s="7"/>
      <c r="S139" s="100">
        <f>+Central!S37</f>
        <v>51929</v>
      </c>
      <c r="T139" s="99">
        <f>+Central!T37</f>
        <v>4190</v>
      </c>
      <c r="U139" s="99">
        <f>+Central!U37</f>
        <v>0</v>
      </c>
      <c r="V139" s="99">
        <f>+Central!V37</f>
        <v>0</v>
      </c>
      <c r="W139" s="99">
        <f>+Central!W37</f>
        <v>0</v>
      </c>
      <c r="X139" s="99">
        <f>+Central!X37</f>
        <v>23409</v>
      </c>
      <c r="Y139" s="99">
        <f>+Central!Y37</f>
        <v>19350</v>
      </c>
      <c r="Z139" s="99">
        <f>+Central!Z37</f>
        <v>0</v>
      </c>
      <c r="AA139" s="99">
        <f>+Central!AA37</f>
        <v>0</v>
      </c>
      <c r="AB139" s="88">
        <f t="shared" si="16"/>
        <v>98878</v>
      </c>
      <c r="AC139" s="53">
        <f t="shared" si="17"/>
        <v>180056</v>
      </c>
      <c r="AD139" s="41"/>
      <c r="AE139" s="100">
        <f>+Central!AE37</f>
        <v>2905000</v>
      </c>
      <c r="AF139" s="100">
        <f>+Central!AF37</f>
        <v>0</v>
      </c>
      <c r="AG139" s="100">
        <f>+Central!AG37</f>
        <v>151334</v>
      </c>
      <c r="AH139" s="100">
        <f>+Central!AH37</f>
        <v>0</v>
      </c>
      <c r="AI139" s="53">
        <f t="shared" si="18"/>
        <v>3056334</v>
      </c>
      <c r="AJ139" s="100">
        <f>+Central!AJ37</f>
        <v>0</v>
      </c>
      <c r="AK139" s="53">
        <f t="shared" si="19"/>
        <v>3056334</v>
      </c>
      <c r="AL139" s="41"/>
      <c r="AU139" s="20"/>
    </row>
    <row r="140" spans="1:47" ht="22.5" customHeight="1">
      <c r="A140" s="4">
        <f t="shared" si="20"/>
        <v>136</v>
      </c>
      <c r="B140" s="91" t="s">
        <v>301</v>
      </c>
      <c r="C140" s="91">
        <v>9623</v>
      </c>
      <c r="D140" s="92" t="s">
        <v>134</v>
      </c>
      <c r="E140" s="146">
        <f t="shared" si="14"/>
        <v>1</v>
      </c>
      <c r="F140" s="138" t="s">
        <v>315</v>
      </c>
      <c r="G140" s="99">
        <f>+Central!G38</f>
        <v>81755</v>
      </c>
      <c r="H140" s="99">
        <f>+Central!H38</f>
        <v>651</v>
      </c>
      <c r="I140" s="99">
        <f>+Central!I38</f>
        <v>1619</v>
      </c>
      <c r="J140" s="99">
        <f>+Central!J38</f>
        <v>0</v>
      </c>
      <c r="K140" s="99">
        <f>+Central!K38</f>
        <v>0</v>
      </c>
      <c r="L140" s="99">
        <f>+Central!L38</f>
        <v>0</v>
      </c>
      <c r="M140" s="99">
        <f>+Central!M38</f>
        <v>5614</v>
      </c>
      <c r="N140" s="99">
        <f>+Central!N38</f>
        <v>19710</v>
      </c>
      <c r="O140" s="99">
        <f>+Central!O38</f>
        <v>32072</v>
      </c>
      <c r="P140" s="99">
        <f>+Central!P38</f>
        <v>0</v>
      </c>
      <c r="Q140" s="53">
        <f t="shared" si="15"/>
        <v>141421</v>
      </c>
      <c r="R140" s="29"/>
      <c r="S140" s="100">
        <f>+Central!S38</f>
        <v>57164</v>
      </c>
      <c r="T140" s="99">
        <f>+Central!T38</f>
        <v>13867</v>
      </c>
      <c r="U140" s="99">
        <f>+Central!U38</f>
        <v>893</v>
      </c>
      <c r="V140" s="99">
        <f>+Central!V38</f>
        <v>0</v>
      </c>
      <c r="W140" s="99">
        <f>+Central!W38</f>
        <v>39790</v>
      </c>
      <c r="X140" s="99">
        <f>+Central!X38</f>
        <v>20319</v>
      </c>
      <c r="Y140" s="99">
        <f>+Central!Y38</f>
        <v>1768</v>
      </c>
      <c r="Z140" s="99">
        <f>+Central!Z38</f>
        <v>1619</v>
      </c>
      <c r="AA140" s="99">
        <f>+Central!AA38</f>
        <v>0</v>
      </c>
      <c r="AB140" s="88">
        <f t="shared" si="16"/>
        <v>135420</v>
      </c>
      <c r="AC140" s="53">
        <f t="shared" si="17"/>
        <v>6001</v>
      </c>
      <c r="AD140" s="41"/>
      <c r="AE140" s="100">
        <f>+Central!AE38</f>
        <v>830000</v>
      </c>
      <c r="AF140" s="100">
        <f>+Central!AF38</f>
        <v>0</v>
      </c>
      <c r="AG140" s="100">
        <f>+Central!AG38</f>
        <v>643731</v>
      </c>
      <c r="AH140" s="100">
        <f>+Central!AH38</f>
        <v>986</v>
      </c>
      <c r="AI140" s="53">
        <f t="shared" si="18"/>
        <v>1474717</v>
      </c>
      <c r="AJ140" s="100">
        <f>+Central!AJ38</f>
        <v>28644</v>
      </c>
      <c r="AK140" s="53">
        <f t="shared" si="19"/>
        <v>1446073</v>
      </c>
      <c r="AL140" s="41"/>
      <c r="AU140" s="20"/>
    </row>
    <row r="141" spans="1:38" ht="22.5" customHeight="1">
      <c r="A141" s="4">
        <f t="shared" si="20"/>
        <v>137</v>
      </c>
      <c r="B141" s="91" t="s">
        <v>301</v>
      </c>
      <c r="C141" s="91">
        <v>9534</v>
      </c>
      <c r="D141" s="92" t="s">
        <v>110</v>
      </c>
      <c r="E141" s="146">
        <f t="shared" si="14"/>
        <v>1</v>
      </c>
      <c r="F141" s="138" t="s">
        <v>315</v>
      </c>
      <c r="G141" s="99">
        <f>+Central!G39</f>
        <v>174415</v>
      </c>
      <c r="H141" s="99">
        <f>+Central!H39</f>
        <v>0</v>
      </c>
      <c r="I141" s="99">
        <f>+Central!I39</f>
        <v>14242</v>
      </c>
      <c r="J141" s="99">
        <f>+Central!J39</f>
        <v>0</v>
      </c>
      <c r="K141" s="99">
        <f>+Central!K39</f>
        <v>0</v>
      </c>
      <c r="L141" s="99">
        <f>+Central!L39</f>
        <v>0</v>
      </c>
      <c r="M141" s="99">
        <f>+Central!M39</f>
        <v>10376</v>
      </c>
      <c r="N141" s="99">
        <f>+Central!N39</f>
        <v>20447</v>
      </c>
      <c r="O141" s="99">
        <f>+Central!O39</f>
        <v>23823</v>
      </c>
      <c r="P141" s="99">
        <f>+Central!P39</f>
        <v>0</v>
      </c>
      <c r="Q141" s="53">
        <f t="shared" si="15"/>
        <v>243303</v>
      </c>
      <c r="R141" s="29"/>
      <c r="S141" s="100">
        <f>+Central!S39</f>
        <v>56525</v>
      </c>
      <c r="T141" s="99">
        <f>+Central!T39</f>
        <v>7600</v>
      </c>
      <c r="U141" s="99">
        <f>+Central!U39</f>
        <v>5553</v>
      </c>
      <c r="V141" s="99">
        <f>+Central!V39</f>
        <v>24817</v>
      </c>
      <c r="W141" s="99">
        <f>+Central!W39</f>
        <v>19366</v>
      </c>
      <c r="X141" s="99">
        <f>+Central!X39</f>
        <v>41334</v>
      </c>
      <c r="Y141" s="99">
        <f>+Central!Y39</f>
        <v>76000</v>
      </c>
      <c r="Z141" s="99">
        <f>+Central!Z39</f>
        <v>16943</v>
      </c>
      <c r="AA141" s="99">
        <f>+Central!AA39</f>
        <v>25932</v>
      </c>
      <c r="AB141" s="88">
        <f t="shared" si="16"/>
        <v>274070</v>
      </c>
      <c r="AC141" s="53">
        <f t="shared" si="17"/>
        <v>-30767</v>
      </c>
      <c r="AD141" s="41"/>
      <c r="AE141" s="100">
        <f>+Central!AE39</f>
        <v>735000</v>
      </c>
      <c r="AF141" s="100">
        <f>+Central!AF39</f>
        <v>214500</v>
      </c>
      <c r="AG141" s="100">
        <f>+Central!AG39</f>
        <v>448654</v>
      </c>
      <c r="AH141" s="100">
        <f>+Central!AH39</f>
        <v>0</v>
      </c>
      <c r="AI141" s="53">
        <f t="shared" si="18"/>
        <v>1398154</v>
      </c>
      <c r="AJ141" s="100">
        <f>+Central!AJ39</f>
        <v>20000</v>
      </c>
      <c r="AK141" s="53">
        <f t="shared" si="19"/>
        <v>1378154</v>
      </c>
      <c r="AL141" s="41"/>
    </row>
    <row r="142" spans="1:38" ht="22.5" customHeight="1">
      <c r="A142" s="4">
        <f t="shared" si="20"/>
        <v>138</v>
      </c>
      <c r="B142" s="91" t="s">
        <v>301</v>
      </c>
      <c r="C142" s="91">
        <v>9552</v>
      </c>
      <c r="D142" s="92" t="s">
        <v>113</v>
      </c>
      <c r="E142" s="146">
        <f t="shared" si="14"/>
        <v>1</v>
      </c>
      <c r="F142" s="138" t="s">
        <v>315</v>
      </c>
      <c r="G142" s="99">
        <f>+Central!G40</f>
        <v>35908</v>
      </c>
      <c r="H142" s="99">
        <f>+Central!H40</f>
        <v>0</v>
      </c>
      <c r="I142" s="99">
        <f>+Central!I40</f>
        <v>0</v>
      </c>
      <c r="J142" s="99">
        <f>+Central!J40</f>
        <v>0</v>
      </c>
      <c r="K142" s="99">
        <f>+Central!K40</f>
        <v>20112</v>
      </c>
      <c r="L142" s="99">
        <f>+Central!L40</f>
        <v>4000</v>
      </c>
      <c r="M142" s="99">
        <f>+Central!M40</f>
        <v>670</v>
      </c>
      <c r="N142" s="99">
        <f>+Central!N40</f>
        <v>9340</v>
      </c>
      <c r="O142" s="99">
        <f>+Central!O40</f>
        <v>1178</v>
      </c>
      <c r="P142" s="99">
        <f>+Central!P40</f>
        <v>1881</v>
      </c>
      <c r="Q142" s="53">
        <f t="shared" si="15"/>
        <v>73089</v>
      </c>
      <c r="R142" s="29"/>
      <c r="S142" s="100">
        <f>+Central!S40</f>
        <v>36883</v>
      </c>
      <c r="T142" s="99">
        <f>+Central!T40</f>
        <v>0</v>
      </c>
      <c r="U142" s="99">
        <f>+Central!U40</f>
        <v>168</v>
      </c>
      <c r="V142" s="99">
        <f>+Central!V40</f>
        <v>0</v>
      </c>
      <c r="W142" s="99">
        <f>+Central!W40</f>
        <v>13041</v>
      </c>
      <c r="X142" s="99">
        <f>+Central!X40</f>
        <v>4937</v>
      </c>
      <c r="Y142" s="99">
        <f>+Central!Y40</f>
        <v>2806</v>
      </c>
      <c r="Z142" s="99">
        <f>+Central!Z40</f>
        <v>2990</v>
      </c>
      <c r="AA142" s="99">
        <f>+Central!AA40</f>
        <v>8945</v>
      </c>
      <c r="AB142" s="88">
        <f t="shared" si="16"/>
        <v>69770</v>
      </c>
      <c r="AC142" s="53">
        <f t="shared" si="17"/>
        <v>3319</v>
      </c>
      <c r="AD142" s="41"/>
      <c r="AE142" s="100">
        <f>+Central!AE40</f>
        <v>255053</v>
      </c>
      <c r="AF142" s="100">
        <f>+Central!AF40</f>
        <v>0</v>
      </c>
      <c r="AG142" s="100">
        <f>+Central!AG40</f>
        <v>207728</v>
      </c>
      <c r="AH142" s="100">
        <f>+Central!AH40</f>
        <v>290</v>
      </c>
      <c r="AI142" s="53">
        <f t="shared" si="18"/>
        <v>463071</v>
      </c>
      <c r="AJ142" s="100">
        <f>+Central!AJ40</f>
        <v>1375</v>
      </c>
      <c r="AK142" s="53">
        <f t="shared" si="19"/>
        <v>461696</v>
      </c>
      <c r="AL142" s="41"/>
    </row>
    <row r="143" spans="1:38" ht="22.5" customHeight="1">
      <c r="A143" s="4">
        <f t="shared" si="20"/>
        <v>139</v>
      </c>
      <c r="B143" s="91" t="s">
        <v>301</v>
      </c>
      <c r="C143" s="91">
        <v>9564</v>
      </c>
      <c r="D143" s="92" t="s">
        <v>118</v>
      </c>
      <c r="E143" s="146">
        <f aca="true" t="shared" si="21" ref="E143:E155">IF(F143="Y",1," ")</f>
        <v>1</v>
      </c>
      <c r="F143" s="138" t="s">
        <v>315</v>
      </c>
      <c r="G143" s="99">
        <f>+Central!G41</f>
        <v>23293</v>
      </c>
      <c r="H143" s="99">
        <f>+Central!H41</f>
        <v>0</v>
      </c>
      <c r="I143" s="99">
        <f>+Central!I41</f>
        <v>2861</v>
      </c>
      <c r="J143" s="99">
        <f>+Central!J41</f>
        <v>0</v>
      </c>
      <c r="K143" s="99">
        <f>+Central!K41</f>
        <v>6500</v>
      </c>
      <c r="L143" s="99">
        <f>+Central!L41</f>
        <v>0</v>
      </c>
      <c r="M143" s="99">
        <f>+Central!M41</f>
        <v>11767</v>
      </c>
      <c r="N143" s="99">
        <f>+Central!N41</f>
        <v>17203</v>
      </c>
      <c r="O143" s="99">
        <f>+Central!O41</f>
        <v>2407</v>
      </c>
      <c r="P143" s="99">
        <f>+Central!P41</f>
        <v>0</v>
      </c>
      <c r="Q143" s="53">
        <f t="shared" si="15"/>
        <v>64031</v>
      </c>
      <c r="R143" s="29"/>
      <c r="S143" s="100">
        <f>+Central!S41</f>
        <v>0</v>
      </c>
      <c r="T143" s="99">
        <f>+Central!T41</f>
        <v>0</v>
      </c>
      <c r="U143" s="99">
        <f>+Central!U41</f>
        <v>6475</v>
      </c>
      <c r="V143" s="99">
        <f>+Central!V41</f>
        <v>9284</v>
      </c>
      <c r="W143" s="99">
        <f>+Central!W41</f>
        <v>20823</v>
      </c>
      <c r="X143" s="99">
        <f>+Central!X41</f>
        <v>9359</v>
      </c>
      <c r="Y143" s="99">
        <f>+Central!Y41</f>
        <v>3700</v>
      </c>
      <c r="Z143" s="99">
        <f>+Central!Z41</f>
        <v>84</v>
      </c>
      <c r="AA143" s="99">
        <f>+Central!AA41</f>
        <v>0</v>
      </c>
      <c r="AB143" s="88">
        <f t="shared" si="16"/>
        <v>49725</v>
      </c>
      <c r="AC143" s="53">
        <f t="shared" si="17"/>
        <v>14306</v>
      </c>
      <c r="AD143" s="41"/>
      <c r="AE143" s="100">
        <f>+Central!AE41</f>
        <v>978000</v>
      </c>
      <c r="AF143" s="100">
        <f>+Central!AF41</f>
        <v>100000</v>
      </c>
      <c r="AG143" s="100">
        <f>+Central!AG41</f>
        <v>479514</v>
      </c>
      <c r="AH143" s="100">
        <f>+Central!AH41</f>
        <v>11138</v>
      </c>
      <c r="AI143" s="53">
        <f t="shared" si="18"/>
        <v>1568652</v>
      </c>
      <c r="AJ143" s="100">
        <f>+Central!AJ41</f>
        <v>0</v>
      </c>
      <c r="AK143" s="53">
        <f t="shared" si="19"/>
        <v>1568652</v>
      </c>
      <c r="AL143" s="41"/>
    </row>
    <row r="144" spans="1:38" ht="22.5" customHeight="1">
      <c r="A144" s="4">
        <f t="shared" si="20"/>
        <v>140</v>
      </c>
      <c r="B144" s="91" t="s">
        <v>301</v>
      </c>
      <c r="C144" s="91">
        <v>9530</v>
      </c>
      <c r="D144" s="92" t="s">
        <v>306</v>
      </c>
      <c r="E144" s="146" t="str">
        <f t="shared" si="21"/>
        <v> </v>
      </c>
      <c r="F144" s="138" t="s">
        <v>316</v>
      </c>
      <c r="G144" s="99">
        <f>+Central!G42</f>
        <v>5265</v>
      </c>
      <c r="H144" s="99">
        <f>+Central!H42</f>
        <v>0</v>
      </c>
      <c r="I144" s="99">
        <f>+Central!I42</f>
        <v>0</v>
      </c>
      <c r="J144" s="99">
        <f>+Central!J42</f>
        <v>0</v>
      </c>
      <c r="K144" s="99">
        <f>+Central!K42</f>
        <v>0</v>
      </c>
      <c r="L144" s="99">
        <f>+Central!L42</f>
        <v>0</v>
      </c>
      <c r="M144" s="99">
        <f>+Central!M42</f>
        <v>0</v>
      </c>
      <c r="N144" s="99">
        <f>+Central!N42</f>
        <v>0</v>
      </c>
      <c r="O144" s="99">
        <f>+Central!O42</f>
        <v>0</v>
      </c>
      <c r="P144" s="99">
        <f>+Central!P42</f>
        <v>0</v>
      </c>
      <c r="Q144" s="53">
        <f t="shared" si="15"/>
        <v>5265</v>
      </c>
      <c r="R144" s="29"/>
      <c r="S144" s="100">
        <f>+Central!S42</f>
        <v>0</v>
      </c>
      <c r="T144" s="99">
        <f>+Central!T42</f>
        <v>0</v>
      </c>
      <c r="U144" s="99">
        <f>+Central!U42</f>
        <v>0</v>
      </c>
      <c r="V144" s="99">
        <f>+Central!V42</f>
        <v>0</v>
      </c>
      <c r="W144" s="99">
        <f>+Central!W42</f>
        <v>0</v>
      </c>
      <c r="X144" s="99">
        <f>+Central!X42</f>
        <v>0</v>
      </c>
      <c r="Y144" s="99">
        <f>+Central!Y42</f>
        <v>0</v>
      </c>
      <c r="Z144" s="99">
        <f>+Central!Z42</f>
        <v>0</v>
      </c>
      <c r="AA144" s="99">
        <f>+Central!AA42</f>
        <v>0</v>
      </c>
      <c r="AB144" s="88">
        <f t="shared" si="16"/>
        <v>0</v>
      </c>
      <c r="AC144" s="53">
        <f t="shared" si="17"/>
        <v>5265</v>
      </c>
      <c r="AD144" s="41"/>
      <c r="AE144" s="100">
        <f>+Central!AE42</f>
        <v>0</v>
      </c>
      <c r="AF144" s="100">
        <f>+Central!AF42</f>
        <v>0</v>
      </c>
      <c r="AG144" s="100">
        <f>+Central!AG42</f>
        <v>0</v>
      </c>
      <c r="AH144" s="100">
        <f>+Central!AH42</f>
        <v>0</v>
      </c>
      <c r="AI144" s="53">
        <f t="shared" si="18"/>
        <v>0</v>
      </c>
      <c r="AJ144" s="100">
        <f>+Central!AJ42</f>
        <v>0</v>
      </c>
      <c r="AK144" s="53">
        <f t="shared" si="19"/>
        <v>0</v>
      </c>
      <c r="AL144" s="41"/>
    </row>
    <row r="145" spans="1:38" ht="22.5" customHeight="1">
      <c r="A145" s="4">
        <f t="shared" si="20"/>
        <v>141</v>
      </c>
      <c r="B145" s="91" t="s">
        <v>301</v>
      </c>
      <c r="C145" s="91">
        <v>9532</v>
      </c>
      <c r="D145" s="92" t="s">
        <v>108</v>
      </c>
      <c r="E145" s="146">
        <f t="shared" si="21"/>
        <v>1</v>
      </c>
      <c r="F145" s="138" t="s">
        <v>315</v>
      </c>
      <c r="G145" s="99">
        <f>+Central!G43</f>
        <v>116590</v>
      </c>
      <c r="H145" s="99">
        <f>+Central!H43</f>
        <v>759</v>
      </c>
      <c r="I145" s="99">
        <f>+Central!I43</f>
        <v>1355</v>
      </c>
      <c r="J145" s="99">
        <f>+Central!J43</f>
        <v>0</v>
      </c>
      <c r="K145" s="99">
        <f>+Central!K43</f>
        <v>0</v>
      </c>
      <c r="L145" s="99">
        <f>+Central!L43</f>
        <v>0</v>
      </c>
      <c r="M145" s="99">
        <f>+Central!M43</f>
        <v>18200</v>
      </c>
      <c r="N145" s="99">
        <f>+Central!N43</f>
        <v>4844</v>
      </c>
      <c r="O145" s="99">
        <f>+Central!O43</f>
        <v>0</v>
      </c>
      <c r="P145" s="99">
        <f>+Central!P43</f>
        <v>85727</v>
      </c>
      <c r="Q145" s="53">
        <f t="shared" si="15"/>
        <v>227475</v>
      </c>
      <c r="R145" s="29"/>
      <c r="S145" s="100">
        <f>+Central!S43</f>
        <v>78151</v>
      </c>
      <c r="T145" s="99">
        <f>+Central!T43</f>
        <v>0</v>
      </c>
      <c r="U145" s="99">
        <f>+Central!U43</f>
        <v>0</v>
      </c>
      <c r="V145" s="99">
        <f>+Central!V43</f>
        <v>40283</v>
      </c>
      <c r="W145" s="99">
        <f>+Central!W43</f>
        <v>61039</v>
      </c>
      <c r="X145" s="99">
        <f>+Central!X43</f>
        <v>22899</v>
      </c>
      <c r="Y145" s="99">
        <f>+Central!Y43</f>
        <v>25924</v>
      </c>
      <c r="Z145" s="99">
        <f>+Central!Z43</f>
        <v>6059</v>
      </c>
      <c r="AA145" s="99">
        <f>+Central!AA43</f>
        <v>0</v>
      </c>
      <c r="AB145" s="88">
        <f t="shared" si="16"/>
        <v>234355</v>
      </c>
      <c r="AC145" s="53">
        <f t="shared" si="17"/>
        <v>-6880</v>
      </c>
      <c r="AD145" s="41"/>
      <c r="AE145" s="100">
        <f>+Central!AE43</f>
        <v>788663</v>
      </c>
      <c r="AF145" s="100">
        <f>+Central!AF43</f>
        <v>0</v>
      </c>
      <c r="AG145" s="100">
        <f>+Central!AG43</f>
        <v>143235</v>
      </c>
      <c r="AH145" s="100">
        <f>+Central!AH43</f>
        <v>1737</v>
      </c>
      <c r="AI145" s="53">
        <f t="shared" si="18"/>
        <v>933635</v>
      </c>
      <c r="AJ145" s="100">
        <f>+Central!AJ43</f>
        <v>34585</v>
      </c>
      <c r="AK145" s="53">
        <f t="shared" si="19"/>
        <v>899050</v>
      </c>
      <c r="AL145" s="41"/>
    </row>
    <row r="146" spans="1:38" ht="22.5" customHeight="1">
      <c r="A146" s="4">
        <f t="shared" si="20"/>
        <v>142</v>
      </c>
      <c r="B146" s="91" t="s">
        <v>301</v>
      </c>
      <c r="C146" s="91">
        <v>15065</v>
      </c>
      <c r="D146" s="92" t="s">
        <v>307</v>
      </c>
      <c r="E146" s="146" t="str">
        <f t="shared" si="21"/>
        <v> </v>
      </c>
      <c r="F146" s="138" t="s">
        <v>316</v>
      </c>
      <c r="G146" s="99">
        <f>+Central!G44</f>
        <v>68363</v>
      </c>
      <c r="H146" s="99">
        <f>+Central!H44</f>
        <v>0</v>
      </c>
      <c r="I146" s="99">
        <f>+Central!I44</f>
        <v>0</v>
      </c>
      <c r="J146" s="99">
        <f>+Central!J44</f>
        <v>0</v>
      </c>
      <c r="K146" s="99">
        <f>+Central!K44</f>
        <v>10000</v>
      </c>
      <c r="L146" s="99">
        <f>+Central!L44</f>
        <v>0</v>
      </c>
      <c r="M146" s="99">
        <f>+Central!M44</f>
        <v>0</v>
      </c>
      <c r="N146" s="99">
        <f>+Central!N44</f>
        <v>0</v>
      </c>
      <c r="O146" s="99">
        <f>+Central!O44</f>
        <v>20332</v>
      </c>
      <c r="P146" s="99">
        <f>+Central!P44</f>
        <v>0</v>
      </c>
      <c r="Q146" s="53">
        <f t="shared" si="15"/>
        <v>98695</v>
      </c>
      <c r="R146" s="10"/>
      <c r="S146" s="100">
        <f>+Central!S44</f>
        <v>0</v>
      </c>
      <c r="T146" s="99">
        <f>+Central!T44</f>
        <v>0</v>
      </c>
      <c r="U146" s="99">
        <f>+Central!U44</f>
        <v>0</v>
      </c>
      <c r="V146" s="99">
        <f>+Central!V44</f>
        <v>0</v>
      </c>
      <c r="W146" s="99">
        <f>+Central!W44</f>
        <v>18165</v>
      </c>
      <c r="X146" s="99">
        <f>+Central!X44</f>
        <v>4894</v>
      </c>
      <c r="Y146" s="99">
        <f>+Central!Y44</f>
        <v>0</v>
      </c>
      <c r="Z146" s="99">
        <f>+Central!Z44</f>
        <v>0</v>
      </c>
      <c r="AA146" s="99">
        <f>+Central!AA44</f>
        <v>1307</v>
      </c>
      <c r="AB146" s="88">
        <f t="shared" si="16"/>
        <v>24366</v>
      </c>
      <c r="AC146" s="53">
        <f t="shared" si="17"/>
        <v>74329</v>
      </c>
      <c r="AD146" s="41"/>
      <c r="AE146" s="100">
        <f>+Central!AE44</f>
        <v>300000</v>
      </c>
      <c r="AF146" s="100">
        <f>+Central!AF44</f>
        <v>0</v>
      </c>
      <c r="AG146" s="100">
        <f>+Central!AG44</f>
        <v>35619</v>
      </c>
      <c r="AH146" s="100">
        <f>+Central!AH44</f>
        <v>0</v>
      </c>
      <c r="AI146" s="53">
        <f t="shared" si="18"/>
        <v>335619</v>
      </c>
      <c r="AJ146" s="100">
        <f>+Central!AJ44</f>
        <v>180000</v>
      </c>
      <c r="AK146" s="53">
        <f t="shared" si="19"/>
        <v>155619</v>
      </c>
      <c r="AL146" s="41"/>
    </row>
    <row r="147" spans="1:38" ht="22.5" customHeight="1">
      <c r="A147" s="4">
        <f t="shared" si="20"/>
        <v>143</v>
      </c>
      <c r="B147" s="91" t="s">
        <v>301</v>
      </c>
      <c r="C147" s="91">
        <v>9627</v>
      </c>
      <c r="D147" s="92" t="s">
        <v>135</v>
      </c>
      <c r="E147" s="146" t="str">
        <f t="shared" si="21"/>
        <v> </v>
      </c>
      <c r="F147" s="138" t="s">
        <v>316</v>
      </c>
      <c r="G147" s="99">
        <f>+Central!G45</f>
        <v>41928</v>
      </c>
      <c r="H147" s="99">
        <f>+Central!H45</f>
        <v>0</v>
      </c>
      <c r="I147" s="99">
        <f>+Central!I45</f>
        <v>584</v>
      </c>
      <c r="J147" s="99">
        <f>+Central!J45</f>
        <v>0</v>
      </c>
      <c r="K147" s="99">
        <f>+Central!K45</f>
        <v>2105</v>
      </c>
      <c r="L147" s="99">
        <f>+Central!L45</f>
        <v>8699</v>
      </c>
      <c r="M147" s="99">
        <f>+Central!M45</f>
        <v>14231</v>
      </c>
      <c r="N147" s="99">
        <f>+Central!N45</f>
        <v>30</v>
      </c>
      <c r="O147" s="99">
        <f>+Central!O45</f>
        <v>12573</v>
      </c>
      <c r="P147" s="99">
        <f>+Central!P45</f>
        <v>5000</v>
      </c>
      <c r="Q147" s="53">
        <f t="shared" si="15"/>
        <v>85150</v>
      </c>
      <c r="R147" s="10"/>
      <c r="S147" s="100">
        <f>+Central!S45</f>
        <v>28194</v>
      </c>
      <c r="T147" s="99">
        <f>+Central!T45</f>
        <v>0</v>
      </c>
      <c r="U147" s="99">
        <f>+Central!U45</f>
        <v>8187</v>
      </c>
      <c r="V147" s="99">
        <f>+Central!V45</f>
        <v>343</v>
      </c>
      <c r="W147" s="99">
        <f>+Central!W45</f>
        <v>10599</v>
      </c>
      <c r="X147" s="99">
        <f>+Central!X45</f>
        <v>7771</v>
      </c>
      <c r="Y147" s="99">
        <f>+Central!Y45</f>
        <v>4062</v>
      </c>
      <c r="Z147" s="99">
        <f>+Central!Z45</f>
        <v>584</v>
      </c>
      <c r="AA147" s="99">
        <f>+Central!AA45</f>
        <v>310</v>
      </c>
      <c r="AB147" s="88">
        <f t="shared" si="16"/>
        <v>60050</v>
      </c>
      <c r="AC147" s="53">
        <f t="shared" si="17"/>
        <v>25100</v>
      </c>
      <c r="AD147" s="41"/>
      <c r="AE147" s="100">
        <f>+Central!AE45</f>
        <v>967797</v>
      </c>
      <c r="AF147" s="100">
        <f>+Central!AF45</f>
        <v>80710</v>
      </c>
      <c r="AG147" s="100">
        <f>+Central!AG45</f>
        <v>315201</v>
      </c>
      <c r="AH147" s="100">
        <f>+Central!AH45</f>
        <v>3542</v>
      </c>
      <c r="AI147" s="53">
        <f t="shared" si="18"/>
        <v>1367250</v>
      </c>
      <c r="AJ147" s="100">
        <f>+Central!AJ45</f>
        <v>5572</v>
      </c>
      <c r="AK147" s="53">
        <f t="shared" si="19"/>
        <v>1361678</v>
      </c>
      <c r="AL147" s="41"/>
    </row>
    <row r="148" spans="1:38" ht="22.5" customHeight="1">
      <c r="A148" s="4">
        <f t="shared" si="20"/>
        <v>144</v>
      </c>
      <c r="B148" s="91" t="s">
        <v>301</v>
      </c>
      <c r="C148" s="91">
        <v>9629</v>
      </c>
      <c r="D148" s="92" t="s">
        <v>130</v>
      </c>
      <c r="E148" s="146">
        <f t="shared" si="21"/>
        <v>1</v>
      </c>
      <c r="F148" s="138" t="s">
        <v>315</v>
      </c>
      <c r="G148" s="99">
        <f>+Central!G46</f>
        <v>81060</v>
      </c>
      <c r="H148" s="99">
        <f>+Central!H46</f>
        <v>0</v>
      </c>
      <c r="I148" s="99">
        <f>+Central!I46</f>
        <v>330</v>
      </c>
      <c r="J148" s="99">
        <f>+Central!J46</f>
        <v>0</v>
      </c>
      <c r="K148" s="99">
        <f>+Central!K46</f>
        <v>1500</v>
      </c>
      <c r="L148" s="99">
        <f>+Central!L46</f>
        <v>0</v>
      </c>
      <c r="M148" s="99">
        <f>+Central!M46</f>
        <v>25914</v>
      </c>
      <c r="N148" s="99">
        <f>+Central!N46</f>
        <v>20669</v>
      </c>
      <c r="O148" s="99">
        <f>+Central!O46</f>
        <v>0</v>
      </c>
      <c r="P148" s="99">
        <f>+Central!P46</f>
        <v>9501</v>
      </c>
      <c r="Q148" s="53">
        <f t="shared" si="15"/>
        <v>138974</v>
      </c>
      <c r="R148" s="10"/>
      <c r="S148" s="100">
        <f>+Central!S46</f>
        <v>37955</v>
      </c>
      <c r="T148" s="99">
        <f>+Central!T46</f>
        <v>0</v>
      </c>
      <c r="U148" s="99">
        <f>+Central!U46</f>
        <v>5074</v>
      </c>
      <c r="V148" s="99">
        <f>+Central!V46</f>
        <v>18683</v>
      </c>
      <c r="W148" s="99">
        <f>+Central!W46</f>
        <v>28062</v>
      </c>
      <c r="X148" s="99">
        <f>+Central!X46</f>
        <v>22552</v>
      </c>
      <c r="Y148" s="99">
        <f>+Central!Y46</f>
        <v>2208</v>
      </c>
      <c r="Z148" s="99">
        <f>+Central!Z46</f>
        <v>600</v>
      </c>
      <c r="AA148" s="99">
        <f>+Central!AA46</f>
        <v>6658</v>
      </c>
      <c r="AB148" s="88">
        <f t="shared" si="16"/>
        <v>121792</v>
      </c>
      <c r="AC148" s="53">
        <f t="shared" si="17"/>
        <v>17182</v>
      </c>
      <c r="AD148" s="41"/>
      <c r="AE148" s="100">
        <f>+Central!AE46</f>
        <v>1883005</v>
      </c>
      <c r="AF148" s="100">
        <f>+Central!AF46</f>
        <v>1801</v>
      </c>
      <c r="AG148" s="100">
        <f>+Central!AG46</f>
        <v>493854</v>
      </c>
      <c r="AH148" s="100">
        <f>+Central!AH46</f>
        <v>3902</v>
      </c>
      <c r="AI148" s="53">
        <f t="shared" si="18"/>
        <v>2382562</v>
      </c>
      <c r="AJ148" s="100">
        <f>+Central!AJ46</f>
        <v>13601</v>
      </c>
      <c r="AK148" s="53">
        <f t="shared" si="19"/>
        <v>2368961</v>
      </c>
      <c r="AL148" s="41"/>
    </row>
    <row r="149" spans="1:38" ht="22.5" customHeight="1">
      <c r="A149" s="4">
        <f t="shared" si="20"/>
        <v>145</v>
      </c>
      <c r="B149" s="91" t="s">
        <v>301</v>
      </c>
      <c r="C149" s="91">
        <v>9554</v>
      </c>
      <c r="D149" s="92" t="s">
        <v>114</v>
      </c>
      <c r="E149" s="146">
        <f t="shared" si="21"/>
        <v>1</v>
      </c>
      <c r="F149" s="138" t="s">
        <v>315</v>
      </c>
      <c r="G149" s="99">
        <f>+Central!G47</f>
        <v>128464</v>
      </c>
      <c r="H149" s="99">
        <f>+Central!H47</f>
        <v>0</v>
      </c>
      <c r="I149" s="99">
        <f>+Central!I47</f>
        <v>33758</v>
      </c>
      <c r="J149" s="99">
        <f>+Central!J47</f>
        <v>136978</v>
      </c>
      <c r="K149" s="99">
        <f>+Central!K47</f>
        <v>49498</v>
      </c>
      <c r="L149" s="99">
        <f>+Central!L47</f>
        <v>0</v>
      </c>
      <c r="M149" s="99">
        <f>+Central!M47</f>
        <v>8747</v>
      </c>
      <c r="N149" s="99">
        <f>+Central!N47</f>
        <v>2529</v>
      </c>
      <c r="O149" s="99">
        <f>+Central!O47</f>
        <v>5064</v>
      </c>
      <c r="P149" s="99">
        <f>+Central!P47</f>
        <v>6783</v>
      </c>
      <c r="Q149" s="53">
        <f t="shared" si="15"/>
        <v>371821</v>
      </c>
      <c r="R149" s="29"/>
      <c r="S149" s="100">
        <f>+Central!S47</f>
        <v>57536</v>
      </c>
      <c r="T149" s="99">
        <f>+Central!T47</f>
        <v>0</v>
      </c>
      <c r="U149" s="99">
        <f>+Central!U47</f>
        <v>11770</v>
      </c>
      <c r="V149" s="99">
        <f>+Central!V47</f>
        <v>80993</v>
      </c>
      <c r="W149" s="99">
        <f>+Central!W47</f>
        <v>22275</v>
      </c>
      <c r="X149" s="99">
        <f>+Central!X47</f>
        <v>23980</v>
      </c>
      <c r="Y149" s="99">
        <f>+Central!Y47</f>
        <v>13937</v>
      </c>
      <c r="Z149" s="99">
        <f>+Central!Z47</f>
        <v>9225</v>
      </c>
      <c r="AA149" s="99">
        <f>+Central!AA47</f>
        <v>30290</v>
      </c>
      <c r="AB149" s="88">
        <f t="shared" si="16"/>
        <v>250006</v>
      </c>
      <c r="AC149" s="53">
        <f t="shared" si="17"/>
        <v>121815</v>
      </c>
      <c r="AD149" s="41"/>
      <c r="AE149" s="100">
        <f>+Central!AE47</f>
        <v>3095557</v>
      </c>
      <c r="AF149" s="100">
        <f>+Central!AF47</f>
        <v>161039</v>
      </c>
      <c r="AG149" s="100">
        <f>+Central!AG47</f>
        <v>90579</v>
      </c>
      <c r="AH149" s="100">
        <f>+Central!AH47</f>
        <v>1678</v>
      </c>
      <c r="AI149" s="53">
        <f t="shared" si="18"/>
        <v>3348853</v>
      </c>
      <c r="AJ149" s="100">
        <f>+Central!AJ47</f>
        <v>195404</v>
      </c>
      <c r="AK149" s="53">
        <f t="shared" si="19"/>
        <v>3153449</v>
      </c>
      <c r="AL149" s="41"/>
    </row>
    <row r="150" spans="1:56" ht="22.5" customHeight="1">
      <c r="A150" s="4">
        <f t="shared" si="20"/>
        <v>146</v>
      </c>
      <c r="B150" s="91" t="s">
        <v>301</v>
      </c>
      <c r="C150" s="91">
        <v>9568</v>
      </c>
      <c r="D150" s="92" t="s">
        <v>270</v>
      </c>
      <c r="E150" s="146" t="str">
        <f t="shared" si="21"/>
        <v> </v>
      </c>
      <c r="F150" s="138" t="s">
        <v>316</v>
      </c>
      <c r="G150" s="99">
        <f>+Central!G48</f>
        <v>126898</v>
      </c>
      <c r="H150" s="99">
        <f>+Central!H48</f>
        <v>0</v>
      </c>
      <c r="I150" s="99">
        <f>+Central!I48</f>
        <v>0</v>
      </c>
      <c r="J150" s="99">
        <f>+Central!J48</f>
        <v>0</v>
      </c>
      <c r="K150" s="99">
        <f>+Central!K48</f>
        <v>2665</v>
      </c>
      <c r="L150" s="99">
        <f>+Central!L48</f>
        <v>0</v>
      </c>
      <c r="M150" s="99">
        <f>+Central!M48</f>
        <v>12348</v>
      </c>
      <c r="N150" s="99">
        <f>+Central!N48</f>
        <v>344</v>
      </c>
      <c r="O150" s="99">
        <f>+Central!O48</f>
        <v>0</v>
      </c>
      <c r="P150" s="99">
        <f>+Central!P48</f>
        <v>0</v>
      </c>
      <c r="Q150" s="53">
        <f t="shared" si="15"/>
        <v>142255</v>
      </c>
      <c r="R150" s="29"/>
      <c r="S150" s="100">
        <f>+Central!S48</f>
        <v>0</v>
      </c>
      <c r="T150" s="99">
        <f>+Central!T48</f>
        <v>0</v>
      </c>
      <c r="U150" s="99">
        <f>+Central!U48</f>
        <v>0</v>
      </c>
      <c r="V150" s="99">
        <f>+Central!V48</f>
        <v>67041</v>
      </c>
      <c r="W150" s="99">
        <f>+Central!W48</f>
        <v>26268</v>
      </c>
      <c r="X150" s="99">
        <f>+Central!X48</f>
        <v>8501</v>
      </c>
      <c r="Y150" s="99">
        <f>+Central!Y48</f>
        <v>996</v>
      </c>
      <c r="Z150" s="99">
        <f>+Central!Z48</f>
        <v>0</v>
      </c>
      <c r="AA150" s="99">
        <f>+Central!AA48</f>
        <v>13558</v>
      </c>
      <c r="AB150" s="88">
        <f t="shared" si="16"/>
        <v>116364</v>
      </c>
      <c r="AC150" s="53">
        <f t="shared" si="17"/>
        <v>25891</v>
      </c>
      <c r="AD150" s="41"/>
      <c r="AE150" s="100">
        <f>+Central!AE48</f>
        <v>0</v>
      </c>
      <c r="AF150" s="100">
        <f>+Central!AF48</f>
        <v>0</v>
      </c>
      <c r="AG150" s="100">
        <f>+Central!AG48</f>
        <v>60933</v>
      </c>
      <c r="AH150" s="100">
        <f>+Central!AH48</f>
        <v>685</v>
      </c>
      <c r="AI150" s="53">
        <f t="shared" si="18"/>
        <v>61618</v>
      </c>
      <c r="AJ150" s="100">
        <f>+Central!AJ48</f>
        <v>20317</v>
      </c>
      <c r="AK150" s="53">
        <f t="shared" si="19"/>
        <v>41301</v>
      </c>
      <c r="AL150" s="41"/>
      <c r="BB150" s="20"/>
      <c r="BC150" s="20"/>
      <c r="BD150" s="20"/>
    </row>
    <row r="151" spans="1:56" ht="22.5" customHeight="1">
      <c r="A151" s="4">
        <f t="shared" si="20"/>
        <v>147</v>
      </c>
      <c r="B151" s="91" t="s">
        <v>301</v>
      </c>
      <c r="C151" s="91">
        <v>9569</v>
      </c>
      <c r="D151" s="92" t="s">
        <v>278</v>
      </c>
      <c r="E151" s="146" t="str">
        <f t="shared" si="21"/>
        <v> </v>
      </c>
      <c r="F151" s="138" t="s">
        <v>316</v>
      </c>
      <c r="G151" s="99">
        <f>+Central!G49</f>
        <v>40391</v>
      </c>
      <c r="H151" s="99">
        <f>+Central!H49</f>
        <v>361</v>
      </c>
      <c r="I151" s="99">
        <f>+Central!I49</f>
        <v>614</v>
      </c>
      <c r="J151" s="99">
        <f>+Central!J49</f>
        <v>0</v>
      </c>
      <c r="K151" s="99">
        <f>+Central!K49</f>
        <v>0</v>
      </c>
      <c r="L151" s="99">
        <f>+Central!L49</f>
        <v>0</v>
      </c>
      <c r="M151" s="99">
        <f>+Central!M49</f>
        <v>18766</v>
      </c>
      <c r="N151" s="99">
        <f>+Central!N49</f>
        <v>6966</v>
      </c>
      <c r="O151" s="99">
        <f>+Central!O49</f>
        <v>553</v>
      </c>
      <c r="P151" s="99">
        <f>+Central!P49</f>
        <v>0</v>
      </c>
      <c r="Q151" s="53">
        <f t="shared" si="15"/>
        <v>67651</v>
      </c>
      <c r="R151" s="29"/>
      <c r="S151" s="100">
        <f>+Central!S49</f>
        <v>11532</v>
      </c>
      <c r="T151" s="99">
        <f>+Central!T49</f>
        <v>0</v>
      </c>
      <c r="U151" s="99">
        <f>+Central!U49</f>
        <v>749</v>
      </c>
      <c r="V151" s="99">
        <f>+Central!V49</f>
        <v>16287</v>
      </c>
      <c r="W151" s="99">
        <f>+Central!W49</f>
        <v>20605</v>
      </c>
      <c r="X151" s="99">
        <f>+Central!X49</f>
        <v>21151</v>
      </c>
      <c r="Y151" s="99">
        <f>+Central!Y49</f>
        <v>1432</v>
      </c>
      <c r="Z151" s="99">
        <f>+Central!Z49</f>
        <v>975</v>
      </c>
      <c r="AA151" s="99">
        <f>+Central!AA49</f>
        <v>0</v>
      </c>
      <c r="AB151" s="88">
        <f t="shared" si="16"/>
        <v>72731</v>
      </c>
      <c r="AC151" s="53">
        <f t="shared" si="17"/>
        <v>-5080</v>
      </c>
      <c r="AD151" s="41"/>
      <c r="AE151" s="100">
        <f>+Central!AE49</f>
        <v>675000</v>
      </c>
      <c r="AF151" s="100">
        <f>+Central!AF49</f>
        <v>22000</v>
      </c>
      <c r="AG151" s="100">
        <f>+Central!AG49</f>
        <v>182393</v>
      </c>
      <c r="AH151" s="100">
        <f>+Central!AH49</f>
        <v>0</v>
      </c>
      <c r="AI151" s="53">
        <f t="shared" si="18"/>
        <v>879393</v>
      </c>
      <c r="AJ151" s="100">
        <f>+Central!AJ49</f>
        <v>0</v>
      </c>
      <c r="AK151" s="53">
        <f t="shared" si="19"/>
        <v>879393</v>
      </c>
      <c r="AL151" s="41"/>
      <c r="BB151" s="20"/>
      <c r="BC151" s="20"/>
      <c r="BD151" s="20"/>
    </row>
    <row r="152" spans="1:53" ht="22.5" customHeight="1">
      <c r="A152" s="4">
        <f t="shared" si="20"/>
        <v>148</v>
      </c>
      <c r="B152" s="91" t="s">
        <v>301</v>
      </c>
      <c r="C152" s="91">
        <v>9570</v>
      </c>
      <c r="D152" s="92" t="s">
        <v>283</v>
      </c>
      <c r="E152" s="146">
        <f t="shared" si="21"/>
        <v>1</v>
      </c>
      <c r="F152" s="138" t="s">
        <v>315</v>
      </c>
      <c r="G152" s="99">
        <f>+Central!G50</f>
        <v>63326</v>
      </c>
      <c r="H152" s="99">
        <f>+Central!H50</f>
        <v>6083</v>
      </c>
      <c r="I152" s="99">
        <f>+Central!I50</f>
        <v>289</v>
      </c>
      <c r="J152" s="99">
        <f>+Central!J50</f>
        <v>0</v>
      </c>
      <c r="K152" s="99">
        <f>+Central!K50</f>
        <v>0</v>
      </c>
      <c r="L152" s="99">
        <f>+Central!L50</f>
        <v>500</v>
      </c>
      <c r="M152" s="99">
        <f>+Central!M50</f>
        <v>39174</v>
      </c>
      <c r="N152" s="99">
        <f>+Central!N50</f>
        <v>76476</v>
      </c>
      <c r="O152" s="99">
        <f>+Central!O50</f>
        <v>0</v>
      </c>
      <c r="P152" s="99">
        <f>+Central!P50</f>
        <v>34372</v>
      </c>
      <c r="Q152" s="53">
        <f t="shared" si="15"/>
        <v>220220</v>
      </c>
      <c r="R152" s="10"/>
      <c r="S152" s="100">
        <f>+Central!S50</f>
        <v>71106</v>
      </c>
      <c r="T152" s="99">
        <f>+Central!T50</f>
        <v>0</v>
      </c>
      <c r="U152" s="99">
        <f>+Central!U50</f>
        <v>570</v>
      </c>
      <c r="V152" s="99">
        <f>+Central!V50</f>
        <v>31004</v>
      </c>
      <c r="W152" s="99">
        <f>+Central!W50</f>
        <v>70649</v>
      </c>
      <c r="X152" s="99">
        <f>+Central!X50</f>
        <v>25003</v>
      </c>
      <c r="Y152" s="99">
        <f>+Central!Y50</f>
        <v>6000</v>
      </c>
      <c r="Z152" s="99">
        <f>+Central!Z50</f>
        <v>289</v>
      </c>
      <c r="AA152" s="99">
        <f>+Central!AA50</f>
        <v>86277</v>
      </c>
      <c r="AB152" s="88">
        <f t="shared" si="16"/>
        <v>290898</v>
      </c>
      <c r="AC152" s="53">
        <f t="shared" si="17"/>
        <v>-70678</v>
      </c>
      <c r="AD152" s="41"/>
      <c r="AE152" s="100">
        <f>+Central!AE50</f>
        <v>2108882</v>
      </c>
      <c r="AF152" s="100">
        <f>+Central!AF50</f>
        <v>341222</v>
      </c>
      <c r="AG152" s="100">
        <f>+Central!AG50</f>
        <v>2746242</v>
      </c>
      <c r="AH152" s="100">
        <f>+Central!AH50</f>
        <v>7331</v>
      </c>
      <c r="AI152" s="53">
        <f t="shared" si="18"/>
        <v>5203677</v>
      </c>
      <c r="AJ152" s="100">
        <f>+Central!AJ50</f>
        <v>8931</v>
      </c>
      <c r="AK152" s="53">
        <f t="shared" si="19"/>
        <v>5194746</v>
      </c>
      <c r="AL152" s="41"/>
      <c r="BA152" s="20"/>
    </row>
    <row r="153" spans="1:38" ht="22.5" customHeight="1">
      <c r="A153" s="4">
        <f t="shared" si="20"/>
        <v>149</v>
      </c>
      <c r="B153" s="91" t="s">
        <v>301</v>
      </c>
      <c r="C153" s="91">
        <v>14406</v>
      </c>
      <c r="D153" s="92" t="s">
        <v>116</v>
      </c>
      <c r="E153" s="146">
        <f t="shared" si="21"/>
        <v>1</v>
      </c>
      <c r="F153" s="138" t="s">
        <v>315</v>
      </c>
      <c r="G153" s="99">
        <f>+Central!G51</f>
        <v>40113</v>
      </c>
      <c r="H153" s="99">
        <f>+Central!H51</f>
        <v>8332</v>
      </c>
      <c r="I153" s="99">
        <f>+Central!I51</f>
        <v>0</v>
      </c>
      <c r="J153" s="99">
        <f>+Central!J51</f>
        <v>330335</v>
      </c>
      <c r="K153" s="99">
        <f>+Central!K51</f>
        <v>0</v>
      </c>
      <c r="L153" s="99">
        <f>+Central!L51</f>
        <v>0</v>
      </c>
      <c r="M153" s="99">
        <f>+Central!M51</f>
        <v>540</v>
      </c>
      <c r="N153" s="99">
        <f>+Central!N51</f>
        <v>685</v>
      </c>
      <c r="O153" s="99">
        <f>+Central!O51</f>
        <v>1138</v>
      </c>
      <c r="P153" s="99">
        <f>+Central!P51</f>
        <v>0</v>
      </c>
      <c r="Q153" s="53">
        <f t="shared" si="15"/>
        <v>381143</v>
      </c>
      <c r="R153" s="29"/>
      <c r="S153" s="100">
        <f>+Central!S51</f>
        <v>41159</v>
      </c>
      <c r="T153" s="99">
        <f>+Central!T51</f>
        <v>638</v>
      </c>
      <c r="U153" s="99">
        <f>+Central!U51</f>
        <v>0</v>
      </c>
      <c r="V153" s="99">
        <f>+Central!V51</f>
        <v>0</v>
      </c>
      <c r="W153" s="99">
        <f>+Central!W51</f>
        <v>1305</v>
      </c>
      <c r="X153" s="99">
        <f>+Central!X51</f>
        <v>5723</v>
      </c>
      <c r="Y153" s="99">
        <f>+Central!Y51</f>
        <v>0</v>
      </c>
      <c r="Z153" s="99">
        <f>+Central!Z51</f>
        <v>0</v>
      </c>
      <c r="AA153" s="99">
        <f>+Central!AA51</f>
        <v>0</v>
      </c>
      <c r="AB153" s="88">
        <f t="shared" si="16"/>
        <v>48825</v>
      </c>
      <c r="AC153" s="53">
        <f t="shared" si="17"/>
        <v>332318</v>
      </c>
      <c r="AD153" s="41"/>
      <c r="AE153" s="100">
        <f>+Central!AE51</f>
        <v>100000</v>
      </c>
      <c r="AF153" s="100">
        <f>+Central!AF51</f>
        <v>712020</v>
      </c>
      <c r="AG153" s="100">
        <f>+Central!AG51</f>
        <v>131744</v>
      </c>
      <c r="AH153" s="100">
        <f>+Central!AH51</f>
        <v>0</v>
      </c>
      <c r="AI153" s="53">
        <f t="shared" si="18"/>
        <v>943764</v>
      </c>
      <c r="AJ153" s="100">
        <f>+Central!AJ51</f>
        <v>57910</v>
      </c>
      <c r="AK153" s="53">
        <f t="shared" si="19"/>
        <v>885854</v>
      </c>
      <c r="AL153" s="41"/>
    </row>
    <row r="154" spans="1:38" ht="22.5" customHeight="1">
      <c r="A154" s="4">
        <f t="shared" si="20"/>
        <v>150</v>
      </c>
      <c r="B154" s="91" t="s">
        <v>301</v>
      </c>
      <c r="C154" s="91">
        <v>9632</v>
      </c>
      <c r="D154" s="92" t="s">
        <v>136</v>
      </c>
      <c r="E154" s="146" t="str">
        <f t="shared" si="21"/>
        <v> </v>
      </c>
      <c r="F154" s="138" t="s">
        <v>316</v>
      </c>
      <c r="G154" s="99">
        <f>+Central!G52</f>
        <v>78426</v>
      </c>
      <c r="H154" s="99">
        <f>+Central!H52</f>
        <v>0</v>
      </c>
      <c r="I154" s="99">
        <f>+Central!I52</f>
        <v>0</v>
      </c>
      <c r="J154" s="99">
        <f>+Central!J52</f>
        <v>51361</v>
      </c>
      <c r="K154" s="99">
        <f>+Central!K52</f>
        <v>0</v>
      </c>
      <c r="L154" s="99">
        <f>+Central!L52</f>
        <v>0</v>
      </c>
      <c r="M154" s="99">
        <f>+Central!M52</f>
        <v>15673</v>
      </c>
      <c r="N154" s="99">
        <f>+Central!N52</f>
        <v>60914</v>
      </c>
      <c r="O154" s="99">
        <f>+Central!O52</f>
        <v>172894</v>
      </c>
      <c r="P154" s="99">
        <f>+Central!P52</f>
        <v>0</v>
      </c>
      <c r="Q154" s="53">
        <f t="shared" si="15"/>
        <v>379268</v>
      </c>
      <c r="R154" s="29"/>
      <c r="S154" s="100">
        <f>+Central!S52</f>
        <v>51755</v>
      </c>
      <c r="T154" s="99">
        <f>+Central!T52</f>
        <v>16640</v>
      </c>
      <c r="U154" s="99">
        <f>+Central!U52</f>
        <v>0</v>
      </c>
      <c r="V154" s="99">
        <f>+Central!V52</f>
        <v>89769</v>
      </c>
      <c r="W154" s="99">
        <f>+Central!W52</f>
        <v>97306</v>
      </c>
      <c r="X154" s="99">
        <f>+Central!X52</f>
        <v>68172</v>
      </c>
      <c r="Y154" s="99">
        <f>+Central!Y52</f>
        <v>1500</v>
      </c>
      <c r="Z154" s="99">
        <f>+Central!Z52</f>
        <v>0</v>
      </c>
      <c r="AA154" s="99">
        <f>+Central!AA52</f>
        <v>0</v>
      </c>
      <c r="AB154" s="88">
        <f t="shared" si="16"/>
        <v>325142</v>
      </c>
      <c r="AC154" s="53">
        <f t="shared" si="17"/>
        <v>54126</v>
      </c>
      <c r="AD154" s="41"/>
      <c r="AE154" s="100">
        <f>+Central!AE52</f>
        <v>5574573</v>
      </c>
      <c r="AF154" s="100">
        <f>+Central!AF52</f>
        <v>35679</v>
      </c>
      <c r="AG154" s="100">
        <f>+Central!AG52</f>
        <v>865759</v>
      </c>
      <c r="AH154" s="100">
        <f>+Central!AH52</f>
        <v>70589</v>
      </c>
      <c r="AI154" s="53">
        <f t="shared" si="18"/>
        <v>6546600</v>
      </c>
      <c r="AJ154" s="100">
        <f>+Central!AJ52</f>
        <v>102894</v>
      </c>
      <c r="AK154" s="53">
        <f t="shared" si="19"/>
        <v>6443706</v>
      </c>
      <c r="AL154" s="41"/>
    </row>
    <row r="155" spans="1:38" ht="22.5" customHeight="1">
      <c r="A155" s="4">
        <f t="shared" si="20"/>
        <v>151</v>
      </c>
      <c r="B155" s="91" t="s">
        <v>301</v>
      </c>
      <c r="C155" s="91">
        <v>9633</v>
      </c>
      <c r="D155" s="92" t="s">
        <v>137</v>
      </c>
      <c r="E155" s="146" t="str">
        <f t="shared" si="21"/>
        <v> </v>
      </c>
      <c r="F155" s="138" t="s">
        <v>316</v>
      </c>
      <c r="G155" s="99">
        <f>+Central!G53</f>
        <v>213313</v>
      </c>
      <c r="H155" s="99">
        <f>+Central!H53</f>
        <v>3351</v>
      </c>
      <c r="I155" s="99">
        <f>+Central!I53</f>
        <v>23777</v>
      </c>
      <c r="J155" s="99">
        <f>+Central!J53</f>
        <v>0</v>
      </c>
      <c r="K155" s="99">
        <f>+Central!K53</f>
        <v>0</v>
      </c>
      <c r="L155" s="99">
        <f>+Central!L53</f>
        <v>33500</v>
      </c>
      <c r="M155" s="99">
        <f>+Central!M53</f>
        <v>216158</v>
      </c>
      <c r="N155" s="99">
        <f>+Central!N53</f>
        <v>763026</v>
      </c>
      <c r="O155" s="99">
        <f>+Central!O53</f>
        <v>1500</v>
      </c>
      <c r="P155" s="99">
        <f>+Central!P53</f>
        <v>15280</v>
      </c>
      <c r="Q155" s="53">
        <f t="shared" si="15"/>
        <v>1269905</v>
      </c>
      <c r="R155" s="29"/>
      <c r="S155" s="100">
        <f>+Central!S53</f>
        <v>99626</v>
      </c>
      <c r="T155" s="99">
        <f>+Central!T53</f>
        <v>35100</v>
      </c>
      <c r="U155" s="99">
        <f>+Central!U53</f>
        <v>2568</v>
      </c>
      <c r="V155" s="99">
        <f>+Central!V53</f>
        <v>345077</v>
      </c>
      <c r="W155" s="99">
        <f>+Central!W53</f>
        <v>307935</v>
      </c>
      <c r="X155" s="99">
        <f>+Central!X53</f>
        <v>280010</v>
      </c>
      <c r="Y155" s="99">
        <f>+Central!Y53</f>
        <v>162690</v>
      </c>
      <c r="Z155" s="99">
        <f>+Central!Z53</f>
        <v>29293</v>
      </c>
      <c r="AA155" s="99">
        <f>+Central!AA53</f>
        <v>0</v>
      </c>
      <c r="AB155" s="88">
        <f t="shared" si="16"/>
        <v>1262299</v>
      </c>
      <c r="AC155" s="53">
        <f t="shared" si="17"/>
        <v>7606</v>
      </c>
      <c r="AD155" s="41"/>
      <c r="AE155" s="100">
        <f>+Central!AE53</f>
        <v>7712045</v>
      </c>
      <c r="AF155" s="100">
        <f>+Central!AF53</f>
        <v>61864</v>
      </c>
      <c r="AG155" s="100">
        <f>+Central!AG53</f>
        <v>16962749</v>
      </c>
      <c r="AH155" s="100">
        <f>+Central!AH53</f>
        <v>41467</v>
      </c>
      <c r="AI155" s="53">
        <f t="shared" si="18"/>
        <v>24778125</v>
      </c>
      <c r="AJ155" s="100">
        <f>+Central!AJ53</f>
        <v>114023</v>
      </c>
      <c r="AK155" s="53">
        <f t="shared" si="19"/>
        <v>24664102</v>
      </c>
      <c r="AL155" s="41"/>
    </row>
    <row r="156" spans="1:38" ht="22.5" customHeight="1">
      <c r="A156" s="4">
        <f t="shared" si="20"/>
        <v>152</v>
      </c>
      <c r="B156" s="91" t="s">
        <v>302</v>
      </c>
      <c r="C156" s="91">
        <v>9659</v>
      </c>
      <c r="D156" s="92" t="s">
        <v>148</v>
      </c>
      <c r="E156" s="92">
        <f aca="true" t="shared" si="22" ref="E156:E194">IF(F156="y",1,"")</f>
        <v>1</v>
      </c>
      <c r="F156" s="148" t="s">
        <v>315</v>
      </c>
      <c r="G156" s="99">
        <f>+Alpine!G5</f>
        <v>5475</v>
      </c>
      <c r="H156" s="99">
        <f>+Alpine!H5</f>
        <v>100</v>
      </c>
      <c r="I156" s="99">
        <f>+Alpine!I5</f>
        <v>5047</v>
      </c>
      <c r="J156" s="99">
        <f>+Alpine!J5</f>
        <v>0</v>
      </c>
      <c r="K156" s="99">
        <f>+Alpine!K5</f>
        <v>0</v>
      </c>
      <c r="L156" s="99">
        <f>+Alpine!L5</f>
        <v>0</v>
      </c>
      <c r="M156" s="99">
        <f>+Alpine!M5</f>
        <v>24954</v>
      </c>
      <c r="N156" s="99">
        <f>+Alpine!N5</f>
        <v>5915</v>
      </c>
      <c r="O156" s="99">
        <f>+Alpine!O5</f>
        <v>3350</v>
      </c>
      <c r="P156" s="99">
        <f>+Alpine!P5</f>
        <v>0</v>
      </c>
      <c r="Q156" s="53">
        <f t="shared" si="15"/>
        <v>44841</v>
      </c>
      <c r="R156" s="10"/>
      <c r="S156" s="100">
        <f>+Alpine!S5</f>
        <v>692</v>
      </c>
      <c r="T156" s="99">
        <f>+Alpine!T5</f>
        <v>0</v>
      </c>
      <c r="U156" s="99">
        <f>+Alpine!U5</f>
        <v>113</v>
      </c>
      <c r="V156" s="99">
        <f>+Alpine!V5</f>
        <v>0</v>
      </c>
      <c r="W156" s="99">
        <f>+Alpine!W5</f>
        <v>3343</v>
      </c>
      <c r="X156" s="99">
        <f>+Alpine!X5</f>
        <v>9327</v>
      </c>
      <c r="Y156" s="99">
        <f>+Alpine!Y5</f>
        <v>197</v>
      </c>
      <c r="Z156" s="99">
        <f>+Alpine!Z5</f>
        <v>5000</v>
      </c>
      <c r="AA156" s="99">
        <f>+Alpine!AA5</f>
        <v>0</v>
      </c>
      <c r="AB156" s="88">
        <f t="shared" si="16"/>
        <v>18672</v>
      </c>
      <c r="AC156" s="53">
        <f t="shared" si="17"/>
        <v>26169</v>
      </c>
      <c r="AD156" s="41"/>
      <c r="AE156" s="100">
        <f>+Alpine!AE5</f>
        <v>971500</v>
      </c>
      <c r="AF156" s="100">
        <f>+Alpine!AF5</f>
        <v>0</v>
      </c>
      <c r="AG156" s="100">
        <f>+Alpine!AG5</f>
        <v>189000</v>
      </c>
      <c r="AH156" s="100">
        <f>+Alpine!AH5</f>
        <v>0</v>
      </c>
      <c r="AI156" s="53">
        <f t="shared" si="18"/>
        <v>1160500</v>
      </c>
      <c r="AJ156" s="100">
        <f>+Alpine!AJ5</f>
        <v>0</v>
      </c>
      <c r="AK156" s="53">
        <f t="shared" si="19"/>
        <v>1160500</v>
      </c>
      <c r="AL156" s="41"/>
    </row>
    <row r="157" spans="1:38" ht="22.5" customHeight="1">
      <c r="A157" s="4">
        <f t="shared" si="20"/>
        <v>153</v>
      </c>
      <c r="B157" s="91" t="s">
        <v>302</v>
      </c>
      <c r="C157" s="91">
        <v>9739</v>
      </c>
      <c r="D157" s="92" t="s">
        <v>163</v>
      </c>
      <c r="E157" s="92">
        <f t="shared" si="22"/>
        <v>1</v>
      </c>
      <c r="F157" s="148" t="s">
        <v>315</v>
      </c>
      <c r="G157" s="99">
        <f>+Alpine!G6</f>
        <v>41918</v>
      </c>
      <c r="H157" s="99">
        <f>+Alpine!H6</f>
        <v>0</v>
      </c>
      <c r="I157" s="99">
        <f>+Alpine!I6</f>
        <v>0</v>
      </c>
      <c r="J157" s="99">
        <f>+Alpine!J6</f>
        <v>0</v>
      </c>
      <c r="K157" s="99">
        <f>+Alpine!K6</f>
        <v>0</v>
      </c>
      <c r="L157" s="99">
        <f>+Alpine!L6</f>
        <v>0</v>
      </c>
      <c r="M157" s="99">
        <f>+Alpine!M6</f>
        <v>5151</v>
      </c>
      <c r="N157" s="99">
        <f>+Alpine!N6</f>
        <v>10170</v>
      </c>
      <c r="O157" s="99">
        <f>+Alpine!O6</f>
        <v>6172</v>
      </c>
      <c r="P157" s="99">
        <f>+Alpine!P6</f>
        <v>0</v>
      </c>
      <c r="Q157" s="53">
        <f t="shared" si="15"/>
        <v>63411</v>
      </c>
      <c r="R157" s="7"/>
      <c r="S157" s="100">
        <f>+Alpine!S6</f>
        <v>46766</v>
      </c>
      <c r="T157" s="99">
        <f>+Alpine!T6</f>
        <v>0</v>
      </c>
      <c r="U157" s="99">
        <f>+Alpine!U6</f>
        <v>0</v>
      </c>
      <c r="V157" s="99">
        <f>+Alpine!V6</f>
        <v>0</v>
      </c>
      <c r="W157" s="99">
        <f>+Alpine!W6</f>
        <v>7395</v>
      </c>
      <c r="X157" s="99">
        <f>+Alpine!X6</f>
        <v>9143</v>
      </c>
      <c r="Y157" s="99">
        <f>+Alpine!Y6</f>
        <v>0</v>
      </c>
      <c r="Z157" s="99">
        <f>+Alpine!Z6</f>
        <v>0</v>
      </c>
      <c r="AA157" s="99">
        <f>+Alpine!AA6</f>
        <v>0</v>
      </c>
      <c r="AB157" s="88">
        <f t="shared" si="16"/>
        <v>63304</v>
      </c>
      <c r="AC157" s="53">
        <f t="shared" si="17"/>
        <v>107</v>
      </c>
      <c r="AD157" s="41"/>
      <c r="AE157" s="100">
        <f>+Alpine!AE6</f>
        <v>790000</v>
      </c>
      <c r="AF157" s="100">
        <f>+Alpine!AF6</f>
        <v>0</v>
      </c>
      <c r="AG157" s="100">
        <f>+Alpine!AG6</f>
        <v>34673</v>
      </c>
      <c r="AH157" s="100">
        <f>+Alpine!AH6</f>
        <v>0</v>
      </c>
      <c r="AI157" s="53">
        <f t="shared" si="18"/>
        <v>824673</v>
      </c>
      <c r="AJ157" s="100">
        <f>+Alpine!AJ6</f>
        <v>0</v>
      </c>
      <c r="AK157" s="53">
        <f t="shared" si="19"/>
        <v>824673</v>
      </c>
      <c r="AL157" s="41"/>
    </row>
    <row r="158" spans="1:38" ht="22.5" customHeight="1">
      <c r="A158" s="4">
        <f t="shared" si="20"/>
        <v>154</v>
      </c>
      <c r="B158" s="91" t="s">
        <v>302</v>
      </c>
      <c r="C158" s="91">
        <v>9707</v>
      </c>
      <c r="D158" s="92" t="s">
        <v>160</v>
      </c>
      <c r="E158" s="92">
        <f t="shared" si="22"/>
        <v>1</v>
      </c>
      <c r="F158" s="148" t="s">
        <v>315</v>
      </c>
      <c r="G158" s="99">
        <f>+Alpine!G7</f>
        <v>89519</v>
      </c>
      <c r="H158" s="99">
        <f>+Alpine!H7</f>
        <v>0</v>
      </c>
      <c r="I158" s="99">
        <f>+Alpine!I7</f>
        <v>0</v>
      </c>
      <c r="J158" s="99">
        <f>+Alpine!J7</f>
        <v>0</v>
      </c>
      <c r="K158" s="99">
        <f>+Alpine!K7</f>
        <v>15000</v>
      </c>
      <c r="L158" s="99">
        <f>+Alpine!L7</f>
        <v>500</v>
      </c>
      <c r="M158" s="99">
        <f>+Alpine!M7</f>
        <v>24611</v>
      </c>
      <c r="N158" s="99">
        <f>+Alpine!N7</f>
        <v>6408</v>
      </c>
      <c r="O158" s="99">
        <f>+Alpine!O7</f>
        <v>0</v>
      </c>
      <c r="P158" s="99">
        <f>+Alpine!P7</f>
        <v>19481</v>
      </c>
      <c r="Q158" s="53">
        <f t="shared" si="15"/>
        <v>155519</v>
      </c>
      <c r="R158" s="29"/>
      <c r="S158" s="100">
        <f>+Alpine!S7</f>
        <v>47275</v>
      </c>
      <c r="T158" s="99">
        <f>+Alpine!T7</f>
        <v>3822</v>
      </c>
      <c r="U158" s="99">
        <f>+Alpine!U7</f>
        <v>25634</v>
      </c>
      <c r="V158" s="99">
        <f>+Alpine!V7</f>
        <v>26177</v>
      </c>
      <c r="W158" s="99">
        <f>+Alpine!W7</f>
        <v>30362</v>
      </c>
      <c r="X158" s="99">
        <f>+Alpine!X7</f>
        <v>21250</v>
      </c>
      <c r="Y158" s="99">
        <f>+Alpine!Y7</f>
        <v>0</v>
      </c>
      <c r="Z158" s="99">
        <f>+Alpine!Z7</f>
        <v>0</v>
      </c>
      <c r="AA158" s="99">
        <f>+Alpine!AA7</f>
        <v>1742</v>
      </c>
      <c r="AB158" s="88">
        <f t="shared" si="16"/>
        <v>156262</v>
      </c>
      <c r="AC158" s="53">
        <f t="shared" si="17"/>
        <v>-743</v>
      </c>
      <c r="AD158" s="41"/>
      <c r="AE158" s="100">
        <f>+Alpine!AE7</f>
        <v>1145000</v>
      </c>
      <c r="AF158" s="100">
        <f>+Alpine!AF7</f>
        <v>4600</v>
      </c>
      <c r="AG158" s="100">
        <f>+Alpine!AG7</f>
        <v>147350</v>
      </c>
      <c r="AH158" s="100">
        <f>+Alpine!AH7</f>
        <v>1697</v>
      </c>
      <c r="AI158" s="53">
        <f t="shared" si="18"/>
        <v>1298647</v>
      </c>
      <c r="AJ158" s="100">
        <f>+Alpine!AJ7</f>
        <v>54042</v>
      </c>
      <c r="AK158" s="53">
        <f t="shared" si="19"/>
        <v>1244605</v>
      </c>
      <c r="AL158" s="41"/>
    </row>
    <row r="159" spans="1:38" ht="22.5" customHeight="1">
      <c r="A159" s="4">
        <f t="shared" si="20"/>
        <v>155</v>
      </c>
      <c r="B159" s="91" t="s">
        <v>302</v>
      </c>
      <c r="C159" s="91">
        <v>9710</v>
      </c>
      <c r="D159" s="92" t="s">
        <v>161</v>
      </c>
      <c r="E159" s="92">
        <f t="shared" si="22"/>
      </c>
      <c r="F159" s="148" t="s">
        <v>316</v>
      </c>
      <c r="G159" s="99">
        <f>+Alpine!G8</f>
        <v>23785</v>
      </c>
      <c r="H159" s="99">
        <f>+Alpine!H8</f>
        <v>0</v>
      </c>
      <c r="I159" s="99">
        <f>+Alpine!I8</f>
        <v>455</v>
      </c>
      <c r="J159" s="99">
        <f>+Alpine!J8</f>
        <v>0</v>
      </c>
      <c r="K159" s="99">
        <f>+Alpine!K8</f>
        <v>0</v>
      </c>
      <c r="L159" s="99">
        <f>+Alpine!L8</f>
        <v>16500</v>
      </c>
      <c r="M159" s="99">
        <f>+Alpine!M8</f>
        <v>3089</v>
      </c>
      <c r="N159" s="99">
        <f>+Alpine!N8</f>
        <v>13178</v>
      </c>
      <c r="O159" s="99">
        <f>+Alpine!O8</f>
        <v>304</v>
      </c>
      <c r="P159" s="99">
        <f>+Alpine!P8</f>
        <v>0</v>
      </c>
      <c r="Q159" s="53">
        <f t="shared" si="15"/>
        <v>57311</v>
      </c>
      <c r="R159" s="29"/>
      <c r="S159" s="100">
        <f>+Alpine!S8</f>
        <v>18558</v>
      </c>
      <c r="T159" s="99">
        <f>+Alpine!T8</f>
        <v>3235</v>
      </c>
      <c r="U159" s="99">
        <f>+Alpine!U8</f>
        <v>10079</v>
      </c>
      <c r="V159" s="99">
        <f>+Alpine!V8</f>
        <v>2986</v>
      </c>
      <c r="W159" s="99">
        <f>+Alpine!W8</f>
        <v>10893</v>
      </c>
      <c r="X159" s="99">
        <f>+Alpine!X8</f>
        <v>7207</v>
      </c>
      <c r="Y159" s="99">
        <f>+Alpine!Y8</f>
        <v>2244</v>
      </c>
      <c r="Z159" s="99">
        <f>+Alpine!Z8</f>
        <v>0</v>
      </c>
      <c r="AA159" s="99">
        <f>+Alpine!AA8</f>
        <v>0</v>
      </c>
      <c r="AB159" s="88">
        <f t="shared" si="16"/>
        <v>55202</v>
      </c>
      <c r="AC159" s="53">
        <f t="shared" si="17"/>
        <v>2109</v>
      </c>
      <c r="AD159" s="41"/>
      <c r="AE159" s="100">
        <f>+Alpine!AE8</f>
        <v>0</v>
      </c>
      <c r="AF159" s="100">
        <f>+Alpine!AF8</f>
        <v>0</v>
      </c>
      <c r="AG159" s="100">
        <f>+Alpine!AG8</f>
        <v>271788</v>
      </c>
      <c r="AH159" s="100">
        <f>+Alpine!AH8</f>
        <v>0</v>
      </c>
      <c r="AI159" s="53">
        <f t="shared" si="18"/>
        <v>271788</v>
      </c>
      <c r="AJ159" s="100">
        <f>+Alpine!AJ8</f>
        <v>2337</v>
      </c>
      <c r="AK159" s="53">
        <f t="shared" si="19"/>
        <v>269451</v>
      </c>
      <c r="AL159" s="41"/>
    </row>
    <row r="160" spans="1:38" ht="22.5" customHeight="1">
      <c r="A160" s="4">
        <f t="shared" si="20"/>
        <v>156</v>
      </c>
      <c r="B160" s="91" t="s">
        <v>302</v>
      </c>
      <c r="C160" s="91">
        <v>9709</v>
      </c>
      <c r="D160" s="92" t="s">
        <v>162</v>
      </c>
      <c r="E160" s="92">
        <f t="shared" si="22"/>
      </c>
      <c r="F160" s="148" t="s">
        <v>316</v>
      </c>
      <c r="G160" s="99">
        <f>+Alpine!G9</f>
        <v>64490</v>
      </c>
      <c r="H160" s="99">
        <f>+Alpine!H9</f>
        <v>0</v>
      </c>
      <c r="I160" s="99">
        <f>+Alpine!I9</f>
        <v>421</v>
      </c>
      <c r="J160" s="99">
        <f>+Alpine!J9</f>
        <v>0</v>
      </c>
      <c r="K160" s="99">
        <f>+Alpine!K9</f>
        <v>125</v>
      </c>
      <c r="L160" s="99">
        <f>+Alpine!L9</f>
        <v>6099</v>
      </c>
      <c r="M160" s="99">
        <f>+Alpine!M9</f>
        <v>7517</v>
      </c>
      <c r="N160" s="99">
        <f>+Alpine!N9</f>
        <v>1755</v>
      </c>
      <c r="O160" s="99">
        <f>+Alpine!O9</f>
        <v>10270</v>
      </c>
      <c r="P160" s="99">
        <f>+Alpine!P9</f>
        <v>9191</v>
      </c>
      <c r="Q160" s="53">
        <f t="shared" si="15"/>
        <v>99868</v>
      </c>
      <c r="R160" s="10"/>
      <c r="S160" s="100">
        <f>+Alpine!S9</f>
        <v>39878</v>
      </c>
      <c r="T160" s="99">
        <f>+Alpine!T9</f>
        <v>0</v>
      </c>
      <c r="U160" s="99">
        <f>+Alpine!U9</f>
        <v>2094</v>
      </c>
      <c r="V160" s="99">
        <f>+Alpine!V9</f>
        <v>3222</v>
      </c>
      <c r="W160" s="99">
        <f>+Alpine!W9</f>
        <v>20302</v>
      </c>
      <c r="X160" s="99">
        <f>+Alpine!X9</f>
        <v>25894</v>
      </c>
      <c r="Y160" s="99">
        <f>+Alpine!Y9</f>
        <v>871</v>
      </c>
      <c r="Z160" s="99">
        <f>+Alpine!Z9</f>
        <v>0</v>
      </c>
      <c r="AA160" s="99">
        <f>+Alpine!AA9</f>
        <v>389</v>
      </c>
      <c r="AB160" s="88">
        <f t="shared" si="16"/>
        <v>92650</v>
      </c>
      <c r="AC160" s="53">
        <f t="shared" si="17"/>
        <v>7218</v>
      </c>
      <c r="AD160" s="41"/>
      <c r="AE160" s="100">
        <f>+Alpine!AE9</f>
        <v>870000</v>
      </c>
      <c r="AF160" s="100">
        <f>+Alpine!AF9</f>
        <v>0</v>
      </c>
      <c r="AG160" s="100">
        <f>+Alpine!AG9</f>
        <v>88727</v>
      </c>
      <c r="AH160" s="100">
        <f>+Alpine!AH9</f>
        <v>0</v>
      </c>
      <c r="AI160" s="53">
        <f t="shared" si="18"/>
        <v>958727</v>
      </c>
      <c r="AJ160" s="100">
        <f>+Alpine!AJ9</f>
        <v>0</v>
      </c>
      <c r="AK160" s="53">
        <f t="shared" si="19"/>
        <v>958727</v>
      </c>
      <c r="AL160" s="41"/>
    </row>
    <row r="161" spans="1:38" ht="22.5" customHeight="1">
      <c r="A161" s="4">
        <f t="shared" si="20"/>
        <v>157</v>
      </c>
      <c r="B161" s="91" t="s">
        <v>302</v>
      </c>
      <c r="C161" s="91">
        <v>9695</v>
      </c>
      <c r="D161" s="92" t="s">
        <v>149</v>
      </c>
      <c r="E161" s="92">
        <f t="shared" si="22"/>
        <v>1</v>
      </c>
      <c r="F161" s="148" t="s">
        <v>315</v>
      </c>
      <c r="G161" s="99">
        <f>+Alpine!G10</f>
        <v>145159</v>
      </c>
      <c r="H161" s="99">
        <f>+Alpine!H10</f>
        <v>492</v>
      </c>
      <c r="I161" s="99">
        <f>+Alpine!I10</f>
        <v>0</v>
      </c>
      <c r="J161" s="99">
        <f>+Alpine!J10</f>
        <v>5120</v>
      </c>
      <c r="K161" s="99">
        <f>+Alpine!K10</f>
        <v>1500</v>
      </c>
      <c r="L161" s="99">
        <f>+Alpine!L10</f>
        <v>10000</v>
      </c>
      <c r="M161" s="99">
        <f>+Alpine!M10</f>
        <v>79048</v>
      </c>
      <c r="N161" s="99">
        <f>+Alpine!N10</f>
        <v>13666</v>
      </c>
      <c r="O161" s="99">
        <f>+Alpine!O10</f>
        <v>27426</v>
      </c>
      <c r="P161" s="99">
        <f>+Alpine!P10</f>
        <v>194</v>
      </c>
      <c r="Q161" s="53">
        <f t="shared" si="15"/>
        <v>282605</v>
      </c>
      <c r="R161" s="10"/>
      <c r="S161" s="100">
        <f>+Alpine!S10</f>
        <v>120658</v>
      </c>
      <c r="T161" s="99">
        <f>+Alpine!T10</f>
        <v>14300</v>
      </c>
      <c r="U161" s="99">
        <f>+Alpine!U10</f>
        <v>9657</v>
      </c>
      <c r="V161" s="99">
        <f>+Alpine!V10</f>
        <v>39572</v>
      </c>
      <c r="W161" s="99">
        <f>+Alpine!W10</f>
        <v>67809</v>
      </c>
      <c r="X161" s="99">
        <f>+Alpine!X10</f>
        <v>35141</v>
      </c>
      <c r="Y161" s="99">
        <f>+Alpine!Y10</f>
        <v>11000</v>
      </c>
      <c r="Z161" s="99">
        <f>+Alpine!Z10</f>
        <v>492</v>
      </c>
      <c r="AA161" s="99">
        <f>+Alpine!AA10</f>
        <v>0</v>
      </c>
      <c r="AB161" s="88">
        <f t="shared" si="16"/>
        <v>298629</v>
      </c>
      <c r="AC161" s="53">
        <f t="shared" si="17"/>
        <v>-16024</v>
      </c>
      <c r="AD161" s="41"/>
      <c r="AE161" s="100">
        <f>+Alpine!AE10</f>
        <v>3635000</v>
      </c>
      <c r="AF161" s="100">
        <f>+Alpine!AF10</f>
        <v>500000</v>
      </c>
      <c r="AG161" s="100">
        <f>+Alpine!AG10</f>
        <v>534788</v>
      </c>
      <c r="AH161" s="100">
        <f>+Alpine!AH10</f>
        <v>0</v>
      </c>
      <c r="AI161" s="53">
        <f t="shared" si="18"/>
        <v>4669788</v>
      </c>
      <c r="AJ161" s="100">
        <f>+Alpine!AJ10</f>
        <v>4106</v>
      </c>
      <c r="AK161" s="53">
        <f t="shared" si="19"/>
        <v>4665682</v>
      </c>
      <c r="AL161" s="41"/>
    </row>
    <row r="162" spans="1:38" ht="22.5" customHeight="1">
      <c r="A162" s="4">
        <f t="shared" si="20"/>
        <v>158</v>
      </c>
      <c r="B162" s="91" t="s">
        <v>302</v>
      </c>
      <c r="C162" s="91">
        <v>9660</v>
      </c>
      <c r="D162" s="92" t="s">
        <v>150</v>
      </c>
      <c r="E162" s="92">
        <f t="shared" si="22"/>
      </c>
      <c r="F162" s="148" t="s">
        <v>316</v>
      </c>
      <c r="G162" s="99">
        <f>+Alpine!G11</f>
        <v>106650</v>
      </c>
      <c r="H162" s="99">
        <f>+Alpine!H11</f>
        <v>0</v>
      </c>
      <c r="I162" s="99">
        <f>+Alpine!I11</f>
        <v>432</v>
      </c>
      <c r="J162" s="99">
        <f>+Alpine!J11</f>
        <v>0</v>
      </c>
      <c r="K162" s="99">
        <f>+Alpine!K11</f>
        <v>500</v>
      </c>
      <c r="L162" s="99">
        <f>+Alpine!L11</f>
        <v>0</v>
      </c>
      <c r="M162" s="99">
        <f>+Alpine!M11</f>
        <v>59468</v>
      </c>
      <c r="N162" s="99">
        <f>+Alpine!N11</f>
        <v>9969</v>
      </c>
      <c r="O162" s="99">
        <f>+Alpine!O11</f>
        <v>4566</v>
      </c>
      <c r="P162" s="99">
        <f>+Alpine!P11</f>
        <v>548</v>
      </c>
      <c r="Q162" s="53">
        <f t="shared" si="15"/>
        <v>182133</v>
      </c>
      <c r="R162" s="10"/>
      <c r="S162" s="100">
        <f>+Alpine!S11</f>
        <v>48248</v>
      </c>
      <c r="T162" s="99">
        <f>+Alpine!T11</f>
        <v>21996</v>
      </c>
      <c r="U162" s="99">
        <f>+Alpine!U11</f>
        <v>5004</v>
      </c>
      <c r="V162" s="99">
        <f>+Alpine!V11</f>
        <v>23985</v>
      </c>
      <c r="W162" s="99">
        <f>+Alpine!W11</f>
        <v>48105</v>
      </c>
      <c r="X162" s="99">
        <f>+Alpine!X11</f>
        <v>20504</v>
      </c>
      <c r="Y162" s="99">
        <f>+Alpine!Y11</f>
        <v>3500</v>
      </c>
      <c r="Z162" s="99">
        <f>+Alpine!Z11</f>
        <v>432</v>
      </c>
      <c r="AA162" s="99">
        <f>+Alpine!AA11</f>
        <v>1004</v>
      </c>
      <c r="AB162" s="88">
        <f t="shared" si="16"/>
        <v>172778</v>
      </c>
      <c r="AC162" s="53">
        <f t="shared" si="17"/>
        <v>9355</v>
      </c>
      <c r="AD162" s="41"/>
      <c r="AE162" s="100">
        <f>+Alpine!AE11</f>
        <v>1679865</v>
      </c>
      <c r="AF162" s="100">
        <f>+Alpine!AF11</f>
        <v>4965</v>
      </c>
      <c r="AG162" s="100">
        <f>+Alpine!AG11</f>
        <v>291734</v>
      </c>
      <c r="AH162" s="100">
        <f>+Alpine!AH11</f>
        <v>0</v>
      </c>
      <c r="AI162" s="53">
        <f t="shared" si="18"/>
        <v>1976564</v>
      </c>
      <c r="AJ162" s="100">
        <f>+Alpine!AJ11</f>
        <v>0</v>
      </c>
      <c r="AK162" s="53">
        <f t="shared" si="19"/>
        <v>1976564</v>
      </c>
      <c r="AL162" s="41"/>
    </row>
    <row r="163" spans="1:53" ht="22.5" customHeight="1">
      <c r="A163" s="4">
        <f t="shared" si="20"/>
        <v>159</v>
      </c>
      <c r="B163" s="91" t="s">
        <v>302</v>
      </c>
      <c r="C163" s="91">
        <v>9638</v>
      </c>
      <c r="D163" s="92" t="s">
        <v>138</v>
      </c>
      <c r="E163" s="92">
        <f t="shared" si="22"/>
        <v>1</v>
      </c>
      <c r="F163" s="148" t="s">
        <v>315</v>
      </c>
      <c r="G163" s="99">
        <f>+Alpine!G12</f>
        <v>81358</v>
      </c>
      <c r="H163" s="99">
        <f>+Alpine!H12</f>
        <v>0</v>
      </c>
      <c r="I163" s="99">
        <f>+Alpine!I12</f>
        <v>2716</v>
      </c>
      <c r="J163" s="99">
        <f>+Alpine!J12</f>
        <v>46685</v>
      </c>
      <c r="K163" s="99">
        <f>+Alpine!K12</f>
        <v>5000</v>
      </c>
      <c r="L163" s="99">
        <f>+Alpine!L12</f>
        <v>411</v>
      </c>
      <c r="M163" s="99">
        <f>+Alpine!M12</f>
        <v>5997</v>
      </c>
      <c r="N163" s="99">
        <f>+Alpine!N12</f>
        <v>8060</v>
      </c>
      <c r="O163" s="99">
        <f>+Alpine!O12</f>
        <v>1400</v>
      </c>
      <c r="P163" s="99">
        <f>+Alpine!P12</f>
        <v>0</v>
      </c>
      <c r="Q163" s="53">
        <f t="shared" si="15"/>
        <v>151627</v>
      </c>
      <c r="R163" s="10"/>
      <c r="S163" s="100">
        <f>+Alpine!S12</f>
        <v>60276</v>
      </c>
      <c r="T163" s="99">
        <f>+Alpine!T12</f>
        <v>9360</v>
      </c>
      <c r="U163" s="99">
        <f>+Alpine!U12</f>
        <v>1224</v>
      </c>
      <c r="V163" s="99">
        <f>+Alpine!V12</f>
        <v>16460</v>
      </c>
      <c r="W163" s="99">
        <f>+Alpine!W12</f>
        <v>276294</v>
      </c>
      <c r="X163" s="99">
        <f>+Alpine!X12</f>
        <v>21419</v>
      </c>
      <c r="Y163" s="99">
        <f>+Alpine!Y12</f>
        <v>1609</v>
      </c>
      <c r="Z163" s="99">
        <f>+Alpine!Z12</f>
        <v>1261</v>
      </c>
      <c r="AA163" s="99">
        <f>+Alpine!AA12</f>
        <v>1108</v>
      </c>
      <c r="AB163" s="88">
        <f t="shared" si="16"/>
        <v>389011</v>
      </c>
      <c r="AC163" s="53">
        <f t="shared" si="17"/>
        <v>-237384</v>
      </c>
      <c r="AD163" s="41"/>
      <c r="AE163" s="100">
        <f>+Alpine!AE12</f>
        <v>1771561</v>
      </c>
      <c r="AF163" s="100">
        <f>+Alpine!AF12</f>
        <v>486063</v>
      </c>
      <c r="AG163" s="100">
        <f>+Alpine!AG12</f>
        <v>170777</v>
      </c>
      <c r="AH163" s="100">
        <f>+Alpine!AH12</f>
        <v>0</v>
      </c>
      <c r="AI163" s="53">
        <f t="shared" si="18"/>
        <v>2428401</v>
      </c>
      <c r="AJ163" s="100">
        <f>+Alpine!AJ12</f>
        <v>130770</v>
      </c>
      <c r="AK163" s="53">
        <f t="shared" si="19"/>
        <v>2297631</v>
      </c>
      <c r="AL163" s="41"/>
      <c r="BA163" s="145"/>
    </row>
    <row r="164" spans="1:38" ht="22.5" customHeight="1">
      <c r="A164" s="4">
        <f t="shared" si="20"/>
        <v>160</v>
      </c>
      <c r="B164" s="91" t="s">
        <v>302</v>
      </c>
      <c r="C164" s="91">
        <v>9639</v>
      </c>
      <c r="D164" s="92" t="s">
        <v>139</v>
      </c>
      <c r="E164" s="92">
        <f t="shared" si="22"/>
      </c>
      <c r="F164" s="148" t="s">
        <v>316</v>
      </c>
      <c r="G164" s="99">
        <f>+Alpine!G13</f>
        <v>107592</v>
      </c>
      <c r="H164" s="99">
        <f>+Alpine!H13</f>
        <v>2234</v>
      </c>
      <c r="I164" s="99">
        <f>+Alpine!I13</f>
        <v>0</v>
      </c>
      <c r="J164" s="99">
        <f>+Alpine!J13</f>
        <v>0</v>
      </c>
      <c r="K164" s="99">
        <f>+Alpine!K13</f>
        <v>4210</v>
      </c>
      <c r="L164" s="99">
        <f>+Alpine!L13</f>
        <v>10400</v>
      </c>
      <c r="M164" s="99">
        <f>+Alpine!M13</f>
        <v>10834</v>
      </c>
      <c r="N164" s="99">
        <f>+Alpine!N13</f>
        <v>0</v>
      </c>
      <c r="O164" s="99">
        <f>+Alpine!O13</f>
        <v>10285</v>
      </c>
      <c r="P164" s="99">
        <f>+Alpine!P13</f>
        <v>4675</v>
      </c>
      <c r="Q164" s="53">
        <f t="shared" si="15"/>
        <v>150230</v>
      </c>
      <c r="R164" s="29"/>
      <c r="S164" s="100">
        <f>+Alpine!S13</f>
        <v>55633</v>
      </c>
      <c r="T164" s="99">
        <f>+Alpine!T13</f>
        <v>0</v>
      </c>
      <c r="U164" s="99">
        <f>+Alpine!U13</f>
        <v>12331</v>
      </c>
      <c r="V164" s="99">
        <f>+Alpine!V13</f>
        <v>24766</v>
      </c>
      <c r="W164" s="99">
        <f>+Alpine!W13</f>
        <v>21421</v>
      </c>
      <c r="X164" s="99">
        <f>+Alpine!X13</f>
        <v>9698</v>
      </c>
      <c r="Y164" s="99">
        <f>+Alpine!Y13</f>
        <v>15589</v>
      </c>
      <c r="Z164" s="99">
        <f>+Alpine!Z13</f>
        <v>4700</v>
      </c>
      <c r="AA164" s="99">
        <f>+Alpine!AA13</f>
        <v>13461</v>
      </c>
      <c r="AB164" s="88">
        <f t="shared" si="16"/>
        <v>157599</v>
      </c>
      <c r="AC164" s="53">
        <f t="shared" si="17"/>
        <v>-7369</v>
      </c>
      <c r="AD164" s="41"/>
      <c r="AE164" s="100">
        <f>+Alpine!AE13</f>
        <v>1845000</v>
      </c>
      <c r="AF164" s="100">
        <f>+Alpine!AF13</f>
        <v>0</v>
      </c>
      <c r="AG164" s="100">
        <f>+Alpine!AG13</f>
        <v>82809</v>
      </c>
      <c r="AH164" s="100">
        <f>+Alpine!AH13</f>
        <v>0</v>
      </c>
      <c r="AI164" s="53">
        <f t="shared" si="18"/>
        <v>1927809</v>
      </c>
      <c r="AJ164" s="100">
        <f>+Alpine!AJ13</f>
        <v>997</v>
      </c>
      <c r="AK164" s="53">
        <f t="shared" si="19"/>
        <v>1926812</v>
      </c>
      <c r="AL164" s="41"/>
    </row>
    <row r="165" spans="1:53" ht="22.5" customHeight="1">
      <c r="A165" s="4">
        <f t="shared" si="20"/>
        <v>161</v>
      </c>
      <c r="B165" s="91" t="s">
        <v>302</v>
      </c>
      <c r="C165" s="91">
        <v>9662</v>
      </c>
      <c r="D165" s="92" t="s">
        <v>151</v>
      </c>
      <c r="E165" s="92">
        <f t="shared" si="22"/>
      </c>
      <c r="F165" s="148" t="s">
        <v>316</v>
      </c>
      <c r="G165" s="99">
        <f>+Alpine!G14</f>
        <v>26419</v>
      </c>
      <c r="H165" s="99">
        <f>+Alpine!H14</f>
        <v>0</v>
      </c>
      <c r="I165" s="99">
        <f>+Alpine!I14</f>
        <v>70</v>
      </c>
      <c r="J165" s="99">
        <f>+Alpine!J14</f>
        <v>0</v>
      </c>
      <c r="K165" s="99">
        <f>+Alpine!K14</f>
        <v>0</v>
      </c>
      <c r="L165" s="99">
        <f>+Alpine!L14</f>
        <v>0</v>
      </c>
      <c r="M165" s="99">
        <f>+Alpine!M14</f>
        <v>5525</v>
      </c>
      <c r="N165" s="99">
        <f>+Alpine!N14</f>
        <v>43861</v>
      </c>
      <c r="O165" s="99">
        <f>+Alpine!O14</f>
        <v>0</v>
      </c>
      <c r="P165" s="99">
        <f>+Alpine!P14</f>
        <v>648</v>
      </c>
      <c r="Q165" s="53">
        <f t="shared" si="15"/>
        <v>76523</v>
      </c>
      <c r="R165" s="29"/>
      <c r="S165" s="100">
        <f>+Alpine!S14</f>
        <v>26767</v>
      </c>
      <c r="T165" s="99">
        <f>+Alpine!T14</f>
        <v>0</v>
      </c>
      <c r="U165" s="99">
        <f>+Alpine!U14</f>
        <v>372</v>
      </c>
      <c r="V165" s="99">
        <f>+Alpine!V14</f>
        <v>82</v>
      </c>
      <c r="W165" s="99">
        <f>+Alpine!W14</f>
        <v>4705</v>
      </c>
      <c r="X165" s="99">
        <f>+Alpine!X14</f>
        <v>3626</v>
      </c>
      <c r="Y165" s="99">
        <f>+Alpine!Y14</f>
        <v>7801</v>
      </c>
      <c r="Z165" s="99">
        <f>+Alpine!Z14</f>
        <v>70</v>
      </c>
      <c r="AA165" s="99">
        <f>+Alpine!AA14</f>
        <v>0</v>
      </c>
      <c r="AB165" s="88">
        <f t="shared" si="16"/>
        <v>43423</v>
      </c>
      <c r="AC165" s="53">
        <f t="shared" si="17"/>
        <v>33100</v>
      </c>
      <c r="AD165" s="41"/>
      <c r="AE165" s="100">
        <f>+Alpine!AE14</f>
        <v>475815</v>
      </c>
      <c r="AF165" s="100">
        <f>+Alpine!AF14</f>
        <v>1665</v>
      </c>
      <c r="AG165" s="100">
        <f>+Alpine!AG14</f>
        <v>1063346</v>
      </c>
      <c r="AH165" s="100">
        <f>+Alpine!AH14</f>
        <v>1503</v>
      </c>
      <c r="AI165" s="53">
        <f t="shared" si="18"/>
        <v>1542329</v>
      </c>
      <c r="AJ165" s="100">
        <f>+Alpine!AJ14</f>
        <v>164547</v>
      </c>
      <c r="AK165" s="53">
        <f t="shared" si="19"/>
        <v>1377782</v>
      </c>
      <c r="AL165" s="41"/>
      <c r="BA165" s="86"/>
    </row>
    <row r="166" spans="1:38" ht="22.5" customHeight="1">
      <c r="A166" s="4">
        <f t="shared" si="20"/>
        <v>162</v>
      </c>
      <c r="B166" s="91" t="s">
        <v>302</v>
      </c>
      <c r="C166" s="91">
        <v>9663</v>
      </c>
      <c r="D166" s="92" t="s">
        <v>414</v>
      </c>
      <c r="E166" s="92">
        <f t="shared" si="22"/>
        <v>1</v>
      </c>
      <c r="F166" s="148" t="s">
        <v>315</v>
      </c>
      <c r="G166" s="99">
        <f>+Alpine!G15</f>
        <v>77598</v>
      </c>
      <c r="H166" s="99">
        <f>+Alpine!H15</f>
        <v>0</v>
      </c>
      <c r="I166" s="99">
        <f>+Alpine!I15</f>
        <v>0</v>
      </c>
      <c r="J166" s="99">
        <f>+Alpine!J15</f>
        <v>1000</v>
      </c>
      <c r="K166" s="99">
        <f>+Alpine!K15</f>
        <v>0</v>
      </c>
      <c r="L166" s="99">
        <f>+Alpine!L15</f>
        <v>3000</v>
      </c>
      <c r="M166" s="99">
        <f>+Alpine!M15</f>
        <v>32918</v>
      </c>
      <c r="N166" s="99">
        <f>+Alpine!N15</f>
        <v>18013</v>
      </c>
      <c r="O166" s="99">
        <f>+Alpine!O15</f>
        <v>31909</v>
      </c>
      <c r="P166" s="99">
        <f>+Alpine!P15</f>
        <v>0</v>
      </c>
      <c r="Q166" s="53">
        <f t="shared" si="15"/>
        <v>164438</v>
      </c>
      <c r="R166" s="29"/>
      <c r="S166" s="100">
        <f>+Alpine!S15</f>
        <v>62786</v>
      </c>
      <c r="T166" s="99">
        <f>+Alpine!T15</f>
        <v>20800</v>
      </c>
      <c r="U166" s="99">
        <f>+Alpine!U15</f>
        <v>0</v>
      </c>
      <c r="V166" s="99">
        <f>+Alpine!V15</f>
        <v>22403</v>
      </c>
      <c r="W166" s="99">
        <f>+Alpine!W15</f>
        <v>15846</v>
      </c>
      <c r="X166" s="99">
        <f>+Alpine!X15</f>
        <v>72930</v>
      </c>
      <c r="Y166" s="99">
        <f>+Alpine!Y15</f>
        <v>0</v>
      </c>
      <c r="Z166" s="99">
        <f>+Alpine!Z15</f>
        <v>0</v>
      </c>
      <c r="AA166" s="99">
        <f>+Alpine!AA15</f>
        <v>-1796</v>
      </c>
      <c r="AB166" s="88">
        <f t="shared" si="16"/>
        <v>192969</v>
      </c>
      <c r="AC166" s="53">
        <f t="shared" si="17"/>
        <v>-28531</v>
      </c>
      <c r="AD166" s="41"/>
      <c r="AE166" s="100">
        <f>+Alpine!AE15</f>
        <v>1526003</v>
      </c>
      <c r="AF166" s="100">
        <f>+Alpine!AF15</f>
        <v>36340</v>
      </c>
      <c r="AG166" s="100">
        <f>+Alpine!AG15</f>
        <v>362357</v>
      </c>
      <c r="AH166" s="100">
        <f>+Alpine!AH15</f>
        <v>0</v>
      </c>
      <c r="AI166" s="53">
        <f t="shared" si="18"/>
        <v>1924700</v>
      </c>
      <c r="AJ166" s="100">
        <f>+Alpine!AJ15</f>
        <v>371939</v>
      </c>
      <c r="AK166" s="53">
        <f t="shared" si="19"/>
        <v>1552761</v>
      </c>
      <c r="AL166" s="41"/>
    </row>
    <row r="167" spans="1:52" ht="22.5" customHeight="1">
      <c r="A167" s="4">
        <f t="shared" si="20"/>
        <v>163</v>
      </c>
      <c r="B167" s="91" t="s">
        <v>302</v>
      </c>
      <c r="C167" s="91">
        <v>9665</v>
      </c>
      <c r="D167" s="92" t="s">
        <v>152</v>
      </c>
      <c r="E167" s="92">
        <f t="shared" si="22"/>
        <v>1</v>
      </c>
      <c r="F167" s="148" t="s">
        <v>315</v>
      </c>
      <c r="G167" s="99">
        <f>+Alpine!G16</f>
        <v>81861</v>
      </c>
      <c r="H167" s="99">
        <f>+Alpine!H16</f>
        <v>1212</v>
      </c>
      <c r="I167" s="99">
        <f>+Alpine!I16</f>
        <v>0</v>
      </c>
      <c r="J167" s="99">
        <f>+Alpine!J16</f>
        <v>524501</v>
      </c>
      <c r="K167" s="99">
        <f>+Alpine!K16</f>
        <v>0</v>
      </c>
      <c r="L167" s="99">
        <f>+Alpine!L16</f>
        <v>0</v>
      </c>
      <c r="M167" s="99">
        <f>+Alpine!M16</f>
        <v>88239</v>
      </c>
      <c r="N167" s="99">
        <f>+Alpine!N16</f>
        <v>42739</v>
      </c>
      <c r="O167" s="99">
        <f>+Alpine!O16</f>
        <v>0</v>
      </c>
      <c r="P167" s="99">
        <f>+Alpine!P16</f>
        <v>628044</v>
      </c>
      <c r="Q167" s="53">
        <f t="shared" si="15"/>
        <v>1366596</v>
      </c>
      <c r="R167" s="143"/>
      <c r="S167" s="100">
        <f>+Alpine!S16</f>
        <v>63578</v>
      </c>
      <c r="T167" s="99">
        <f>+Alpine!T16</f>
        <v>26000</v>
      </c>
      <c r="U167" s="99">
        <f>+Alpine!U16</f>
        <v>7294</v>
      </c>
      <c r="V167" s="99">
        <f>+Alpine!V16</f>
        <v>21376</v>
      </c>
      <c r="W167" s="99">
        <f>+Alpine!W16</f>
        <v>90742</v>
      </c>
      <c r="X167" s="99">
        <f>+Alpine!X16</f>
        <v>75067</v>
      </c>
      <c r="Y167" s="99">
        <f>+Alpine!Y16</f>
        <v>12500</v>
      </c>
      <c r="Z167" s="99">
        <f>+Alpine!Z16</f>
        <v>0</v>
      </c>
      <c r="AA167" s="99">
        <f>+Alpine!AA16</f>
        <v>9143</v>
      </c>
      <c r="AB167" s="88">
        <f t="shared" si="16"/>
        <v>305700</v>
      </c>
      <c r="AC167" s="53">
        <f t="shared" si="17"/>
        <v>1060896</v>
      </c>
      <c r="AD167" s="144"/>
      <c r="AE167" s="100">
        <f>+Alpine!AE16</f>
        <v>6888813</v>
      </c>
      <c r="AF167" s="100">
        <f>+Alpine!AF16</f>
        <v>826119</v>
      </c>
      <c r="AG167" s="100">
        <f>+Alpine!AG16</f>
        <v>1006673</v>
      </c>
      <c r="AH167" s="100">
        <f>+Alpine!AH16</f>
        <v>27821</v>
      </c>
      <c r="AI167" s="53">
        <f t="shared" si="18"/>
        <v>8749426</v>
      </c>
      <c r="AJ167" s="100">
        <f>+Alpine!AJ16</f>
        <v>2555512</v>
      </c>
      <c r="AK167" s="53">
        <f t="shared" si="19"/>
        <v>6193914</v>
      </c>
      <c r="AL167" s="144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</row>
    <row r="168" spans="1:38" ht="22.5" customHeight="1">
      <c r="A168" s="4">
        <f t="shared" si="20"/>
        <v>164</v>
      </c>
      <c r="B168" s="91" t="s">
        <v>302</v>
      </c>
      <c r="C168" s="91">
        <v>9752</v>
      </c>
      <c r="D168" s="92" t="s">
        <v>155</v>
      </c>
      <c r="E168" s="92">
        <f t="shared" si="22"/>
        <v>1</v>
      </c>
      <c r="F168" s="148" t="s">
        <v>315</v>
      </c>
      <c r="G168" s="99">
        <f>+Alpine!G17</f>
        <v>450817</v>
      </c>
      <c r="H168" s="99">
        <f>+Alpine!H17</f>
        <v>0</v>
      </c>
      <c r="I168" s="99">
        <f>+Alpine!I17</f>
        <v>0</v>
      </c>
      <c r="J168" s="99">
        <f>+Alpine!J17</f>
        <v>0</v>
      </c>
      <c r="K168" s="99">
        <f>+Alpine!K17</f>
        <v>0</v>
      </c>
      <c r="L168" s="99">
        <f>+Alpine!L17</f>
        <v>0</v>
      </c>
      <c r="M168" s="99">
        <f>+Alpine!M17</f>
        <v>134825</v>
      </c>
      <c r="N168" s="99">
        <f>+Alpine!N17</f>
        <v>32750</v>
      </c>
      <c r="O168" s="99">
        <f>+Alpine!O17</f>
        <v>1214</v>
      </c>
      <c r="P168" s="99">
        <f>+Alpine!P17</f>
        <v>0</v>
      </c>
      <c r="Q168" s="53">
        <f t="shared" si="15"/>
        <v>619606</v>
      </c>
      <c r="R168" s="10"/>
      <c r="S168" s="100">
        <f>+Alpine!S17</f>
        <v>105712</v>
      </c>
      <c r="T168" s="99">
        <f>+Alpine!T17</f>
        <v>23360</v>
      </c>
      <c r="U168" s="99">
        <f>+Alpine!U17</f>
        <v>2284</v>
      </c>
      <c r="V168" s="99">
        <f>+Alpine!V17</f>
        <v>36451</v>
      </c>
      <c r="W168" s="99">
        <f>+Alpine!W17</f>
        <v>114675</v>
      </c>
      <c r="X168" s="99">
        <f>+Alpine!X17</f>
        <v>94984</v>
      </c>
      <c r="Y168" s="99">
        <f>+Alpine!Y17</f>
        <v>103017</v>
      </c>
      <c r="Z168" s="99">
        <f>+Alpine!Z17</f>
        <v>8470</v>
      </c>
      <c r="AA168" s="99">
        <f>+Alpine!AA17</f>
        <v>0</v>
      </c>
      <c r="AB168" s="88">
        <f t="shared" si="16"/>
        <v>488953</v>
      </c>
      <c r="AC168" s="53">
        <f t="shared" si="17"/>
        <v>130653</v>
      </c>
      <c r="AD168" s="41"/>
      <c r="AE168" s="100">
        <f>+Alpine!AE17</f>
        <v>2845384</v>
      </c>
      <c r="AF168" s="100">
        <f>+Alpine!AF17</f>
        <v>209661</v>
      </c>
      <c r="AG168" s="100">
        <f>+Alpine!AG17</f>
        <v>786597</v>
      </c>
      <c r="AH168" s="100">
        <f>+Alpine!AH17</f>
        <v>0</v>
      </c>
      <c r="AI168" s="53">
        <f t="shared" si="18"/>
        <v>3841642</v>
      </c>
      <c r="AJ168" s="100">
        <f>+Alpine!AJ17</f>
        <v>1450517</v>
      </c>
      <c r="AK168" s="53">
        <f t="shared" si="19"/>
        <v>2391125</v>
      </c>
      <c r="AL168" s="41"/>
    </row>
    <row r="169" spans="1:56" ht="22.5" customHeight="1">
      <c r="A169" s="4">
        <f t="shared" si="20"/>
        <v>165</v>
      </c>
      <c r="B169" s="91" t="s">
        <v>302</v>
      </c>
      <c r="C169" s="91">
        <v>9668</v>
      </c>
      <c r="D169" s="92" t="s">
        <v>143</v>
      </c>
      <c r="E169" s="92">
        <f t="shared" si="22"/>
        <v>1</v>
      </c>
      <c r="F169" s="148" t="s">
        <v>315</v>
      </c>
      <c r="G169" s="99">
        <f>+Alpine!G18</f>
        <v>20754</v>
      </c>
      <c r="H169" s="99">
        <f>+Alpine!H18</f>
        <v>0</v>
      </c>
      <c r="I169" s="99">
        <f>+Alpine!I18</f>
        <v>0</v>
      </c>
      <c r="J169" s="99">
        <f>+Alpine!J18</f>
        <v>0</v>
      </c>
      <c r="K169" s="99">
        <f>+Alpine!K18</f>
        <v>1921</v>
      </c>
      <c r="L169" s="99">
        <f>+Alpine!L18</f>
        <v>0</v>
      </c>
      <c r="M169" s="99">
        <f>+Alpine!M18</f>
        <v>31559</v>
      </c>
      <c r="N169" s="99">
        <f>+Alpine!N18</f>
        <v>19731</v>
      </c>
      <c r="O169" s="99">
        <f>+Alpine!O18</f>
        <v>0</v>
      </c>
      <c r="P169" s="99">
        <f>+Alpine!P18</f>
        <v>0</v>
      </c>
      <c r="Q169" s="53">
        <f t="shared" si="15"/>
        <v>73965</v>
      </c>
      <c r="R169" s="10"/>
      <c r="S169" s="100">
        <f>+Alpine!S18</f>
        <v>19002</v>
      </c>
      <c r="T169" s="99">
        <f>+Alpine!T18</f>
        <v>0</v>
      </c>
      <c r="U169" s="99">
        <f>+Alpine!U18</f>
        <v>636</v>
      </c>
      <c r="V169" s="99">
        <f>+Alpine!V18</f>
        <v>2084</v>
      </c>
      <c r="W169" s="99">
        <f>+Alpine!W18</f>
        <v>5967</v>
      </c>
      <c r="X169" s="99">
        <f>+Alpine!X18</f>
        <v>0</v>
      </c>
      <c r="Y169" s="99">
        <f>+Alpine!Y18</f>
        <v>0</v>
      </c>
      <c r="Z169" s="99">
        <f>+Alpine!Z18</f>
        <v>0</v>
      </c>
      <c r="AA169" s="99">
        <f>+Alpine!AA18</f>
        <v>0</v>
      </c>
      <c r="AB169" s="88">
        <f t="shared" si="16"/>
        <v>27689</v>
      </c>
      <c r="AC169" s="53">
        <f t="shared" si="17"/>
        <v>46276</v>
      </c>
      <c r="AD169" s="41"/>
      <c r="AE169" s="100">
        <f>+Alpine!AE18</f>
        <v>1220000</v>
      </c>
      <c r="AF169" s="100">
        <f>+Alpine!AF18</f>
        <v>0</v>
      </c>
      <c r="AG169" s="100">
        <f>+Alpine!AG18</f>
        <v>380499</v>
      </c>
      <c r="AH169" s="100">
        <f>+Alpine!AH18</f>
        <v>0</v>
      </c>
      <c r="AI169" s="53">
        <f t="shared" si="18"/>
        <v>1600499</v>
      </c>
      <c r="AJ169" s="100">
        <f>+Alpine!AJ18</f>
        <v>0</v>
      </c>
      <c r="AK169" s="53">
        <f t="shared" si="19"/>
        <v>1600499</v>
      </c>
      <c r="AL169" s="41"/>
      <c r="BB169" s="47"/>
      <c r="BC169" s="47"/>
      <c r="BD169" s="47"/>
    </row>
    <row r="170" spans="1:38" ht="22.5" customHeight="1">
      <c r="A170" s="4">
        <f t="shared" si="20"/>
        <v>166</v>
      </c>
      <c r="B170" s="91" t="s">
        <v>302</v>
      </c>
      <c r="C170" s="91">
        <v>9667</v>
      </c>
      <c r="D170" s="92" t="s">
        <v>153</v>
      </c>
      <c r="E170" s="92">
        <f t="shared" si="22"/>
        <v>1</v>
      </c>
      <c r="F170" s="148" t="s">
        <v>315</v>
      </c>
      <c r="G170" s="99">
        <f>+Alpine!G19</f>
        <v>189779</v>
      </c>
      <c r="H170" s="99">
        <f>+Alpine!H19</f>
        <v>1200</v>
      </c>
      <c r="I170" s="99">
        <f>+Alpine!I19</f>
        <v>32510</v>
      </c>
      <c r="J170" s="99">
        <f>+Alpine!J19</f>
        <v>61516</v>
      </c>
      <c r="K170" s="99">
        <f>+Alpine!K19</f>
        <v>0</v>
      </c>
      <c r="L170" s="99">
        <f>+Alpine!L19</f>
        <v>3365</v>
      </c>
      <c r="M170" s="99">
        <f>+Alpine!M19</f>
        <v>424</v>
      </c>
      <c r="N170" s="99">
        <f>+Alpine!N19</f>
        <v>355734</v>
      </c>
      <c r="O170" s="99">
        <f>+Alpine!O19</f>
        <v>0</v>
      </c>
      <c r="P170" s="99">
        <f>+Alpine!P19</f>
        <v>3593</v>
      </c>
      <c r="Q170" s="53">
        <f t="shared" si="15"/>
        <v>648121</v>
      </c>
      <c r="R170" s="10"/>
      <c r="S170" s="100">
        <f>+Alpine!S19</f>
        <v>121159</v>
      </c>
      <c r="T170" s="99">
        <f>+Alpine!T19</f>
        <v>4645</v>
      </c>
      <c r="U170" s="99">
        <f>+Alpine!U19</f>
        <v>47986</v>
      </c>
      <c r="V170" s="99">
        <f>+Alpine!V19</f>
        <v>18830</v>
      </c>
      <c r="W170" s="99">
        <f>+Alpine!W19</f>
        <v>34816</v>
      </c>
      <c r="X170" s="99">
        <f>+Alpine!X19</f>
        <v>23855</v>
      </c>
      <c r="Y170" s="99">
        <f>+Alpine!Y19</f>
        <v>14499</v>
      </c>
      <c r="Z170" s="99">
        <f>+Alpine!Z19</f>
        <v>0</v>
      </c>
      <c r="AA170" s="99">
        <f>+Alpine!AA19</f>
        <v>31920</v>
      </c>
      <c r="AB170" s="88">
        <f t="shared" si="16"/>
        <v>297710</v>
      </c>
      <c r="AC170" s="53">
        <f t="shared" si="17"/>
        <v>350411</v>
      </c>
      <c r="AD170" s="41"/>
      <c r="AE170" s="100">
        <f>+Alpine!AE19</f>
        <v>9505609</v>
      </c>
      <c r="AF170" s="100">
        <f>+Alpine!AF19</f>
        <v>0</v>
      </c>
      <c r="AG170" s="100">
        <f>+Alpine!AG19</f>
        <v>827263</v>
      </c>
      <c r="AH170" s="100">
        <f>+Alpine!AH19</f>
        <v>0</v>
      </c>
      <c r="AI170" s="53">
        <f t="shared" si="18"/>
        <v>10332872</v>
      </c>
      <c r="AJ170" s="100">
        <f>+Alpine!AJ19</f>
        <v>10117767</v>
      </c>
      <c r="AK170" s="53">
        <f t="shared" si="19"/>
        <v>215105</v>
      </c>
      <c r="AL170" s="41"/>
    </row>
    <row r="171" spans="1:38" ht="22.5" customHeight="1">
      <c r="A171" s="4">
        <f t="shared" si="20"/>
        <v>167</v>
      </c>
      <c r="B171" s="91" t="s">
        <v>302</v>
      </c>
      <c r="C171" s="91">
        <v>16476</v>
      </c>
      <c r="D171" s="92" t="s">
        <v>282</v>
      </c>
      <c r="E171" s="92">
        <f t="shared" si="22"/>
        <v>1</v>
      </c>
      <c r="F171" s="148" t="s">
        <v>315</v>
      </c>
      <c r="G171" s="99">
        <f>+Alpine!G20</f>
        <v>155678</v>
      </c>
      <c r="H171" s="99">
        <f>+Alpine!H20</f>
        <v>1191</v>
      </c>
      <c r="I171" s="99">
        <f>+Alpine!I20</f>
        <v>67898</v>
      </c>
      <c r="J171" s="99">
        <f>+Alpine!J20</f>
        <v>0</v>
      </c>
      <c r="K171" s="99">
        <f>+Alpine!K20</f>
        <v>1500</v>
      </c>
      <c r="L171" s="99">
        <f>+Alpine!L20</f>
        <v>0</v>
      </c>
      <c r="M171" s="99">
        <f>+Alpine!M20</f>
        <v>20449</v>
      </c>
      <c r="N171" s="99">
        <f>+Alpine!N20</f>
        <v>2301</v>
      </c>
      <c r="O171" s="99">
        <f>+Alpine!O20</f>
        <v>3192</v>
      </c>
      <c r="P171" s="99">
        <f>+Alpine!P20</f>
        <v>0</v>
      </c>
      <c r="Q171" s="53">
        <f t="shared" si="15"/>
        <v>252209</v>
      </c>
      <c r="R171" s="10"/>
      <c r="S171" s="100">
        <f>+Alpine!S20</f>
        <v>74847</v>
      </c>
      <c r="T171" s="99">
        <f>+Alpine!T20</f>
        <v>21600</v>
      </c>
      <c r="U171" s="99">
        <f>+Alpine!U20</f>
        <v>1730</v>
      </c>
      <c r="V171" s="99">
        <f>+Alpine!V20</f>
        <v>57850</v>
      </c>
      <c r="W171" s="99">
        <f>+Alpine!W20</f>
        <v>35142</v>
      </c>
      <c r="X171" s="99">
        <f>+Alpine!X20</f>
        <v>22939</v>
      </c>
      <c r="Y171" s="99">
        <f>+Alpine!Y20</f>
        <v>14576</v>
      </c>
      <c r="Z171" s="99">
        <f>+Alpine!Z20</f>
        <v>7270</v>
      </c>
      <c r="AA171" s="99">
        <f>+Alpine!AA20</f>
        <v>0</v>
      </c>
      <c r="AB171" s="88">
        <f t="shared" si="16"/>
        <v>235954</v>
      </c>
      <c r="AC171" s="53">
        <f t="shared" si="17"/>
        <v>16255</v>
      </c>
      <c r="AD171" s="41"/>
      <c r="AE171" s="100">
        <f>+Alpine!AE20</f>
        <v>1920000</v>
      </c>
      <c r="AF171" s="100">
        <f>+Alpine!AF20</f>
        <v>17240</v>
      </c>
      <c r="AG171" s="100">
        <f>+Alpine!AG20</f>
        <v>91589</v>
      </c>
      <c r="AH171" s="100">
        <f>+Alpine!AH20</f>
        <v>0</v>
      </c>
      <c r="AI171" s="53">
        <f t="shared" si="18"/>
        <v>2028829</v>
      </c>
      <c r="AJ171" s="100">
        <f>+Alpine!AJ20</f>
        <v>0</v>
      </c>
      <c r="AK171" s="53">
        <f t="shared" si="19"/>
        <v>2028829</v>
      </c>
      <c r="AL171" s="41"/>
    </row>
    <row r="172" spans="1:53" ht="22.5" customHeight="1">
      <c r="A172" s="4">
        <f t="shared" si="20"/>
        <v>168</v>
      </c>
      <c r="B172" s="91" t="s">
        <v>302</v>
      </c>
      <c r="C172" s="91">
        <v>9671</v>
      </c>
      <c r="D172" s="92" t="s">
        <v>156</v>
      </c>
      <c r="E172" s="92">
        <f t="shared" si="22"/>
        <v>1</v>
      </c>
      <c r="F172" s="148" t="s">
        <v>315</v>
      </c>
      <c r="G172" s="99">
        <f>+Alpine!G21</f>
        <v>12070</v>
      </c>
      <c r="H172" s="99">
        <f>+Alpine!H21</f>
        <v>0</v>
      </c>
      <c r="I172" s="99">
        <f>+Alpine!I21</f>
        <v>4093</v>
      </c>
      <c r="J172" s="99">
        <f>+Alpine!J21</f>
        <v>0</v>
      </c>
      <c r="K172" s="99">
        <f>+Alpine!K21</f>
        <v>0</v>
      </c>
      <c r="L172" s="99">
        <f>+Alpine!L21</f>
        <v>0</v>
      </c>
      <c r="M172" s="99">
        <f>+Alpine!M21</f>
        <v>13953</v>
      </c>
      <c r="N172" s="99">
        <f>+Alpine!N21</f>
        <v>2880</v>
      </c>
      <c r="O172" s="99">
        <f>+Alpine!O21</f>
        <v>0</v>
      </c>
      <c r="P172" s="99">
        <f>+Alpine!P21</f>
        <v>0</v>
      </c>
      <c r="Q172" s="53">
        <f t="shared" si="15"/>
        <v>32996</v>
      </c>
      <c r="R172" s="10"/>
      <c r="S172" s="100">
        <f>+Alpine!S21</f>
        <v>4600</v>
      </c>
      <c r="T172" s="99">
        <f>+Alpine!T21</f>
        <v>0</v>
      </c>
      <c r="U172" s="99">
        <f>+Alpine!U21</f>
        <v>2116</v>
      </c>
      <c r="V172" s="99">
        <f>+Alpine!V21</f>
        <v>116</v>
      </c>
      <c r="W172" s="99">
        <f>+Alpine!W21</f>
        <v>4435</v>
      </c>
      <c r="X172" s="99">
        <f>+Alpine!X21</f>
        <v>5310</v>
      </c>
      <c r="Y172" s="99">
        <f>+Alpine!Y21</f>
        <v>0</v>
      </c>
      <c r="Z172" s="99">
        <f>+Alpine!Z21</f>
        <v>3493</v>
      </c>
      <c r="AA172" s="99">
        <f>+Alpine!AA21</f>
        <v>50</v>
      </c>
      <c r="AB172" s="88">
        <f t="shared" si="16"/>
        <v>20120</v>
      </c>
      <c r="AC172" s="53">
        <f t="shared" si="17"/>
        <v>12876</v>
      </c>
      <c r="AD172" s="41"/>
      <c r="AE172" s="100">
        <f>+Alpine!AE21</f>
        <v>2000000</v>
      </c>
      <c r="AF172" s="100">
        <f>+Alpine!AF21</f>
        <v>281175</v>
      </c>
      <c r="AG172" s="100">
        <f>+Alpine!AG21</f>
        <v>87091</v>
      </c>
      <c r="AH172" s="100">
        <f>+Alpine!AH21</f>
        <v>0</v>
      </c>
      <c r="AI172" s="53">
        <f t="shared" si="18"/>
        <v>2368266</v>
      </c>
      <c r="AJ172" s="100">
        <f>+Alpine!AJ21</f>
        <v>0</v>
      </c>
      <c r="AK172" s="53">
        <f t="shared" si="19"/>
        <v>2368266</v>
      </c>
      <c r="AL172" s="41"/>
      <c r="BA172" s="20"/>
    </row>
    <row r="173" spans="1:38" ht="22.5" customHeight="1">
      <c r="A173" s="4">
        <f t="shared" si="20"/>
        <v>169</v>
      </c>
      <c r="B173" s="91" t="s">
        <v>302</v>
      </c>
      <c r="C173" s="91">
        <v>9672</v>
      </c>
      <c r="D173" s="92" t="s">
        <v>291</v>
      </c>
      <c r="E173" s="92">
        <f t="shared" si="22"/>
      </c>
      <c r="F173" s="148" t="s">
        <v>316</v>
      </c>
      <c r="G173" s="99">
        <f>+Alpine!G22</f>
        <v>68208</v>
      </c>
      <c r="H173" s="99">
        <f>+Alpine!H22</f>
        <v>0</v>
      </c>
      <c r="I173" s="99">
        <f>+Alpine!I22</f>
        <v>5549</v>
      </c>
      <c r="J173" s="99">
        <f>+Alpine!J22</f>
        <v>0</v>
      </c>
      <c r="K173" s="99">
        <f>+Alpine!K22</f>
        <v>0</v>
      </c>
      <c r="L173" s="99">
        <f>+Alpine!L22</f>
        <v>0</v>
      </c>
      <c r="M173" s="99">
        <f>+Alpine!M22</f>
        <v>5306</v>
      </c>
      <c r="N173" s="99">
        <f>+Alpine!N22</f>
        <v>2887</v>
      </c>
      <c r="O173" s="99">
        <f>+Alpine!O22</f>
        <v>1276</v>
      </c>
      <c r="P173" s="99">
        <f>+Alpine!P22</f>
        <v>1698</v>
      </c>
      <c r="Q173" s="53">
        <f t="shared" si="15"/>
        <v>84924</v>
      </c>
      <c r="R173" s="10"/>
      <c r="S173" s="100">
        <f>+Alpine!S22</f>
        <v>46445</v>
      </c>
      <c r="T173" s="99">
        <f>+Alpine!T22</f>
        <v>3821</v>
      </c>
      <c r="U173" s="99">
        <f>+Alpine!U22</f>
        <v>1508</v>
      </c>
      <c r="V173" s="99">
        <f>+Alpine!V22</f>
        <v>12428</v>
      </c>
      <c r="W173" s="99">
        <f>+Alpine!W22</f>
        <v>9023</v>
      </c>
      <c r="X173" s="99">
        <f>+Alpine!X22</f>
        <v>21458</v>
      </c>
      <c r="Y173" s="99">
        <f>+Alpine!Y22</f>
        <v>4670</v>
      </c>
      <c r="Z173" s="99">
        <f>+Alpine!Z22</f>
        <v>480</v>
      </c>
      <c r="AA173" s="99">
        <f>+Alpine!AA22</f>
        <v>243</v>
      </c>
      <c r="AB173" s="88">
        <f t="shared" si="16"/>
        <v>100076</v>
      </c>
      <c r="AC173" s="53">
        <f t="shared" si="17"/>
        <v>-15152</v>
      </c>
      <c r="AD173" s="41"/>
      <c r="AE173" s="100">
        <f>+Alpine!AE22</f>
        <v>815000</v>
      </c>
      <c r="AF173" s="100">
        <f>+Alpine!AF22</f>
        <v>16225</v>
      </c>
      <c r="AG173" s="100">
        <f>+Alpine!AG22</f>
        <v>23255</v>
      </c>
      <c r="AH173" s="100">
        <f>+Alpine!AH22</f>
        <v>10586</v>
      </c>
      <c r="AI173" s="53">
        <f t="shared" si="18"/>
        <v>865066</v>
      </c>
      <c r="AJ173" s="100">
        <f>+Alpine!AJ22</f>
        <v>3541</v>
      </c>
      <c r="AK173" s="53">
        <f t="shared" si="19"/>
        <v>861525</v>
      </c>
      <c r="AL173" s="41"/>
    </row>
    <row r="174" spans="1:38" ht="22.5" customHeight="1">
      <c r="A174" s="4">
        <f t="shared" si="20"/>
        <v>170</v>
      </c>
      <c r="B174" s="91" t="s">
        <v>302</v>
      </c>
      <c r="C174" s="91">
        <v>9673</v>
      </c>
      <c r="D174" s="92" t="s">
        <v>293</v>
      </c>
      <c r="E174" s="92">
        <f t="shared" si="22"/>
      </c>
      <c r="F174" s="148" t="s">
        <v>316</v>
      </c>
      <c r="G174" s="99">
        <f>+Alpine!G23</f>
        <v>1061632</v>
      </c>
      <c r="H174" s="99">
        <f>+Alpine!H23</f>
        <v>0</v>
      </c>
      <c r="I174" s="99">
        <f>+Alpine!I23</f>
        <v>131044</v>
      </c>
      <c r="J174" s="99">
        <f>+Alpine!J23</f>
        <v>0</v>
      </c>
      <c r="K174" s="99">
        <f>+Alpine!K23</f>
        <v>71924</v>
      </c>
      <c r="L174" s="99">
        <f>+Alpine!L23</f>
        <v>0</v>
      </c>
      <c r="M174" s="99">
        <f>+Alpine!M23</f>
        <v>67336</v>
      </c>
      <c r="N174" s="99">
        <f>+Alpine!N23</f>
        <v>39362</v>
      </c>
      <c r="O174" s="99">
        <f>+Alpine!O23</f>
        <v>48667</v>
      </c>
      <c r="P174" s="99">
        <f>+Alpine!P23</f>
        <v>14751</v>
      </c>
      <c r="Q174" s="53">
        <f t="shared" si="15"/>
        <v>1434716</v>
      </c>
      <c r="R174" s="10"/>
      <c r="S174" s="100">
        <f>+Alpine!S23</f>
        <v>204845</v>
      </c>
      <c r="T174" s="99">
        <f>+Alpine!T23</f>
        <v>85696</v>
      </c>
      <c r="U174" s="99">
        <f>+Alpine!U23</f>
        <v>224155</v>
      </c>
      <c r="V174" s="99">
        <f>+Alpine!V23</f>
        <v>35134</v>
      </c>
      <c r="W174" s="99">
        <f>+Alpine!W23</f>
        <v>125915</v>
      </c>
      <c r="X174" s="99">
        <f>+Alpine!X23</f>
        <v>383018</v>
      </c>
      <c r="Y174" s="99">
        <f>+Alpine!Y23</f>
        <v>188191</v>
      </c>
      <c r="Z174" s="99">
        <f>+Alpine!Z23</f>
        <v>68595</v>
      </c>
      <c r="AA174" s="99">
        <f>+Alpine!AA23</f>
        <v>35078</v>
      </c>
      <c r="AB174" s="88">
        <f t="shared" si="16"/>
        <v>1350627</v>
      </c>
      <c r="AC174" s="53">
        <f t="shared" si="17"/>
        <v>84089</v>
      </c>
      <c r="AD174" s="41"/>
      <c r="AE174" s="100">
        <f>+Alpine!AE23</f>
        <v>1788174</v>
      </c>
      <c r="AF174" s="100">
        <f>+Alpine!AF23</f>
        <v>66948</v>
      </c>
      <c r="AG174" s="100">
        <f>+Alpine!AG23</f>
        <v>917938</v>
      </c>
      <c r="AH174" s="100">
        <f>+Alpine!AH23</f>
        <v>96774</v>
      </c>
      <c r="AI174" s="53">
        <f t="shared" si="18"/>
        <v>2869834</v>
      </c>
      <c r="AJ174" s="100">
        <f>+Alpine!AJ23</f>
        <v>25903</v>
      </c>
      <c r="AK174" s="53">
        <f t="shared" si="19"/>
        <v>2843931</v>
      </c>
      <c r="AL174" s="41"/>
    </row>
    <row r="175" spans="1:38" ht="22.5" customHeight="1">
      <c r="A175" s="4">
        <f t="shared" si="20"/>
        <v>171</v>
      </c>
      <c r="B175" s="91" t="s">
        <v>302</v>
      </c>
      <c r="C175" s="91">
        <v>9640</v>
      </c>
      <c r="D175" s="92" t="s">
        <v>140</v>
      </c>
      <c r="E175" s="92">
        <f t="shared" si="22"/>
        <v>1</v>
      </c>
      <c r="F175" s="148" t="s">
        <v>315</v>
      </c>
      <c r="G175" s="99">
        <f>+Alpine!G24</f>
        <v>12330</v>
      </c>
      <c r="H175" s="99">
        <f>+Alpine!H24</f>
        <v>0</v>
      </c>
      <c r="I175" s="99">
        <f>+Alpine!I24</f>
        <v>755</v>
      </c>
      <c r="J175" s="99">
        <f>+Alpine!J24</f>
        <v>0</v>
      </c>
      <c r="K175" s="99">
        <f>+Alpine!K24</f>
        <v>0</v>
      </c>
      <c r="L175" s="99">
        <f>+Alpine!L24</f>
        <v>0</v>
      </c>
      <c r="M175" s="99">
        <f>+Alpine!M24</f>
        <v>109778</v>
      </c>
      <c r="N175" s="99">
        <f>+Alpine!N24</f>
        <v>107026</v>
      </c>
      <c r="O175" s="99">
        <f>+Alpine!O24</f>
        <v>0</v>
      </c>
      <c r="P175" s="99">
        <f>+Alpine!P24</f>
        <v>0</v>
      </c>
      <c r="Q175" s="53">
        <f t="shared" si="15"/>
        <v>229889</v>
      </c>
      <c r="R175" s="11"/>
      <c r="S175" s="100">
        <f>+Alpine!S24</f>
        <v>53687</v>
      </c>
      <c r="T175" s="99">
        <f>+Alpine!T24</f>
        <v>3557</v>
      </c>
      <c r="U175" s="99">
        <f>+Alpine!U24</f>
        <v>0</v>
      </c>
      <c r="V175" s="99">
        <f>+Alpine!V24</f>
        <v>50662</v>
      </c>
      <c r="W175" s="99">
        <f>+Alpine!W24</f>
        <v>19133</v>
      </c>
      <c r="X175" s="99">
        <f>+Alpine!X24</f>
        <v>18410</v>
      </c>
      <c r="Y175" s="99">
        <f>+Alpine!Y24</f>
        <v>7047</v>
      </c>
      <c r="Z175" s="99">
        <f>+Alpine!Z24</f>
        <v>5801</v>
      </c>
      <c r="AA175" s="99">
        <f>+Alpine!AA24</f>
        <v>16391</v>
      </c>
      <c r="AB175" s="88">
        <f t="shared" si="16"/>
        <v>174688</v>
      </c>
      <c r="AC175" s="53">
        <f t="shared" si="17"/>
        <v>55201</v>
      </c>
      <c r="AD175" s="41"/>
      <c r="AE175" s="100">
        <f>+Alpine!AE24</f>
        <v>4878500</v>
      </c>
      <c r="AF175" s="100">
        <f>+Alpine!AF24</f>
        <v>412000</v>
      </c>
      <c r="AG175" s="100">
        <f>+Alpine!AG24</f>
        <v>2310208</v>
      </c>
      <c r="AH175" s="100">
        <f>+Alpine!AH24</f>
        <v>0</v>
      </c>
      <c r="AI175" s="53">
        <f t="shared" si="18"/>
        <v>7600708</v>
      </c>
      <c r="AJ175" s="100">
        <f>+Alpine!AJ24</f>
        <v>5762</v>
      </c>
      <c r="AK175" s="53">
        <f t="shared" si="19"/>
        <v>7594946</v>
      </c>
      <c r="AL175" s="41"/>
    </row>
    <row r="176" spans="1:38" ht="22.5" customHeight="1">
      <c r="A176" s="4">
        <f t="shared" si="20"/>
        <v>172</v>
      </c>
      <c r="B176" s="91" t="s">
        <v>302</v>
      </c>
      <c r="C176" s="91">
        <v>18938</v>
      </c>
      <c r="D176" s="92" t="s">
        <v>430</v>
      </c>
      <c r="E176" s="92">
        <f t="shared" si="22"/>
        <v>1</v>
      </c>
      <c r="F176" s="148" t="s">
        <v>315</v>
      </c>
      <c r="G176" s="99">
        <f>+Alpine!G25</f>
        <v>21272</v>
      </c>
      <c r="H176" s="99">
        <f>+Alpine!H25</f>
        <v>0</v>
      </c>
      <c r="I176" s="99">
        <f>+Alpine!I25</f>
        <v>0</v>
      </c>
      <c r="J176" s="99">
        <f>+Alpine!J25</f>
        <v>0</v>
      </c>
      <c r="K176" s="99">
        <f>+Alpine!K25</f>
        <v>31060</v>
      </c>
      <c r="L176" s="99">
        <f>+Alpine!L25</f>
        <v>0</v>
      </c>
      <c r="M176" s="99">
        <f>+Alpine!M25</f>
        <v>0</v>
      </c>
      <c r="N176" s="99">
        <f>+Alpine!N25</f>
        <v>21</v>
      </c>
      <c r="O176" s="99">
        <f>+Alpine!O25</f>
        <v>1382</v>
      </c>
      <c r="P176" s="99">
        <f>+Alpine!P25</f>
        <v>0</v>
      </c>
      <c r="Q176" s="53">
        <f t="shared" si="15"/>
        <v>53735</v>
      </c>
      <c r="R176" s="11"/>
      <c r="S176" s="100">
        <f>+Alpine!S25</f>
        <v>40456</v>
      </c>
      <c r="T176" s="99">
        <f>+Alpine!T25</f>
        <v>0</v>
      </c>
      <c r="U176" s="99">
        <f>+Alpine!U25</f>
        <v>9107</v>
      </c>
      <c r="V176" s="99">
        <f>+Alpine!V25</f>
        <v>3006</v>
      </c>
      <c r="W176" s="99">
        <f>+Alpine!W25</f>
        <v>0</v>
      </c>
      <c r="X176" s="99">
        <f>+Alpine!X25</f>
        <v>1127</v>
      </c>
      <c r="Y176" s="99">
        <f>+Alpine!Y25</f>
        <v>3510</v>
      </c>
      <c r="Z176" s="99">
        <f>+Alpine!Z25</f>
        <v>0</v>
      </c>
      <c r="AA176" s="99">
        <f>+Alpine!AA25</f>
        <v>0</v>
      </c>
      <c r="AB176" s="88">
        <f t="shared" si="16"/>
        <v>57206</v>
      </c>
      <c r="AC176" s="53">
        <f t="shared" si="17"/>
        <v>-3471</v>
      </c>
      <c r="AD176" s="41"/>
      <c r="AE176" s="100">
        <f>+Alpine!AE25</f>
        <v>0</v>
      </c>
      <c r="AF176" s="100">
        <f>+Alpine!AF25</f>
        <v>0</v>
      </c>
      <c r="AG176" s="100">
        <f>+Alpine!AG25</f>
        <v>36148</v>
      </c>
      <c r="AH176" s="100">
        <f>+Alpine!AH25</f>
        <v>0</v>
      </c>
      <c r="AI176" s="53">
        <f t="shared" si="18"/>
        <v>36148</v>
      </c>
      <c r="AJ176" s="100">
        <f>+Alpine!AJ25</f>
        <v>0</v>
      </c>
      <c r="AK176" s="53">
        <f t="shared" si="19"/>
        <v>36148</v>
      </c>
      <c r="AL176" s="41"/>
    </row>
    <row r="177" spans="1:38" ht="22.5" customHeight="1">
      <c r="A177" s="4">
        <f t="shared" si="20"/>
        <v>173</v>
      </c>
      <c r="B177" s="91" t="s">
        <v>302</v>
      </c>
      <c r="C177" s="91">
        <v>9964</v>
      </c>
      <c r="D177" s="92" t="s">
        <v>144</v>
      </c>
      <c r="E177" s="92">
        <f t="shared" si="22"/>
        <v>1</v>
      </c>
      <c r="F177" s="148" t="s">
        <v>315</v>
      </c>
      <c r="G177" s="99">
        <f>+Alpine!G26</f>
        <v>36971.6</v>
      </c>
      <c r="H177" s="99">
        <f>+Alpine!H26</f>
        <v>0</v>
      </c>
      <c r="I177" s="99">
        <f>+Alpine!I26</f>
        <v>2586</v>
      </c>
      <c r="J177" s="99">
        <f>+Alpine!J26</f>
        <v>0</v>
      </c>
      <c r="K177" s="99">
        <f>+Alpine!K26</f>
        <v>0</v>
      </c>
      <c r="L177" s="99">
        <f>+Alpine!L26</f>
        <v>0</v>
      </c>
      <c r="M177" s="99">
        <f>+Alpine!M26</f>
        <v>520</v>
      </c>
      <c r="N177" s="99">
        <f>+Alpine!N26</f>
        <v>12200</v>
      </c>
      <c r="O177" s="99">
        <f>+Alpine!O26</f>
        <v>0</v>
      </c>
      <c r="P177" s="99">
        <f>+Alpine!P26</f>
        <v>1157</v>
      </c>
      <c r="Q177" s="53">
        <f t="shared" si="15"/>
        <v>53434.6</v>
      </c>
      <c r="R177" s="10"/>
      <c r="S177" s="100">
        <f>+Alpine!S26</f>
        <v>35196</v>
      </c>
      <c r="T177" s="99">
        <f>+Alpine!T26</f>
        <v>0</v>
      </c>
      <c r="U177" s="99">
        <f>+Alpine!U26</f>
        <v>700</v>
      </c>
      <c r="V177" s="99">
        <f>+Alpine!V26</f>
        <v>0</v>
      </c>
      <c r="W177" s="99">
        <f>+Alpine!W26</f>
        <v>9603</v>
      </c>
      <c r="X177" s="99">
        <f>+Alpine!X26</f>
        <v>6608</v>
      </c>
      <c r="Y177" s="99">
        <f>+Alpine!Y26</f>
        <v>304</v>
      </c>
      <c r="Z177" s="99">
        <f>+Alpine!Z26</f>
        <v>3591</v>
      </c>
      <c r="AA177" s="99">
        <f>+Alpine!AA26</f>
        <v>0</v>
      </c>
      <c r="AB177" s="88">
        <f t="shared" si="16"/>
        <v>56002</v>
      </c>
      <c r="AC177" s="53">
        <f t="shared" si="17"/>
        <v>-2567.4000000000015</v>
      </c>
      <c r="AD177" s="41"/>
      <c r="AE177" s="100">
        <f>+Alpine!AE26</f>
        <v>1050580</v>
      </c>
      <c r="AF177" s="100">
        <f>+Alpine!AF26</f>
        <v>60857</v>
      </c>
      <c r="AG177" s="100">
        <f>+Alpine!AG26</f>
        <v>267516</v>
      </c>
      <c r="AH177" s="100">
        <f>+Alpine!AH26</f>
        <v>0</v>
      </c>
      <c r="AI177" s="53">
        <f t="shared" si="18"/>
        <v>1378953</v>
      </c>
      <c r="AJ177" s="100">
        <f>+Alpine!AJ26</f>
        <v>7132</v>
      </c>
      <c r="AK177" s="53">
        <f t="shared" si="19"/>
        <v>1371821</v>
      </c>
      <c r="AL177" s="41"/>
    </row>
    <row r="178" spans="1:38" ht="22.5" customHeight="1">
      <c r="A178" s="4">
        <f t="shared" si="20"/>
        <v>174</v>
      </c>
      <c r="B178" s="91" t="s">
        <v>302</v>
      </c>
      <c r="C178" s="91">
        <v>9677</v>
      </c>
      <c r="D178" s="92" t="s">
        <v>157</v>
      </c>
      <c r="E178" s="92">
        <f t="shared" si="22"/>
      </c>
      <c r="F178" s="148" t="s">
        <v>316</v>
      </c>
      <c r="G178" s="99">
        <f>+Alpine!G27</f>
        <v>93581</v>
      </c>
      <c r="H178" s="99">
        <f>+Alpine!H27</f>
        <v>0</v>
      </c>
      <c r="I178" s="99">
        <f>+Alpine!I27</f>
        <v>0</v>
      </c>
      <c r="J178" s="99">
        <f>+Alpine!J27</f>
        <v>0</v>
      </c>
      <c r="K178" s="99">
        <f>+Alpine!K27</f>
        <v>0</v>
      </c>
      <c r="L178" s="99">
        <f>+Alpine!L27</f>
        <v>0</v>
      </c>
      <c r="M178" s="99">
        <f>+Alpine!M27</f>
        <v>0</v>
      </c>
      <c r="N178" s="99">
        <f>+Alpine!N27</f>
        <v>0</v>
      </c>
      <c r="O178" s="99">
        <f>+Alpine!O27</f>
        <v>0</v>
      </c>
      <c r="P178" s="99">
        <f>+Alpine!P27</f>
        <v>0</v>
      </c>
      <c r="Q178" s="53">
        <f t="shared" si="15"/>
        <v>93581</v>
      </c>
      <c r="R178" s="10"/>
      <c r="S178" s="100">
        <f>+Alpine!S27</f>
        <v>0</v>
      </c>
      <c r="T178" s="99">
        <f>+Alpine!T27</f>
        <v>0</v>
      </c>
      <c r="U178" s="99">
        <f>+Alpine!U27</f>
        <v>0</v>
      </c>
      <c r="V178" s="99">
        <f>+Alpine!V27</f>
        <v>0</v>
      </c>
      <c r="W178" s="99">
        <f>+Alpine!W27</f>
        <v>0</v>
      </c>
      <c r="X178" s="99">
        <f>+Alpine!X27</f>
        <v>0</v>
      </c>
      <c r="Y178" s="99">
        <f>+Alpine!Y27</f>
        <v>0</v>
      </c>
      <c r="Z178" s="99">
        <f>+Alpine!Z27</f>
        <v>0</v>
      </c>
      <c r="AA178" s="99">
        <f>+Alpine!AA27</f>
        <v>0</v>
      </c>
      <c r="AB178" s="88">
        <f t="shared" si="16"/>
        <v>0</v>
      </c>
      <c r="AC178" s="53">
        <f t="shared" si="17"/>
        <v>93581</v>
      </c>
      <c r="AD178" s="41"/>
      <c r="AE178" s="100">
        <f>+Alpine!AE27</f>
        <v>0</v>
      </c>
      <c r="AF178" s="100">
        <f>+Alpine!AF27</f>
        <v>0</v>
      </c>
      <c r="AG178" s="100">
        <f>+Alpine!AG27</f>
        <v>0</v>
      </c>
      <c r="AH178" s="100">
        <f>+Alpine!AH27</f>
        <v>0</v>
      </c>
      <c r="AI178" s="53">
        <f t="shared" si="18"/>
        <v>0</v>
      </c>
      <c r="AJ178" s="100">
        <f>+Alpine!AJ27</f>
        <v>0</v>
      </c>
      <c r="AK178" s="53">
        <f t="shared" si="19"/>
        <v>0</v>
      </c>
      <c r="AL178" s="41"/>
    </row>
    <row r="179" spans="1:38" ht="22.5" customHeight="1">
      <c r="A179" s="4">
        <f t="shared" si="20"/>
        <v>175</v>
      </c>
      <c r="B179" s="91" t="s">
        <v>302</v>
      </c>
      <c r="C179" s="91">
        <v>9643</v>
      </c>
      <c r="D179" s="92" t="s">
        <v>141</v>
      </c>
      <c r="E179" s="92">
        <f t="shared" si="22"/>
        <v>1</v>
      </c>
      <c r="F179" s="148" t="s">
        <v>315</v>
      </c>
      <c r="G179" s="99">
        <f>+Alpine!G28</f>
        <v>22520</v>
      </c>
      <c r="H179" s="99">
        <f>+Alpine!H28</f>
        <v>0</v>
      </c>
      <c r="I179" s="99">
        <f>+Alpine!I28</f>
        <v>0</v>
      </c>
      <c r="J179" s="99">
        <f>+Alpine!J28</f>
        <v>0</v>
      </c>
      <c r="K179" s="99">
        <f>+Alpine!K28</f>
        <v>0</v>
      </c>
      <c r="L179" s="99">
        <f>+Alpine!L28</f>
        <v>220</v>
      </c>
      <c r="M179" s="99">
        <f>+Alpine!M28</f>
        <v>18896</v>
      </c>
      <c r="N179" s="99">
        <f>+Alpine!N28</f>
        <v>109</v>
      </c>
      <c r="O179" s="99">
        <f>+Alpine!O28</f>
        <v>0</v>
      </c>
      <c r="P179" s="99">
        <f>+Alpine!P28</f>
        <v>40</v>
      </c>
      <c r="Q179" s="53">
        <f t="shared" si="15"/>
        <v>41785</v>
      </c>
      <c r="R179" s="10"/>
      <c r="S179" s="100">
        <f>+Alpine!S28</f>
        <v>0</v>
      </c>
      <c r="T179" s="99">
        <f>+Alpine!T28</f>
        <v>0</v>
      </c>
      <c r="U179" s="99">
        <f>+Alpine!U28</f>
        <v>4100</v>
      </c>
      <c r="V179" s="99">
        <f>+Alpine!V28</f>
        <v>0</v>
      </c>
      <c r="W179" s="99">
        <f>+Alpine!W28</f>
        <v>67874</v>
      </c>
      <c r="X179" s="99">
        <f>+Alpine!X28</f>
        <v>7420</v>
      </c>
      <c r="Y179" s="99">
        <f>+Alpine!Y28</f>
        <v>6186</v>
      </c>
      <c r="Z179" s="99">
        <f>+Alpine!Z28</f>
        <v>1050</v>
      </c>
      <c r="AA179" s="99">
        <f>+Alpine!AA28</f>
        <v>0</v>
      </c>
      <c r="AB179" s="88">
        <f t="shared" si="16"/>
        <v>86630</v>
      </c>
      <c r="AC179" s="53">
        <f t="shared" si="17"/>
        <v>-44845</v>
      </c>
      <c r="AD179" s="41"/>
      <c r="AE179" s="100">
        <f>+Alpine!AE28</f>
        <v>1275000</v>
      </c>
      <c r="AF179" s="100">
        <f>+Alpine!AF28</f>
        <v>0</v>
      </c>
      <c r="AG179" s="100">
        <f>+Alpine!AG28</f>
        <v>2309</v>
      </c>
      <c r="AH179" s="100">
        <f>+Alpine!AH28</f>
        <v>8027</v>
      </c>
      <c r="AI179" s="53">
        <f t="shared" si="18"/>
        <v>1285336</v>
      </c>
      <c r="AJ179" s="100">
        <f>+Alpine!AJ28</f>
        <v>0</v>
      </c>
      <c r="AK179" s="53">
        <f t="shared" si="19"/>
        <v>1285336</v>
      </c>
      <c r="AL179" s="41"/>
    </row>
    <row r="180" spans="1:38" ht="22.5" customHeight="1">
      <c r="A180" s="4">
        <f t="shared" si="20"/>
        <v>176</v>
      </c>
      <c r="B180" s="91" t="s">
        <v>302</v>
      </c>
      <c r="C180" s="91">
        <v>19096</v>
      </c>
      <c r="D180" s="92" t="s">
        <v>432</v>
      </c>
      <c r="E180" s="92">
        <f t="shared" si="22"/>
      </c>
      <c r="F180" s="148" t="s">
        <v>316</v>
      </c>
      <c r="G180" s="99">
        <f>+Alpine!G29</f>
        <v>124898</v>
      </c>
      <c r="H180" s="99">
        <f>+Alpine!H29</f>
        <v>0</v>
      </c>
      <c r="I180" s="99">
        <f>+Alpine!I29</f>
        <v>3748</v>
      </c>
      <c r="J180" s="99">
        <f>+Alpine!J29</f>
        <v>0</v>
      </c>
      <c r="K180" s="99">
        <f>+Alpine!K29</f>
        <v>1306</v>
      </c>
      <c r="L180" s="99">
        <f>+Alpine!L29</f>
        <v>0</v>
      </c>
      <c r="M180" s="99">
        <f>+Alpine!M29</f>
        <v>51687</v>
      </c>
      <c r="N180" s="99">
        <f>+Alpine!N29</f>
        <v>55674</v>
      </c>
      <c r="O180" s="99">
        <f>+Alpine!O29</f>
        <v>22044</v>
      </c>
      <c r="P180" s="99">
        <f>+Alpine!P29</f>
        <v>969</v>
      </c>
      <c r="Q180" s="53">
        <f t="shared" si="15"/>
        <v>260326</v>
      </c>
      <c r="R180" s="10"/>
      <c r="S180" s="100">
        <f>+Alpine!S29</f>
        <v>55922</v>
      </c>
      <c r="T180" s="99">
        <f>+Alpine!T29</f>
        <v>18200</v>
      </c>
      <c r="U180" s="99">
        <f>+Alpine!U29</f>
        <v>12517</v>
      </c>
      <c r="V180" s="99">
        <f>+Alpine!V29</f>
        <v>14398</v>
      </c>
      <c r="W180" s="99">
        <f>+Alpine!W29</f>
        <v>18386</v>
      </c>
      <c r="X180" s="99">
        <f>+Alpine!X29</f>
        <v>58477</v>
      </c>
      <c r="Y180" s="99">
        <f>+Alpine!Y29</f>
        <v>4756</v>
      </c>
      <c r="Z180" s="99">
        <f>+Alpine!Z29</f>
        <v>3010</v>
      </c>
      <c r="AA180" s="99">
        <f>+Alpine!AA29</f>
        <v>11384</v>
      </c>
      <c r="AB180" s="88">
        <f t="shared" si="16"/>
        <v>197050</v>
      </c>
      <c r="AC180" s="53">
        <f t="shared" si="17"/>
        <v>63276</v>
      </c>
      <c r="AD180" s="41"/>
      <c r="AE180" s="100">
        <f>+Alpine!AE29</f>
        <v>3667000</v>
      </c>
      <c r="AF180" s="100">
        <f>+Alpine!AF29</f>
        <v>141879</v>
      </c>
      <c r="AG180" s="100">
        <f>+Alpine!AG29</f>
        <v>1313394</v>
      </c>
      <c r="AH180" s="100">
        <f>+Alpine!AH29</f>
        <v>3926</v>
      </c>
      <c r="AI180" s="53">
        <f t="shared" si="18"/>
        <v>5126199</v>
      </c>
      <c r="AJ180" s="100">
        <f>+Alpine!AJ29</f>
        <v>10118</v>
      </c>
      <c r="AK180" s="53">
        <f t="shared" si="19"/>
        <v>5116081</v>
      </c>
      <c r="AL180" s="41"/>
    </row>
    <row r="181" spans="1:38" ht="22.5" customHeight="1">
      <c r="A181" s="4">
        <f t="shared" si="20"/>
        <v>177</v>
      </c>
      <c r="B181" s="91" t="s">
        <v>302</v>
      </c>
      <c r="C181" s="91">
        <v>9679</v>
      </c>
      <c r="D181" s="92" t="s">
        <v>145</v>
      </c>
      <c r="E181" s="92">
        <f t="shared" si="22"/>
        <v>1</v>
      </c>
      <c r="F181" s="148" t="s">
        <v>315</v>
      </c>
      <c r="G181" s="99">
        <f>+Alpine!G30</f>
        <v>18446</v>
      </c>
      <c r="H181" s="99">
        <f>+Alpine!H30</f>
        <v>0</v>
      </c>
      <c r="I181" s="99">
        <f>+Alpine!I30</f>
        <v>0</v>
      </c>
      <c r="J181" s="99">
        <f>+Alpine!J30</f>
        <v>0</v>
      </c>
      <c r="K181" s="99">
        <f>+Alpine!K30</f>
        <v>0</v>
      </c>
      <c r="L181" s="99">
        <f>+Alpine!L30</f>
        <v>0</v>
      </c>
      <c r="M181" s="99">
        <f>+Alpine!M30</f>
        <v>0</v>
      </c>
      <c r="N181" s="99">
        <f>+Alpine!N30</f>
        <v>23588</v>
      </c>
      <c r="O181" s="99">
        <f>+Alpine!O30</f>
        <v>0</v>
      </c>
      <c r="P181" s="99">
        <f>+Alpine!P30</f>
        <v>6</v>
      </c>
      <c r="Q181" s="53">
        <f t="shared" si="15"/>
        <v>42040</v>
      </c>
      <c r="R181" s="10"/>
      <c r="S181" s="100">
        <f>+Alpine!S30</f>
        <v>29822</v>
      </c>
      <c r="T181" s="99">
        <f>+Alpine!T30</f>
        <v>0</v>
      </c>
      <c r="U181" s="99">
        <f>+Alpine!U30</f>
        <v>0</v>
      </c>
      <c r="V181" s="99">
        <f>+Alpine!V30</f>
        <v>288</v>
      </c>
      <c r="W181" s="99">
        <f>+Alpine!W30</f>
        <v>1227</v>
      </c>
      <c r="X181" s="99">
        <f>+Alpine!X30</f>
        <v>605</v>
      </c>
      <c r="Y181" s="99">
        <f>+Alpine!Y30</f>
        <v>2666</v>
      </c>
      <c r="Z181" s="99">
        <f>+Alpine!Z30</f>
        <v>0</v>
      </c>
      <c r="AA181" s="99">
        <f>+Alpine!AA30</f>
        <v>5428</v>
      </c>
      <c r="AB181" s="88">
        <f t="shared" si="16"/>
        <v>40036</v>
      </c>
      <c r="AC181" s="53">
        <f t="shared" si="17"/>
        <v>2004</v>
      </c>
      <c r="AD181" s="41"/>
      <c r="AE181" s="100">
        <f>+Alpine!AE30</f>
        <v>337000</v>
      </c>
      <c r="AF181" s="100">
        <f>+Alpine!AF30</f>
        <v>50550</v>
      </c>
      <c r="AG181" s="100">
        <f>+Alpine!AG30</f>
        <v>227364</v>
      </c>
      <c r="AH181" s="100">
        <f>+Alpine!AH30</f>
        <v>1464794</v>
      </c>
      <c r="AI181" s="53">
        <f t="shared" si="18"/>
        <v>2079708</v>
      </c>
      <c r="AJ181" s="100">
        <f>+Alpine!AJ30</f>
        <v>0</v>
      </c>
      <c r="AK181" s="53">
        <f t="shared" si="19"/>
        <v>2079708</v>
      </c>
      <c r="AL181" s="41"/>
    </row>
    <row r="182" spans="1:38" ht="22.5" customHeight="1">
      <c r="A182" s="4">
        <f t="shared" si="20"/>
        <v>178</v>
      </c>
      <c r="B182" s="91" t="s">
        <v>302</v>
      </c>
      <c r="C182" s="91">
        <v>9686</v>
      </c>
      <c r="D182" s="92" t="s">
        <v>284</v>
      </c>
      <c r="E182" s="92">
        <f t="shared" si="22"/>
        <v>1</v>
      </c>
      <c r="F182" s="148" t="s">
        <v>315</v>
      </c>
      <c r="G182" s="99">
        <f>+Alpine!G31</f>
        <v>87813</v>
      </c>
      <c r="H182" s="99">
        <f>+Alpine!H31</f>
        <v>0</v>
      </c>
      <c r="I182" s="99">
        <f>+Alpine!I31</f>
        <v>22226</v>
      </c>
      <c r="J182" s="99">
        <f>+Alpine!J31</f>
        <v>0</v>
      </c>
      <c r="K182" s="99">
        <f>+Alpine!K31</f>
        <v>0</v>
      </c>
      <c r="L182" s="99">
        <f>+Alpine!L31</f>
        <v>65781</v>
      </c>
      <c r="M182" s="99">
        <f>+Alpine!M31</f>
        <v>16339</v>
      </c>
      <c r="N182" s="99">
        <f>+Alpine!N31</f>
        <v>24340</v>
      </c>
      <c r="O182" s="99">
        <f>+Alpine!O31</f>
        <v>6048</v>
      </c>
      <c r="P182" s="99">
        <f>+Alpine!P31</f>
        <v>18173</v>
      </c>
      <c r="Q182" s="53">
        <f t="shared" si="15"/>
        <v>240720</v>
      </c>
      <c r="R182" s="10"/>
      <c r="S182" s="100">
        <f>+Alpine!S31</f>
        <v>59268</v>
      </c>
      <c r="T182" s="99">
        <f>+Alpine!T31</f>
        <v>18200</v>
      </c>
      <c r="U182" s="99">
        <f>+Alpine!U31</f>
        <v>1958</v>
      </c>
      <c r="V182" s="99">
        <f>+Alpine!V31</f>
        <v>26162</v>
      </c>
      <c r="W182" s="99">
        <f>+Alpine!W31</f>
        <v>117864</v>
      </c>
      <c r="X182" s="99">
        <f>+Alpine!X31</f>
        <v>22756</v>
      </c>
      <c r="Y182" s="99">
        <f>+Alpine!Y31</f>
        <v>5950</v>
      </c>
      <c r="Z182" s="99">
        <f>+Alpine!Z31</f>
        <v>7985</v>
      </c>
      <c r="AA182" s="99">
        <f>+Alpine!AA31</f>
        <v>1112</v>
      </c>
      <c r="AB182" s="88">
        <f t="shared" si="16"/>
        <v>261255</v>
      </c>
      <c r="AC182" s="53">
        <f t="shared" si="17"/>
        <v>-20535</v>
      </c>
      <c r="AD182" s="41"/>
      <c r="AE182" s="100">
        <f>+Alpine!AE31</f>
        <v>1110000</v>
      </c>
      <c r="AF182" s="100">
        <f>+Alpine!AF31</f>
        <v>0</v>
      </c>
      <c r="AG182" s="100">
        <f>+Alpine!AG31</f>
        <v>529932</v>
      </c>
      <c r="AH182" s="100">
        <f>+Alpine!AH31</f>
        <v>0</v>
      </c>
      <c r="AI182" s="53">
        <f t="shared" si="18"/>
        <v>1639932</v>
      </c>
      <c r="AJ182" s="100">
        <f>+Alpine!AJ31</f>
        <v>37916</v>
      </c>
      <c r="AK182" s="53">
        <f t="shared" si="19"/>
        <v>1602016</v>
      </c>
      <c r="AL182" s="41"/>
    </row>
    <row r="183" spans="1:38" ht="22.5" customHeight="1">
      <c r="A183" s="4">
        <f t="shared" si="20"/>
        <v>179</v>
      </c>
      <c r="B183" s="91" t="s">
        <v>302</v>
      </c>
      <c r="C183" s="91">
        <v>9687</v>
      </c>
      <c r="D183" s="92" t="s">
        <v>154</v>
      </c>
      <c r="E183" s="92">
        <f t="shared" si="22"/>
      </c>
      <c r="F183" s="148" t="s">
        <v>316</v>
      </c>
      <c r="G183" s="99">
        <f>+Alpine!G32</f>
        <v>56718</v>
      </c>
      <c r="H183" s="99">
        <f>+Alpine!H32</f>
        <v>0</v>
      </c>
      <c r="I183" s="99">
        <f>+Alpine!I32</f>
        <v>0</v>
      </c>
      <c r="J183" s="99">
        <f>+Alpine!J32</f>
        <v>72851</v>
      </c>
      <c r="K183" s="99">
        <f>+Alpine!K32</f>
        <v>0</v>
      </c>
      <c r="L183" s="99">
        <f>+Alpine!L32</f>
        <v>2000</v>
      </c>
      <c r="M183" s="99">
        <f>+Alpine!M32</f>
        <v>64622</v>
      </c>
      <c r="N183" s="99">
        <f>+Alpine!N32</f>
        <v>6857</v>
      </c>
      <c r="O183" s="99">
        <f>+Alpine!O32</f>
        <v>0</v>
      </c>
      <c r="P183" s="99">
        <f>+Alpine!P32</f>
        <v>1050</v>
      </c>
      <c r="Q183" s="53">
        <f t="shared" si="15"/>
        <v>204098</v>
      </c>
      <c r="R183" s="10"/>
      <c r="S183" s="100">
        <f>+Alpine!S32</f>
        <v>66860</v>
      </c>
      <c r="T183" s="99">
        <f>+Alpine!T32</f>
        <v>0</v>
      </c>
      <c r="U183" s="99">
        <f>+Alpine!U32</f>
        <v>0</v>
      </c>
      <c r="V183" s="99">
        <f>+Alpine!V32</f>
        <v>15991</v>
      </c>
      <c r="W183" s="99">
        <f>+Alpine!W32</f>
        <v>23154</v>
      </c>
      <c r="X183" s="99">
        <f>+Alpine!X32</f>
        <v>11073</v>
      </c>
      <c r="Y183" s="99">
        <f>+Alpine!Y32</f>
        <v>1200</v>
      </c>
      <c r="Z183" s="99">
        <f>+Alpine!Z32</f>
        <v>0</v>
      </c>
      <c r="AA183" s="99">
        <f>+Alpine!AA32</f>
        <v>6238</v>
      </c>
      <c r="AB183" s="88">
        <f t="shared" si="16"/>
        <v>124516</v>
      </c>
      <c r="AC183" s="53">
        <f t="shared" si="17"/>
        <v>79582</v>
      </c>
      <c r="AD183" s="41"/>
      <c r="AE183" s="100">
        <f>+Alpine!AE32</f>
        <v>0</v>
      </c>
      <c r="AF183" s="100">
        <f>+Alpine!AF32</f>
        <v>0</v>
      </c>
      <c r="AG183" s="100">
        <f>+Alpine!AG32</f>
        <v>0</v>
      </c>
      <c r="AH183" s="100">
        <f>+Alpine!AH32</f>
        <v>0</v>
      </c>
      <c r="AI183" s="53">
        <f t="shared" si="18"/>
        <v>0</v>
      </c>
      <c r="AJ183" s="100">
        <f>+Alpine!AJ32</f>
        <v>0</v>
      </c>
      <c r="AK183" s="53">
        <f t="shared" si="19"/>
        <v>0</v>
      </c>
      <c r="AL183" s="41"/>
    </row>
    <row r="184" spans="1:38" ht="22.5" customHeight="1">
      <c r="A184" s="4">
        <f t="shared" si="20"/>
        <v>180</v>
      </c>
      <c r="B184" s="91" t="s">
        <v>302</v>
      </c>
      <c r="C184" s="91">
        <v>9690</v>
      </c>
      <c r="D184" s="92" t="s">
        <v>158</v>
      </c>
      <c r="E184" s="92">
        <f t="shared" si="22"/>
        <v>1</v>
      </c>
      <c r="F184" s="148" t="s">
        <v>315</v>
      </c>
      <c r="G184" s="99">
        <f>+Alpine!G33</f>
        <v>31820</v>
      </c>
      <c r="H184" s="99">
        <f>+Alpine!H33</f>
        <v>593</v>
      </c>
      <c r="I184" s="99">
        <f>+Alpine!I33</f>
        <v>215</v>
      </c>
      <c r="J184" s="99">
        <f>+Alpine!J33</f>
        <v>0</v>
      </c>
      <c r="K184" s="99">
        <f>+Alpine!K33</f>
        <v>0</v>
      </c>
      <c r="L184" s="99">
        <f>+Alpine!L33</f>
        <v>0</v>
      </c>
      <c r="M184" s="99">
        <f>+Alpine!M33</f>
        <v>16132</v>
      </c>
      <c r="N184" s="99">
        <f>+Alpine!N33</f>
        <v>21010</v>
      </c>
      <c r="O184" s="99">
        <f>+Alpine!O33</f>
        <v>4520</v>
      </c>
      <c r="P184" s="99">
        <f>+Alpine!P33</f>
        <v>0</v>
      </c>
      <c r="Q184" s="53">
        <f t="shared" si="15"/>
        <v>74290</v>
      </c>
      <c r="R184" s="10"/>
      <c r="S184" s="100">
        <f>+Alpine!S33</f>
        <v>0</v>
      </c>
      <c r="T184" s="99">
        <f>+Alpine!T33</f>
        <v>0</v>
      </c>
      <c r="U184" s="99">
        <f>+Alpine!U33</f>
        <v>6358</v>
      </c>
      <c r="V184" s="99">
        <f>+Alpine!V33</f>
        <v>9612</v>
      </c>
      <c r="W184" s="99">
        <f>+Alpine!W33</f>
        <v>10826</v>
      </c>
      <c r="X184" s="99">
        <f>+Alpine!X33</f>
        <v>7428</v>
      </c>
      <c r="Y184" s="99">
        <f>+Alpine!Y33</f>
        <v>0</v>
      </c>
      <c r="Z184" s="99">
        <f>+Alpine!Z33</f>
        <v>808</v>
      </c>
      <c r="AA184" s="99">
        <f>+Alpine!AA33</f>
        <v>0</v>
      </c>
      <c r="AB184" s="88">
        <f t="shared" si="16"/>
        <v>35032</v>
      </c>
      <c r="AC184" s="53">
        <f t="shared" si="17"/>
        <v>39258</v>
      </c>
      <c r="AD184" s="41"/>
      <c r="AE184" s="100">
        <f>+Alpine!AE33</f>
        <v>1140000</v>
      </c>
      <c r="AF184" s="100">
        <f>+Alpine!AF33</f>
        <v>125000</v>
      </c>
      <c r="AG184" s="100">
        <f>+Alpine!AG33</f>
        <v>428899</v>
      </c>
      <c r="AH184" s="100">
        <f>+Alpine!AH33</f>
        <v>0</v>
      </c>
      <c r="AI184" s="53">
        <f t="shared" si="18"/>
        <v>1693899</v>
      </c>
      <c r="AJ184" s="100">
        <f>+Alpine!AJ33</f>
        <v>0</v>
      </c>
      <c r="AK184" s="53">
        <f t="shared" si="19"/>
        <v>1693899</v>
      </c>
      <c r="AL184" s="41"/>
    </row>
    <row r="185" spans="1:38" ht="22.5" customHeight="1">
      <c r="A185" s="4">
        <f t="shared" si="20"/>
        <v>181</v>
      </c>
      <c r="B185" s="91" t="s">
        <v>302</v>
      </c>
      <c r="C185" s="91">
        <v>9666</v>
      </c>
      <c r="D185" s="92" t="s">
        <v>159</v>
      </c>
      <c r="E185" s="92">
        <f t="shared" si="22"/>
      </c>
      <c r="F185" s="148" t="s">
        <v>316</v>
      </c>
      <c r="G185" s="99">
        <f>+Alpine!G34</f>
        <v>14401</v>
      </c>
      <c r="H185" s="99">
        <f>+Alpine!H34</f>
        <v>49506</v>
      </c>
      <c r="I185" s="99">
        <f>+Alpine!I34</f>
        <v>0</v>
      </c>
      <c r="J185" s="99">
        <f>+Alpine!J34</f>
        <v>0</v>
      </c>
      <c r="K185" s="99">
        <f>+Alpine!K34</f>
        <v>-20000</v>
      </c>
      <c r="L185" s="99">
        <f>+Alpine!L34</f>
        <v>0</v>
      </c>
      <c r="M185" s="99">
        <f>+Alpine!M34</f>
        <v>83577</v>
      </c>
      <c r="N185" s="99">
        <f>+Alpine!N34</f>
        <v>1534</v>
      </c>
      <c r="O185" s="99">
        <f>+Alpine!O34</f>
        <v>0</v>
      </c>
      <c r="P185" s="99">
        <f>+Alpine!P34</f>
        <v>0</v>
      </c>
      <c r="Q185" s="53">
        <f t="shared" si="15"/>
        <v>129018</v>
      </c>
      <c r="R185" s="10"/>
      <c r="S185" s="100">
        <f>+Alpine!S34</f>
        <v>24336</v>
      </c>
      <c r="T185" s="99">
        <f>+Alpine!T34</f>
        <v>0</v>
      </c>
      <c r="U185" s="99">
        <f>+Alpine!U34</f>
        <v>0</v>
      </c>
      <c r="V185" s="99">
        <f>+Alpine!V34</f>
        <v>35614</v>
      </c>
      <c r="W185" s="99">
        <f>+Alpine!W34</f>
        <v>27035</v>
      </c>
      <c r="X185" s="99">
        <f>+Alpine!X34</f>
        <v>37435</v>
      </c>
      <c r="Y185" s="99">
        <f>+Alpine!Y34</f>
        <v>33601</v>
      </c>
      <c r="Z185" s="99">
        <f>+Alpine!Z34</f>
        <v>0</v>
      </c>
      <c r="AA185" s="99">
        <f>+Alpine!AA34</f>
        <v>0</v>
      </c>
      <c r="AB185" s="88">
        <f t="shared" si="16"/>
        <v>158021</v>
      </c>
      <c r="AC185" s="53">
        <f t="shared" si="17"/>
        <v>-29003</v>
      </c>
      <c r="AD185" s="41"/>
      <c r="AE185" s="100">
        <f>+Alpine!AE34</f>
        <v>0</v>
      </c>
      <c r="AF185" s="100">
        <f>+Alpine!AF34</f>
        <v>23065</v>
      </c>
      <c r="AG185" s="100">
        <f>+Alpine!AG34</f>
        <v>5662426</v>
      </c>
      <c r="AH185" s="100">
        <f>+Alpine!AH34</f>
        <v>20078</v>
      </c>
      <c r="AI185" s="53">
        <f t="shared" si="18"/>
        <v>5705569</v>
      </c>
      <c r="AJ185" s="100">
        <f>+Alpine!AJ34</f>
        <v>8387</v>
      </c>
      <c r="AK185" s="53">
        <f t="shared" si="19"/>
        <v>5697182</v>
      </c>
      <c r="AL185" s="41"/>
    </row>
    <row r="186" spans="1:38" ht="22.5" customHeight="1">
      <c r="A186" s="4">
        <f t="shared" si="20"/>
        <v>182</v>
      </c>
      <c r="B186" s="91" t="s">
        <v>302</v>
      </c>
      <c r="C186" s="91">
        <v>9692</v>
      </c>
      <c r="D186" s="92" t="s">
        <v>146</v>
      </c>
      <c r="E186" s="92">
        <f t="shared" si="22"/>
        <v>1</v>
      </c>
      <c r="F186" s="148" t="s">
        <v>315</v>
      </c>
      <c r="G186" s="99">
        <f>+Alpine!G35</f>
        <v>73856</v>
      </c>
      <c r="H186" s="99">
        <f>+Alpine!H35</f>
        <v>275</v>
      </c>
      <c r="I186" s="99">
        <f>+Alpine!I35</f>
        <v>5711</v>
      </c>
      <c r="J186" s="99">
        <f>+Alpine!J35</f>
        <v>62065</v>
      </c>
      <c r="K186" s="99">
        <f>+Alpine!K35</f>
        <v>2000</v>
      </c>
      <c r="L186" s="99">
        <f>+Alpine!L35</f>
        <v>3928</v>
      </c>
      <c r="M186" s="99">
        <f>+Alpine!M35</f>
        <v>609</v>
      </c>
      <c r="N186" s="99">
        <f>+Alpine!N35</f>
        <v>40094</v>
      </c>
      <c r="O186" s="99">
        <f>+Alpine!O35</f>
        <v>10766</v>
      </c>
      <c r="P186" s="99">
        <f>+Alpine!P35</f>
        <v>113</v>
      </c>
      <c r="Q186" s="53">
        <f t="shared" si="15"/>
        <v>199417</v>
      </c>
      <c r="R186" s="10"/>
      <c r="S186" s="100">
        <f>+Alpine!S35</f>
        <v>61711</v>
      </c>
      <c r="T186" s="99">
        <f>+Alpine!T35</f>
        <v>3883</v>
      </c>
      <c r="U186" s="99">
        <f>+Alpine!U35</f>
        <v>877</v>
      </c>
      <c r="V186" s="99">
        <f>+Alpine!V35</f>
        <v>7147</v>
      </c>
      <c r="W186" s="99">
        <f>+Alpine!W35</f>
        <v>74558</v>
      </c>
      <c r="X186" s="99">
        <f>+Alpine!X35</f>
        <v>13122</v>
      </c>
      <c r="Y186" s="99">
        <f>+Alpine!Y35</f>
        <v>4291</v>
      </c>
      <c r="Z186" s="99">
        <f>+Alpine!Z35</f>
        <v>4478</v>
      </c>
      <c r="AA186" s="99">
        <f>+Alpine!AA35</f>
        <v>0</v>
      </c>
      <c r="AB186" s="88">
        <f t="shared" si="16"/>
        <v>170067</v>
      </c>
      <c r="AC186" s="53">
        <f t="shared" si="17"/>
        <v>29350</v>
      </c>
      <c r="AD186" s="41"/>
      <c r="AE186" s="100">
        <f>+Alpine!AE35</f>
        <v>1440000</v>
      </c>
      <c r="AF186" s="100">
        <f>+Alpine!AF35</f>
        <v>4094</v>
      </c>
      <c r="AG186" s="100">
        <f>+Alpine!AG35</f>
        <v>447582</v>
      </c>
      <c r="AH186" s="100">
        <f>+Alpine!AH35</f>
        <v>8635</v>
      </c>
      <c r="AI186" s="53">
        <f t="shared" si="18"/>
        <v>1900311</v>
      </c>
      <c r="AJ186" s="100">
        <f>+Alpine!AJ35</f>
        <v>0</v>
      </c>
      <c r="AK186" s="53">
        <f t="shared" si="19"/>
        <v>1900311</v>
      </c>
      <c r="AL186" s="41"/>
    </row>
    <row r="187" spans="1:38" ht="22.5" customHeight="1">
      <c r="A187" s="4">
        <f t="shared" si="20"/>
        <v>183</v>
      </c>
      <c r="B187" s="91" t="s">
        <v>302</v>
      </c>
      <c r="C187" s="91">
        <v>9648</v>
      </c>
      <c r="D187" s="92" t="s">
        <v>142</v>
      </c>
      <c r="E187" s="92">
        <f t="shared" si="22"/>
      </c>
      <c r="F187" s="148" t="s">
        <v>316</v>
      </c>
      <c r="G187" s="99">
        <f>+Alpine!G36</f>
        <v>26161</v>
      </c>
      <c r="H187" s="99">
        <f>+Alpine!H36</f>
        <v>0</v>
      </c>
      <c r="I187" s="99">
        <f>+Alpine!I36</f>
        <v>0</v>
      </c>
      <c r="J187" s="99">
        <f>+Alpine!J36</f>
        <v>0</v>
      </c>
      <c r="K187" s="99">
        <f>+Alpine!K36</f>
        <v>0</v>
      </c>
      <c r="L187" s="99">
        <f>+Alpine!L36</f>
        <v>0</v>
      </c>
      <c r="M187" s="99">
        <f>+Alpine!M36</f>
        <v>13250</v>
      </c>
      <c r="N187" s="99">
        <f>+Alpine!N36</f>
        <v>3380</v>
      </c>
      <c r="O187" s="99">
        <f>+Alpine!O36</f>
        <v>587</v>
      </c>
      <c r="P187" s="99">
        <f>+Alpine!P36</f>
        <v>3566</v>
      </c>
      <c r="Q187" s="53">
        <f t="shared" si="15"/>
        <v>46944</v>
      </c>
      <c r="R187" s="10"/>
      <c r="S187" s="100">
        <f>+Alpine!S36</f>
        <v>22974</v>
      </c>
      <c r="T187" s="99">
        <f>+Alpine!T36</f>
        <v>0</v>
      </c>
      <c r="U187" s="99">
        <f>+Alpine!U36</f>
        <v>0</v>
      </c>
      <c r="V187" s="99">
        <f>+Alpine!V36</f>
        <v>900</v>
      </c>
      <c r="W187" s="99">
        <f>+Alpine!W36</f>
        <v>10161</v>
      </c>
      <c r="X187" s="99">
        <f>+Alpine!X36</f>
        <v>3998</v>
      </c>
      <c r="Y187" s="99">
        <f>+Alpine!Y36</f>
        <v>0</v>
      </c>
      <c r="Z187" s="99">
        <f>+Alpine!Z36</f>
        <v>0</v>
      </c>
      <c r="AA187" s="99">
        <f>+Alpine!AA36</f>
        <v>10320</v>
      </c>
      <c r="AB187" s="88">
        <f t="shared" si="16"/>
        <v>48353</v>
      </c>
      <c r="AC187" s="53">
        <f t="shared" si="17"/>
        <v>-1409</v>
      </c>
      <c r="AD187" s="41"/>
      <c r="AE187" s="100">
        <f>+Alpine!AE36</f>
        <v>877187</v>
      </c>
      <c r="AF187" s="100">
        <f>+Alpine!AF36</f>
        <v>0</v>
      </c>
      <c r="AG187" s="100">
        <f>+Alpine!AG36</f>
        <v>77580</v>
      </c>
      <c r="AH187" s="100">
        <f>+Alpine!AH36</f>
        <v>0</v>
      </c>
      <c r="AI187" s="53">
        <f t="shared" si="18"/>
        <v>954767</v>
      </c>
      <c r="AJ187" s="100">
        <f>+Alpine!AJ36</f>
        <v>0</v>
      </c>
      <c r="AK187" s="53">
        <f t="shared" si="19"/>
        <v>954767</v>
      </c>
      <c r="AL187" s="41"/>
    </row>
    <row r="188" spans="1:38" ht="22.5" customHeight="1">
      <c r="A188" s="4">
        <f t="shared" si="20"/>
        <v>184</v>
      </c>
      <c r="B188" s="91" t="s">
        <v>302</v>
      </c>
      <c r="C188" s="91">
        <v>9743</v>
      </c>
      <c r="D188" s="92" t="s">
        <v>164</v>
      </c>
      <c r="E188" s="92">
        <f t="shared" si="22"/>
        <v>1</v>
      </c>
      <c r="F188" s="148" t="s">
        <v>315</v>
      </c>
      <c r="G188" s="99">
        <f>+Alpine!G37</f>
        <v>53375</v>
      </c>
      <c r="H188" s="99">
        <f>+Alpine!H37</f>
        <v>780</v>
      </c>
      <c r="I188" s="99">
        <f>+Alpine!I37</f>
        <v>916</v>
      </c>
      <c r="J188" s="99">
        <f>+Alpine!J37</f>
        <v>32800</v>
      </c>
      <c r="K188" s="99">
        <f>+Alpine!K37</f>
        <v>0</v>
      </c>
      <c r="L188" s="99">
        <f>+Alpine!L37</f>
        <v>0</v>
      </c>
      <c r="M188" s="99">
        <f>+Alpine!M37</f>
        <v>8201</v>
      </c>
      <c r="N188" s="99">
        <f>+Alpine!N37</f>
        <v>16932</v>
      </c>
      <c r="O188" s="99">
        <f>+Alpine!O37</f>
        <v>7053</v>
      </c>
      <c r="P188" s="99">
        <f>+Alpine!P37</f>
        <v>127</v>
      </c>
      <c r="Q188" s="53">
        <f t="shared" si="15"/>
        <v>120184</v>
      </c>
      <c r="R188" s="11"/>
      <c r="S188" s="100">
        <f>+Alpine!S37</f>
        <v>34039</v>
      </c>
      <c r="T188" s="99">
        <f>+Alpine!T37</f>
        <v>6542</v>
      </c>
      <c r="U188" s="99">
        <f>+Alpine!U37</f>
        <v>12281</v>
      </c>
      <c r="V188" s="99">
        <f>+Alpine!V37</f>
        <v>1263</v>
      </c>
      <c r="W188" s="99">
        <f>+Alpine!W37</f>
        <v>8670</v>
      </c>
      <c r="X188" s="99">
        <f>+Alpine!X37</f>
        <v>13665</v>
      </c>
      <c r="Y188" s="99">
        <f>+Alpine!Y37</f>
        <v>0</v>
      </c>
      <c r="Z188" s="99">
        <f>+Alpine!Z37</f>
        <v>1062</v>
      </c>
      <c r="AA188" s="99">
        <f>+Alpine!AA37</f>
        <v>991</v>
      </c>
      <c r="AB188" s="88">
        <f t="shared" si="16"/>
        <v>78513</v>
      </c>
      <c r="AC188" s="53">
        <f t="shared" si="17"/>
        <v>41671</v>
      </c>
      <c r="AD188" s="41"/>
      <c r="AE188" s="100">
        <f>+Alpine!AE37</f>
        <v>1145000</v>
      </c>
      <c r="AF188" s="100">
        <f>+Alpine!AF37</f>
        <v>46000</v>
      </c>
      <c r="AG188" s="100">
        <f>+Alpine!AG37</f>
        <v>332504</v>
      </c>
      <c r="AH188" s="100">
        <f>+Alpine!AH37</f>
        <v>0</v>
      </c>
      <c r="AI188" s="53">
        <f t="shared" si="18"/>
        <v>1523504</v>
      </c>
      <c r="AJ188" s="100">
        <f>+Alpine!AJ37</f>
        <v>0</v>
      </c>
      <c r="AK188" s="53">
        <f t="shared" si="19"/>
        <v>1523504</v>
      </c>
      <c r="AL188" s="41"/>
    </row>
    <row r="189" spans="1:38" ht="22.5" customHeight="1">
      <c r="A189" s="4">
        <f t="shared" si="20"/>
        <v>185</v>
      </c>
      <c r="B189" s="91" t="s">
        <v>302</v>
      </c>
      <c r="C189" s="91">
        <v>9714</v>
      </c>
      <c r="D189" s="92" t="s">
        <v>431</v>
      </c>
      <c r="E189" s="92">
        <f t="shared" si="22"/>
        <v>1</v>
      </c>
      <c r="F189" s="148" t="s">
        <v>315</v>
      </c>
      <c r="G189" s="99">
        <f>+Alpine!G38</f>
        <v>85156</v>
      </c>
      <c r="H189" s="99">
        <f>+Alpine!H38</f>
        <v>10677</v>
      </c>
      <c r="I189" s="99">
        <f>+Alpine!I38</f>
        <v>0</v>
      </c>
      <c r="J189" s="99">
        <f>+Alpine!J38</f>
        <v>0</v>
      </c>
      <c r="K189" s="99">
        <f>+Alpine!K38</f>
        <v>0</v>
      </c>
      <c r="L189" s="99">
        <f>+Alpine!L38</f>
        <v>0</v>
      </c>
      <c r="M189" s="99">
        <f>+Alpine!M38</f>
        <v>24761</v>
      </c>
      <c r="N189" s="99">
        <f>+Alpine!N38</f>
        <v>14064</v>
      </c>
      <c r="O189" s="99">
        <f>+Alpine!O38</f>
        <v>8311</v>
      </c>
      <c r="P189" s="99">
        <f>+Alpine!P38</f>
        <v>2965</v>
      </c>
      <c r="Q189" s="53">
        <f t="shared" si="15"/>
        <v>145934</v>
      </c>
      <c r="R189" s="10"/>
      <c r="S189" s="100">
        <f>+Alpine!S38</f>
        <v>46077</v>
      </c>
      <c r="T189" s="99">
        <f>+Alpine!T38</f>
        <v>3647</v>
      </c>
      <c r="U189" s="99">
        <f>+Alpine!U38</f>
        <v>18445</v>
      </c>
      <c r="V189" s="99">
        <f>+Alpine!V38</f>
        <v>3232</v>
      </c>
      <c r="W189" s="99">
        <f>+Alpine!W38</f>
        <v>32367</v>
      </c>
      <c r="X189" s="99">
        <f>+Alpine!X38</f>
        <v>14353</v>
      </c>
      <c r="Y189" s="99">
        <f>+Alpine!Y38</f>
        <v>3317</v>
      </c>
      <c r="Z189" s="99">
        <f>+Alpine!Z38</f>
        <v>0</v>
      </c>
      <c r="AA189" s="99">
        <f>+Alpine!AA38</f>
        <v>16758</v>
      </c>
      <c r="AB189" s="88">
        <f t="shared" si="16"/>
        <v>138196</v>
      </c>
      <c r="AC189" s="53">
        <f t="shared" si="17"/>
        <v>7738</v>
      </c>
      <c r="AD189" s="41"/>
      <c r="AE189" s="100">
        <f>+Alpine!AE38</f>
        <v>2988000</v>
      </c>
      <c r="AF189" s="100">
        <f>+Alpine!AF38</f>
        <v>0</v>
      </c>
      <c r="AG189" s="100">
        <f>+Alpine!AG38</f>
        <v>280060</v>
      </c>
      <c r="AH189" s="100">
        <f>+Alpine!AH38</f>
        <v>0</v>
      </c>
      <c r="AI189" s="53">
        <f t="shared" si="18"/>
        <v>3268060</v>
      </c>
      <c r="AJ189" s="100">
        <f>+Alpine!AJ38</f>
        <v>933</v>
      </c>
      <c r="AK189" s="53">
        <f t="shared" si="19"/>
        <v>3267127</v>
      </c>
      <c r="AL189" s="41"/>
    </row>
    <row r="190" spans="1:38" ht="22.5" customHeight="1">
      <c r="A190" s="4">
        <f t="shared" si="20"/>
        <v>186</v>
      </c>
      <c r="B190" s="91" t="s">
        <v>302</v>
      </c>
      <c r="C190" s="91">
        <v>18929</v>
      </c>
      <c r="D190" s="92" t="s">
        <v>321</v>
      </c>
      <c r="E190" s="92">
        <f t="shared" si="22"/>
        <v>1</v>
      </c>
      <c r="F190" s="148" t="s">
        <v>315</v>
      </c>
      <c r="G190" s="99">
        <f>+Alpine!G39</f>
        <v>166442</v>
      </c>
      <c r="H190" s="99">
        <f>+Alpine!H39</f>
        <v>0</v>
      </c>
      <c r="I190" s="99">
        <f>+Alpine!I39</f>
        <v>0</v>
      </c>
      <c r="J190" s="99">
        <f>+Alpine!J39</f>
        <v>0</v>
      </c>
      <c r="K190" s="99">
        <f>+Alpine!K39</f>
        <v>30000</v>
      </c>
      <c r="L190" s="99">
        <f>+Alpine!L39</f>
        <v>1000</v>
      </c>
      <c r="M190" s="99">
        <f>+Alpine!M39</f>
        <v>12949</v>
      </c>
      <c r="N190" s="99">
        <f>+Alpine!N39</f>
        <v>469</v>
      </c>
      <c r="O190" s="99">
        <f>+Alpine!O39</f>
        <v>10521</v>
      </c>
      <c r="P190" s="99">
        <f>+Alpine!P39</f>
        <v>3776</v>
      </c>
      <c r="Q190" s="53">
        <f t="shared" si="15"/>
        <v>225157</v>
      </c>
      <c r="R190" s="10"/>
      <c r="S190" s="100">
        <f>+Alpine!S39</f>
        <v>120812</v>
      </c>
      <c r="T190" s="99">
        <f>+Alpine!T39</f>
        <v>0</v>
      </c>
      <c r="U190" s="99">
        <f>+Alpine!U39</f>
        <v>26505</v>
      </c>
      <c r="V190" s="99">
        <f>+Alpine!V39</f>
        <v>22257</v>
      </c>
      <c r="W190" s="99">
        <f>+Alpine!W39</f>
        <v>29294</v>
      </c>
      <c r="X190" s="99">
        <f>+Alpine!X39</f>
        <v>46365</v>
      </c>
      <c r="Y190" s="99">
        <f>+Alpine!Y39</f>
        <v>691</v>
      </c>
      <c r="Z190" s="99">
        <f>+Alpine!Z39</f>
        <v>0</v>
      </c>
      <c r="AA190" s="99">
        <f>+Alpine!AA39</f>
        <v>0</v>
      </c>
      <c r="AB190" s="88">
        <f t="shared" si="16"/>
        <v>245924</v>
      </c>
      <c r="AC190" s="53">
        <f t="shared" si="17"/>
        <v>-20767</v>
      </c>
      <c r="AD190" s="41"/>
      <c r="AE190" s="100">
        <f>+Alpine!AE39</f>
        <v>2865000</v>
      </c>
      <c r="AF190" s="100">
        <f>+Alpine!AF39</f>
        <v>0</v>
      </c>
      <c r="AG190" s="100">
        <f>+Alpine!AG39</f>
        <v>3808621</v>
      </c>
      <c r="AH190" s="100">
        <f>+Alpine!AH39</f>
        <v>4438</v>
      </c>
      <c r="AI190" s="53">
        <f t="shared" si="18"/>
        <v>6678059</v>
      </c>
      <c r="AJ190" s="100">
        <f>+Alpine!AJ39</f>
        <v>31951</v>
      </c>
      <c r="AK190" s="53">
        <f t="shared" si="19"/>
        <v>6646108</v>
      </c>
      <c r="AL190" s="41"/>
    </row>
    <row r="191" spans="1:38" ht="22.5" customHeight="1">
      <c r="A191" s="4">
        <f t="shared" si="20"/>
        <v>187</v>
      </c>
      <c r="B191" s="91" t="s">
        <v>302</v>
      </c>
      <c r="C191" s="91">
        <v>16724</v>
      </c>
      <c r="D191" s="92" t="s">
        <v>285</v>
      </c>
      <c r="E191" s="92">
        <f t="shared" si="22"/>
        <v>1</v>
      </c>
      <c r="F191" s="148" t="s">
        <v>315</v>
      </c>
      <c r="G191" s="99">
        <f>+Alpine!G40</f>
        <v>182474</v>
      </c>
      <c r="H191" s="99">
        <f>+Alpine!H40</f>
        <v>1338</v>
      </c>
      <c r="I191" s="99">
        <f>+Alpine!I40</f>
        <v>10664</v>
      </c>
      <c r="J191" s="99">
        <f>+Alpine!J40</f>
        <v>0</v>
      </c>
      <c r="K191" s="99">
        <f>+Alpine!K40</f>
        <v>2547</v>
      </c>
      <c r="L191" s="99">
        <f>+Alpine!L40</f>
        <v>7867</v>
      </c>
      <c r="M191" s="99">
        <f>+Alpine!M40</f>
        <v>15313</v>
      </c>
      <c r="N191" s="99">
        <f>+Alpine!N40</f>
        <v>154914</v>
      </c>
      <c r="O191" s="99">
        <f>+Alpine!O40</f>
        <v>8829</v>
      </c>
      <c r="P191" s="99">
        <f>+Alpine!P40</f>
        <v>10732</v>
      </c>
      <c r="Q191" s="53">
        <f t="shared" si="15"/>
        <v>394678</v>
      </c>
      <c r="R191" s="10"/>
      <c r="S191" s="100">
        <f>+Alpine!S40</f>
        <v>168246</v>
      </c>
      <c r="T191" s="99">
        <f>+Alpine!T40</f>
        <v>24339</v>
      </c>
      <c r="U191" s="99">
        <f>+Alpine!U40</f>
        <v>5885</v>
      </c>
      <c r="V191" s="99">
        <f>+Alpine!V40</f>
        <v>43406</v>
      </c>
      <c r="W191" s="99">
        <f>+Alpine!W40</f>
        <v>70765</v>
      </c>
      <c r="X191" s="99">
        <f>+Alpine!X40</f>
        <v>68713</v>
      </c>
      <c r="Y191" s="99">
        <f>+Alpine!Y40</f>
        <v>1968</v>
      </c>
      <c r="Z191" s="99">
        <f>+Alpine!Z40</f>
        <v>1978</v>
      </c>
      <c r="AA191" s="99">
        <f>+Alpine!AA40</f>
        <v>3348</v>
      </c>
      <c r="AB191" s="88">
        <f t="shared" si="16"/>
        <v>388648</v>
      </c>
      <c r="AC191" s="53">
        <f t="shared" si="17"/>
        <v>6030</v>
      </c>
      <c r="AD191" s="41"/>
      <c r="AE191" s="100">
        <f>+Alpine!AE40</f>
        <v>2674635</v>
      </c>
      <c r="AF191" s="100">
        <f>+Alpine!AF40</f>
        <v>2540</v>
      </c>
      <c r="AG191" s="100">
        <f>+Alpine!AG40</f>
        <v>3261741</v>
      </c>
      <c r="AH191" s="100">
        <f>+Alpine!AH40</f>
        <v>6413</v>
      </c>
      <c r="AI191" s="53">
        <f t="shared" si="18"/>
        <v>5945329</v>
      </c>
      <c r="AJ191" s="100">
        <f>+Alpine!AJ40</f>
        <v>6376</v>
      </c>
      <c r="AK191" s="53">
        <f t="shared" si="19"/>
        <v>5938953</v>
      </c>
      <c r="AL191" s="41"/>
    </row>
    <row r="192" spans="1:38" ht="22.5" customHeight="1">
      <c r="A192" s="4">
        <f t="shared" si="20"/>
        <v>188</v>
      </c>
      <c r="B192" s="91" t="s">
        <v>302</v>
      </c>
      <c r="C192" s="91">
        <v>9696</v>
      </c>
      <c r="D192" s="92" t="s">
        <v>147</v>
      </c>
      <c r="E192" s="92">
        <f t="shared" si="22"/>
        <v>1</v>
      </c>
      <c r="F192" s="148" t="s">
        <v>315</v>
      </c>
      <c r="G192" s="99">
        <f>+Alpine!G41</f>
        <v>7057</v>
      </c>
      <c r="H192" s="99">
        <f>+Alpine!H41</f>
        <v>0</v>
      </c>
      <c r="I192" s="99">
        <f>+Alpine!I41</f>
        <v>65</v>
      </c>
      <c r="J192" s="99">
        <f>+Alpine!J41</f>
        <v>0</v>
      </c>
      <c r="K192" s="99">
        <f>+Alpine!K41</f>
        <v>0</v>
      </c>
      <c r="L192" s="99">
        <f>+Alpine!L41</f>
        <v>0</v>
      </c>
      <c r="M192" s="99">
        <f>+Alpine!M41</f>
        <v>835</v>
      </c>
      <c r="N192" s="99">
        <f>+Alpine!N41</f>
        <v>12328</v>
      </c>
      <c r="O192" s="99">
        <f>+Alpine!O41</f>
        <v>0</v>
      </c>
      <c r="P192" s="99">
        <f>+Alpine!P41</f>
        <v>9000</v>
      </c>
      <c r="Q192" s="53">
        <f t="shared" si="15"/>
        <v>29285</v>
      </c>
      <c r="R192" s="10"/>
      <c r="S192" s="100">
        <f>+Alpine!S41</f>
        <v>19200</v>
      </c>
      <c r="T192" s="99">
        <f>+Alpine!T41</f>
        <v>0</v>
      </c>
      <c r="U192" s="99">
        <f>+Alpine!U41</f>
        <v>0</v>
      </c>
      <c r="V192" s="99">
        <f>+Alpine!V41</f>
        <v>0</v>
      </c>
      <c r="W192" s="99">
        <f>+Alpine!W41</f>
        <v>3310</v>
      </c>
      <c r="X192" s="99">
        <f>+Alpine!X41</f>
        <v>2012</v>
      </c>
      <c r="Y192" s="99">
        <f>+Alpine!Y41</f>
        <v>0</v>
      </c>
      <c r="Z192" s="99">
        <f>+Alpine!Z41</f>
        <v>65</v>
      </c>
      <c r="AA192" s="99">
        <f>+Alpine!AA41</f>
        <v>6956</v>
      </c>
      <c r="AB192" s="88">
        <f t="shared" si="16"/>
        <v>31543</v>
      </c>
      <c r="AC192" s="53">
        <f t="shared" si="17"/>
        <v>-2258</v>
      </c>
      <c r="AD192" s="41"/>
      <c r="AE192" s="100">
        <f>+Alpine!AE41</f>
        <v>205000</v>
      </c>
      <c r="AF192" s="100">
        <f>+Alpine!AF41</f>
        <v>2500</v>
      </c>
      <c r="AG192" s="100">
        <f>+Alpine!AG41</f>
        <v>330793</v>
      </c>
      <c r="AH192" s="100">
        <f>+Alpine!AH41</f>
        <v>0</v>
      </c>
      <c r="AI192" s="53">
        <f t="shared" si="18"/>
        <v>538293</v>
      </c>
      <c r="AJ192" s="100">
        <f>+Alpine!AJ41</f>
        <v>0</v>
      </c>
      <c r="AK192" s="53">
        <f t="shared" si="19"/>
        <v>538293</v>
      </c>
      <c r="AL192" s="41"/>
    </row>
    <row r="193" spans="1:52" ht="22.5" customHeight="1">
      <c r="A193" s="4">
        <f t="shared" si="20"/>
        <v>189</v>
      </c>
      <c r="B193" s="91" t="s">
        <v>302</v>
      </c>
      <c r="C193" s="91">
        <v>9750</v>
      </c>
      <c r="D193" s="92" t="s">
        <v>165</v>
      </c>
      <c r="E193" s="92">
        <f t="shared" si="22"/>
        <v>1</v>
      </c>
      <c r="F193" s="148" t="s">
        <v>315</v>
      </c>
      <c r="G193" s="99">
        <f>+Alpine!G42</f>
        <v>50539</v>
      </c>
      <c r="H193" s="99">
        <f>+Alpine!H42</f>
        <v>0</v>
      </c>
      <c r="I193" s="99">
        <f>+Alpine!I42</f>
        <v>697</v>
      </c>
      <c r="J193" s="99">
        <f>+Alpine!J42</f>
        <v>0</v>
      </c>
      <c r="K193" s="99">
        <f>+Alpine!K42</f>
        <v>0</v>
      </c>
      <c r="L193" s="99">
        <f>+Alpine!L42</f>
        <v>0</v>
      </c>
      <c r="M193" s="99">
        <f>+Alpine!M42</f>
        <v>1913</v>
      </c>
      <c r="N193" s="99">
        <f>+Alpine!N42</f>
        <v>19704</v>
      </c>
      <c r="O193" s="99">
        <f>+Alpine!O42</f>
        <v>3475</v>
      </c>
      <c r="P193" s="99">
        <f>+Alpine!P42</f>
        <v>10503</v>
      </c>
      <c r="Q193" s="53">
        <f t="shared" si="15"/>
        <v>86831</v>
      </c>
      <c r="R193" s="11"/>
      <c r="S193" s="100">
        <f>+Alpine!S42</f>
        <v>0</v>
      </c>
      <c r="T193" s="99">
        <f>+Alpine!T42</f>
        <v>0</v>
      </c>
      <c r="U193" s="99">
        <f>+Alpine!U42</f>
        <v>7043</v>
      </c>
      <c r="V193" s="99">
        <f>+Alpine!V42</f>
        <v>10571</v>
      </c>
      <c r="W193" s="99">
        <f>+Alpine!W42</f>
        <v>30945</v>
      </c>
      <c r="X193" s="99">
        <f>+Alpine!X42</f>
        <v>16808</v>
      </c>
      <c r="Y193" s="99">
        <f>+Alpine!Y42</f>
        <v>100</v>
      </c>
      <c r="Z193" s="99">
        <f>+Alpine!Z42</f>
        <v>772</v>
      </c>
      <c r="AA193" s="99">
        <f>+Alpine!AA42</f>
        <v>1634</v>
      </c>
      <c r="AB193" s="88">
        <f t="shared" si="16"/>
        <v>67873</v>
      </c>
      <c r="AC193" s="53">
        <f t="shared" si="17"/>
        <v>18958</v>
      </c>
      <c r="AD193" s="94"/>
      <c r="AE193" s="100">
        <f>+Alpine!AE42</f>
        <v>610000</v>
      </c>
      <c r="AF193" s="100">
        <f>+Alpine!AF42</f>
        <v>0</v>
      </c>
      <c r="AG193" s="100">
        <f>+Alpine!AG42</f>
        <v>441738</v>
      </c>
      <c r="AH193" s="100">
        <f>+Alpine!AH42</f>
        <v>0</v>
      </c>
      <c r="AI193" s="53">
        <f t="shared" si="18"/>
        <v>1051738</v>
      </c>
      <c r="AJ193" s="100">
        <f>+Alpine!AJ42</f>
        <v>6346</v>
      </c>
      <c r="AK193" s="53">
        <f t="shared" si="19"/>
        <v>1045392</v>
      </c>
      <c r="AL193" s="94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</row>
    <row r="194" spans="1:52" ht="22.5" customHeight="1">
      <c r="A194" s="4">
        <f t="shared" si="20"/>
        <v>190</v>
      </c>
      <c r="B194" s="43" t="s">
        <v>305</v>
      </c>
      <c r="C194" s="43">
        <v>15928</v>
      </c>
      <c r="D194" s="65" t="s">
        <v>233</v>
      </c>
      <c r="E194" s="51">
        <f t="shared" si="22"/>
        <v>1</v>
      </c>
      <c r="F194" s="137" t="s">
        <v>315</v>
      </c>
      <c r="G194" s="99">
        <f>+'Southern Presbytery'!G5</f>
        <v>45553</v>
      </c>
      <c r="H194" s="99">
        <f>+'Southern Presbytery'!H5</f>
        <v>8234</v>
      </c>
      <c r="I194" s="99">
        <f>+'Southern Presbytery'!I5</f>
        <v>0</v>
      </c>
      <c r="J194" s="99">
        <f>+'Southern Presbytery'!J5</f>
        <v>0</v>
      </c>
      <c r="K194" s="99">
        <f>+'Southern Presbytery'!K5</f>
        <v>0</v>
      </c>
      <c r="L194" s="99">
        <f>+'Southern Presbytery'!L5</f>
        <v>0</v>
      </c>
      <c r="M194" s="99">
        <f>+'Southern Presbytery'!M5</f>
        <v>4036</v>
      </c>
      <c r="N194" s="99">
        <f>+'Southern Presbytery'!N5</f>
        <v>32388</v>
      </c>
      <c r="O194" s="99">
        <f>+'Southern Presbytery'!O5</f>
        <v>2155</v>
      </c>
      <c r="P194" s="99">
        <f>+'Southern Presbytery'!P5</f>
        <v>0</v>
      </c>
      <c r="Q194" s="53">
        <f t="shared" si="15"/>
        <v>92366</v>
      </c>
      <c r="R194" s="10"/>
      <c r="S194" s="100">
        <f>+'Southern Presbytery'!S5</f>
        <v>39408</v>
      </c>
      <c r="T194" s="99">
        <f>+'Southern Presbytery'!T5</f>
        <v>0</v>
      </c>
      <c r="U194" s="99">
        <f>+'Southern Presbytery'!U5</f>
        <v>0</v>
      </c>
      <c r="V194" s="99">
        <f>+'Southern Presbytery'!V5</f>
        <v>1620</v>
      </c>
      <c r="W194" s="99">
        <f>+'Southern Presbytery'!W5</f>
        <v>13515</v>
      </c>
      <c r="X194" s="99">
        <f>+'Southern Presbytery'!X5</f>
        <v>33658</v>
      </c>
      <c r="Y194" s="99">
        <f>+'Southern Presbytery'!Y5</f>
        <v>8984</v>
      </c>
      <c r="Z194" s="99">
        <f>+'Southern Presbytery'!Z5</f>
        <v>0</v>
      </c>
      <c r="AA194" s="99">
        <f>+'Southern Presbytery'!AA5</f>
        <v>0</v>
      </c>
      <c r="AB194" s="88">
        <f t="shared" si="16"/>
        <v>97185</v>
      </c>
      <c r="AC194" s="53">
        <f t="shared" si="17"/>
        <v>-4819</v>
      </c>
      <c r="AD194" s="94"/>
      <c r="AE194" s="100">
        <f>+'Southern Presbytery'!AE5</f>
        <v>1150929</v>
      </c>
      <c r="AF194" s="100">
        <f>+'Southern Presbytery'!AF5</f>
        <v>33033</v>
      </c>
      <c r="AG194" s="100">
        <f>+'Southern Presbytery'!AG5</f>
        <v>734510</v>
      </c>
      <c r="AH194" s="100">
        <f>+'Southern Presbytery'!AH5</f>
        <v>172</v>
      </c>
      <c r="AI194" s="53">
        <f t="shared" si="18"/>
        <v>1918644</v>
      </c>
      <c r="AJ194" s="100">
        <f>+'Southern Presbytery'!AJ5</f>
        <v>2163</v>
      </c>
      <c r="AK194" s="53">
        <f t="shared" si="19"/>
        <v>1916481</v>
      </c>
      <c r="AL194" s="94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</row>
    <row r="195" spans="1:52" ht="22.5" customHeight="1">
      <c r="A195" s="4">
        <f t="shared" si="20"/>
        <v>191</v>
      </c>
      <c r="B195" s="43" t="s">
        <v>305</v>
      </c>
      <c r="C195" s="43">
        <v>12601</v>
      </c>
      <c r="D195" s="65" t="s">
        <v>211</v>
      </c>
      <c r="E195" s="51">
        <f aca="true" t="shared" si="23" ref="E195:E258">IF(F195="y",1,"")</f>
        <v>1</v>
      </c>
      <c r="F195" s="137" t="s">
        <v>315</v>
      </c>
      <c r="G195" s="99">
        <f>+'Southern Presbytery'!G6</f>
        <v>138913</v>
      </c>
      <c r="H195" s="99">
        <f>+'Southern Presbytery'!H6</f>
        <v>0</v>
      </c>
      <c r="I195" s="99">
        <f>+'Southern Presbytery'!I6</f>
        <v>5097</v>
      </c>
      <c r="J195" s="99">
        <f>+'Southern Presbytery'!J6</f>
        <v>0</v>
      </c>
      <c r="K195" s="99">
        <f>+'Southern Presbytery'!K6</f>
        <v>600</v>
      </c>
      <c r="L195" s="99">
        <f>+'Southern Presbytery'!L6</f>
        <v>6000</v>
      </c>
      <c r="M195" s="99">
        <f>+'Southern Presbytery'!M6</f>
        <v>26634</v>
      </c>
      <c r="N195" s="99">
        <f>+'Southern Presbytery'!N6</f>
        <v>19553</v>
      </c>
      <c r="O195" s="99">
        <f>+'Southern Presbytery'!O6</f>
        <v>9775</v>
      </c>
      <c r="P195" s="99">
        <f>+'Southern Presbytery'!P6</f>
        <v>0</v>
      </c>
      <c r="Q195" s="53">
        <f t="shared" si="15"/>
        <v>206572</v>
      </c>
      <c r="R195" s="10"/>
      <c r="S195" s="100">
        <f>+'Southern Presbytery'!S6</f>
        <v>107384</v>
      </c>
      <c r="T195" s="99">
        <f>+'Southern Presbytery'!T6</f>
        <v>15095</v>
      </c>
      <c r="U195" s="99">
        <f>+'Southern Presbytery'!U6</f>
        <v>3109</v>
      </c>
      <c r="V195" s="99">
        <f>+'Southern Presbytery'!V6</f>
        <v>20551</v>
      </c>
      <c r="W195" s="99">
        <f>+'Southern Presbytery'!W6</f>
        <v>36837</v>
      </c>
      <c r="X195" s="99">
        <f>+'Southern Presbytery'!X6</f>
        <v>24110</v>
      </c>
      <c r="Y195" s="99">
        <f>+'Southern Presbytery'!Y6</f>
        <v>0</v>
      </c>
      <c r="Z195" s="99">
        <f>+'Southern Presbytery'!Z6</f>
        <v>8406</v>
      </c>
      <c r="AA195" s="99">
        <f>+'Southern Presbytery'!AA6</f>
        <v>0</v>
      </c>
      <c r="AB195" s="88">
        <f t="shared" si="16"/>
        <v>215492</v>
      </c>
      <c r="AC195" s="53">
        <f t="shared" si="17"/>
        <v>-8920</v>
      </c>
      <c r="AD195" s="94"/>
      <c r="AE195" s="100">
        <f>+'Southern Presbytery'!AE6</f>
        <v>1325139</v>
      </c>
      <c r="AF195" s="100">
        <f>+'Southern Presbytery'!AF6</f>
        <v>23742</v>
      </c>
      <c r="AG195" s="100">
        <f>+'Southern Presbytery'!AG6</f>
        <v>487892</v>
      </c>
      <c r="AH195" s="100">
        <f>+'Southern Presbytery'!AH6</f>
        <v>0</v>
      </c>
      <c r="AI195" s="53">
        <f t="shared" si="18"/>
        <v>1836773</v>
      </c>
      <c r="AJ195" s="100">
        <f>+'Southern Presbytery'!AJ6</f>
        <v>0</v>
      </c>
      <c r="AK195" s="53">
        <f t="shared" si="19"/>
        <v>1836773</v>
      </c>
      <c r="AL195" s="94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</row>
    <row r="196" spans="1:52" ht="22.5" customHeight="1">
      <c r="A196" s="4">
        <f t="shared" si="20"/>
        <v>192</v>
      </c>
      <c r="B196" s="43" t="s">
        <v>305</v>
      </c>
      <c r="C196" s="43">
        <v>9801</v>
      </c>
      <c r="D196" s="65" t="s">
        <v>188</v>
      </c>
      <c r="E196" s="51">
        <f t="shared" si="23"/>
      </c>
      <c r="F196" s="137" t="s">
        <v>316</v>
      </c>
      <c r="G196" s="99">
        <f>+'Southern Presbytery'!G7</f>
        <v>15414</v>
      </c>
      <c r="H196" s="99">
        <f>+'Southern Presbytery'!H7</f>
        <v>0</v>
      </c>
      <c r="I196" s="99">
        <f>+'Southern Presbytery'!I7</f>
        <v>0</v>
      </c>
      <c r="J196" s="99">
        <f>+'Southern Presbytery'!J7</f>
        <v>0</v>
      </c>
      <c r="K196" s="99">
        <f>+'Southern Presbytery'!K7</f>
        <v>0</v>
      </c>
      <c r="L196" s="99">
        <f>+'Southern Presbytery'!L7</f>
        <v>0</v>
      </c>
      <c r="M196" s="99">
        <f>+'Southern Presbytery'!M7</f>
        <v>0</v>
      </c>
      <c r="N196" s="99">
        <f>+'Southern Presbytery'!N7</f>
        <v>39</v>
      </c>
      <c r="O196" s="99">
        <f>+'Southern Presbytery'!O7</f>
        <v>67</v>
      </c>
      <c r="P196" s="99">
        <f>+'Southern Presbytery'!P7</f>
        <v>1524</v>
      </c>
      <c r="Q196" s="53">
        <f t="shared" si="15"/>
        <v>17044</v>
      </c>
      <c r="R196" s="10"/>
      <c r="S196" s="100">
        <f>+'Southern Presbytery'!S7</f>
        <v>8828</v>
      </c>
      <c r="T196" s="99">
        <f>+'Southern Presbytery'!T7</f>
        <v>0</v>
      </c>
      <c r="U196" s="99">
        <f>+'Southern Presbytery'!U7</f>
        <v>2089</v>
      </c>
      <c r="V196" s="99">
        <f>+'Southern Presbytery'!V7</f>
        <v>584</v>
      </c>
      <c r="W196" s="99">
        <f>+'Southern Presbytery'!W7</f>
        <v>6924</v>
      </c>
      <c r="X196" s="99">
        <f>+'Southern Presbytery'!X7</f>
        <v>1616</v>
      </c>
      <c r="Y196" s="99">
        <f>+'Southern Presbytery'!Y7</f>
        <v>995</v>
      </c>
      <c r="Z196" s="99">
        <f>+'Southern Presbytery'!Z7</f>
        <v>0</v>
      </c>
      <c r="AA196" s="99">
        <f>+'Southern Presbytery'!AA7</f>
        <v>552</v>
      </c>
      <c r="AB196" s="88">
        <f t="shared" si="16"/>
        <v>21588</v>
      </c>
      <c r="AC196" s="53">
        <f t="shared" si="17"/>
        <v>-4544</v>
      </c>
      <c r="AD196" s="94"/>
      <c r="AE196" s="100">
        <f>+'Southern Presbytery'!AE7</f>
        <v>404864</v>
      </c>
      <c r="AF196" s="100">
        <f>+'Southern Presbytery'!AF7</f>
        <v>0</v>
      </c>
      <c r="AG196" s="100">
        <f>+'Southern Presbytery'!AG7</f>
        <v>15871</v>
      </c>
      <c r="AH196" s="100">
        <f>+'Southern Presbytery'!AH7</f>
        <v>679</v>
      </c>
      <c r="AI196" s="53">
        <f t="shared" si="18"/>
        <v>421414</v>
      </c>
      <c r="AJ196" s="100">
        <f>+'Southern Presbytery'!AJ7</f>
        <v>0</v>
      </c>
      <c r="AK196" s="53">
        <f t="shared" si="19"/>
        <v>421414</v>
      </c>
      <c r="AL196" s="94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</row>
    <row r="197" spans="1:49" ht="22.5" customHeight="1">
      <c r="A197" s="4">
        <f t="shared" si="20"/>
        <v>193</v>
      </c>
      <c r="B197" s="43" t="s">
        <v>305</v>
      </c>
      <c r="C197" s="43">
        <v>14281</v>
      </c>
      <c r="D197" s="65" t="s">
        <v>172</v>
      </c>
      <c r="E197" s="51">
        <f t="shared" si="23"/>
        <v>1</v>
      </c>
      <c r="F197" s="137" t="s">
        <v>315</v>
      </c>
      <c r="G197" s="99">
        <f>+'Southern Presbytery'!G8</f>
        <v>91873</v>
      </c>
      <c r="H197" s="99">
        <f>+'Southern Presbytery'!H8</f>
        <v>0</v>
      </c>
      <c r="I197" s="99">
        <f>+'Southern Presbytery'!I8</f>
        <v>859</v>
      </c>
      <c r="J197" s="99">
        <f>+'Southern Presbytery'!J8</f>
        <v>0</v>
      </c>
      <c r="K197" s="99">
        <f>+'Southern Presbytery'!K8</f>
        <v>15245</v>
      </c>
      <c r="L197" s="99">
        <f>+'Southern Presbytery'!L8</f>
        <v>0</v>
      </c>
      <c r="M197" s="99">
        <f>+'Southern Presbytery'!M8</f>
        <v>30277</v>
      </c>
      <c r="N197" s="99">
        <f>+'Southern Presbytery'!N8</f>
        <v>77221</v>
      </c>
      <c r="O197" s="99">
        <f>+'Southern Presbytery'!O8</f>
        <v>9565</v>
      </c>
      <c r="P197" s="99">
        <f>+'Southern Presbytery'!P8</f>
        <v>6578</v>
      </c>
      <c r="Q197" s="53">
        <f t="shared" si="15"/>
        <v>231618</v>
      </c>
      <c r="R197" s="10"/>
      <c r="S197" s="100">
        <f>+'Southern Presbytery'!S8</f>
        <v>54578</v>
      </c>
      <c r="T197" s="99">
        <f>+'Southern Presbytery'!T8</f>
        <v>20800</v>
      </c>
      <c r="U197" s="99">
        <f>+'Southern Presbytery'!U8</f>
        <v>6287</v>
      </c>
      <c r="V197" s="99">
        <f>+'Southern Presbytery'!V8</f>
        <v>24299</v>
      </c>
      <c r="W197" s="99">
        <f>+'Southern Presbytery'!W8</f>
        <v>37742</v>
      </c>
      <c r="X197" s="99">
        <f>+'Southern Presbytery'!X8</f>
        <v>37210</v>
      </c>
      <c r="Y197" s="99">
        <f>+'Southern Presbytery'!Y8</f>
        <v>25622</v>
      </c>
      <c r="Z197" s="99">
        <f>+'Southern Presbytery'!Z8</f>
        <v>1020</v>
      </c>
      <c r="AA197" s="99">
        <f>+'Southern Presbytery'!AA8</f>
        <v>0</v>
      </c>
      <c r="AB197" s="88">
        <f t="shared" si="16"/>
        <v>207558</v>
      </c>
      <c r="AC197" s="53">
        <f t="shared" si="17"/>
        <v>24060</v>
      </c>
      <c r="AD197" s="41"/>
      <c r="AE197" s="100">
        <f>+'Southern Presbytery'!AE8</f>
        <v>1520000</v>
      </c>
      <c r="AF197" s="100">
        <f>+'Southern Presbytery'!AF8</f>
        <v>0</v>
      </c>
      <c r="AG197" s="100">
        <f>+'Southern Presbytery'!AG8</f>
        <v>1898904</v>
      </c>
      <c r="AH197" s="100">
        <f>+'Southern Presbytery'!AH8</f>
        <v>18106</v>
      </c>
      <c r="AI197" s="53">
        <f t="shared" si="18"/>
        <v>3437010</v>
      </c>
      <c r="AJ197" s="100">
        <f>+'Southern Presbytery'!AJ8</f>
        <v>4068</v>
      </c>
      <c r="AK197" s="53">
        <f t="shared" si="19"/>
        <v>3432942</v>
      </c>
      <c r="AL197" s="41"/>
      <c r="AM197" s="89"/>
      <c r="AN197" s="41"/>
      <c r="AW197" s="20"/>
    </row>
    <row r="198" spans="1:49" ht="22.5" customHeight="1">
      <c r="A198" s="4">
        <f t="shared" si="20"/>
        <v>194</v>
      </c>
      <c r="B198" s="43" t="s">
        <v>305</v>
      </c>
      <c r="C198" s="43">
        <v>9852</v>
      </c>
      <c r="D198" s="65" t="s">
        <v>219</v>
      </c>
      <c r="E198" s="51">
        <f t="shared" si="23"/>
      </c>
      <c r="F198" s="137" t="s">
        <v>316</v>
      </c>
      <c r="G198" s="99">
        <f>+'Southern Presbytery'!G9</f>
        <v>125703</v>
      </c>
      <c r="H198" s="99">
        <f>+'Southern Presbytery'!H9</f>
        <v>0</v>
      </c>
      <c r="I198" s="99">
        <f>+'Southern Presbytery'!I9</f>
        <v>25145</v>
      </c>
      <c r="J198" s="99">
        <f>+'Southern Presbytery'!J9</f>
        <v>0</v>
      </c>
      <c r="K198" s="99">
        <f>+'Southern Presbytery'!K9</f>
        <v>0</v>
      </c>
      <c r="L198" s="99">
        <f>+'Southern Presbytery'!L9</f>
        <v>0</v>
      </c>
      <c r="M198" s="99">
        <f>+'Southern Presbytery'!M9</f>
        <v>22300</v>
      </c>
      <c r="N198" s="99">
        <f>+'Southern Presbytery'!N9</f>
        <v>825</v>
      </c>
      <c r="O198" s="99">
        <f>+'Southern Presbytery'!O9</f>
        <v>40538</v>
      </c>
      <c r="P198" s="99">
        <f>+'Southern Presbytery'!P9</f>
        <v>4469</v>
      </c>
      <c r="Q198" s="53">
        <f aca="true" t="shared" si="24" ref="Q198:Q261">SUM(G198:P198)</f>
        <v>218980</v>
      </c>
      <c r="R198" s="11"/>
      <c r="S198" s="100">
        <f>+'Southern Presbytery'!S9</f>
        <v>56909</v>
      </c>
      <c r="T198" s="99">
        <f>+'Southern Presbytery'!T9</f>
        <v>0</v>
      </c>
      <c r="U198" s="99">
        <f>+'Southern Presbytery'!U9</f>
        <v>42311</v>
      </c>
      <c r="V198" s="99">
        <f>+'Southern Presbytery'!V9</f>
        <v>15282</v>
      </c>
      <c r="W198" s="99">
        <f>+'Southern Presbytery'!W9</f>
        <v>43704</v>
      </c>
      <c r="X198" s="99">
        <f>+'Southern Presbytery'!X9</f>
        <v>9669</v>
      </c>
      <c r="Y198" s="99">
        <f>+'Southern Presbytery'!Y9</f>
        <v>13590</v>
      </c>
      <c r="Z198" s="99">
        <f>+'Southern Presbytery'!Z9</f>
        <v>31460</v>
      </c>
      <c r="AA198" s="99">
        <f>+'Southern Presbytery'!AA9</f>
        <v>0</v>
      </c>
      <c r="AB198" s="88">
        <f aca="true" t="shared" si="25" ref="AB198:AB261">SUM(S198:AA198)</f>
        <v>212925</v>
      </c>
      <c r="AC198" s="53">
        <f aca="true" t="shared" si="26" ref="AC198:AC261">+Q198-AB198</f>
        <v>6055</v>
      </c>
      <c r="AD198" s="41"/>
      <c r="AE198" s="100">
        <f>+'Southern Presbytery'!AE9</f>
        <v>2351047</v>
      </c>
      <c r="AF198" s="100">
        <f>+'Southern Presbytery'!AF9</f>
        <v>322048</v>
      </c>
      <c r="AG198" s="100">
        <f>+'Southern Presbytery'!AG9</f>
        <v>35029</v>
      </c>
      <c r="AH198" s="100">
        <f>+'Southern Presbytery'!AH9</f>
        <v>5695</v>
      </c>
      <c r="AI198" s="53">
        <f aca="true" t="shared" si="27" ref="AI198:AI261">SUM(AE198:AH198)</f>
        <v>2713819</v>
      </c>
      <c r="AJ198" s="100">
        <f>+'Southern Presbytery'!AJ9</f>
        <v>103642</v>
      </c>
      <c r="AK198" s="53">
        <f aca="true" t="shared" si="28" ref="AK198:AK261">+AI198-AJ198</f>
        <v>2610177</v>
      </c>
      <c r="AL198" s="41"/>
      <c r="AM198" s="89"/>
      <c r="AN198" s="41"/>
      <c r="AW198" s="20"/>
    </row>
    <row r="199" spans="1:49" ht="22.5" customHeight="1">
      <c r="A199" s="4">
        <f aca="true" t="shared" si="29" ref="A199:A262">+A198+1</f>
        <v>195</v>
      </c>
      <c r="B199" s="43" t="s">
        <v>305</v>
      </c>
      <c r="C199" s="43">
        <v>9768</v>
      </c>
      <c r="D199" s="65" t="s">
        <v>181</v>
      </c>
      <c r="E199" s="51">
        <f t="shared" si="23"/>
        <v>1</v>
      </c>
      <c r="F199" s="137" t="s">
        <v>315</v>
      </c>
      <c r="G199" s="99">
        <f>+'Southern Presbytery'!G10</f>
        <v>133487</v>
      </c>
      <c r="H199" s="99">
        <f>+'Southern Presbytery'!H10</f>
        <v>0</v>
      </c>
      <c r="I199" s="99">
        <f>+'Southern Presbytery'!I10</f>
        <v>9405</v>
      </c>
      <c r="J199" s="99">
        <f>+'Southern Presbytery'!J10</f>
        <v>0</v>
      </c>
      <c r="K199" s="99">
        <f>+'Southern Presbytery'!K10</f>
        <v>0</v>
      </c>
      <c r="L199" s="99">
        <f>+'Southern Presbytery'!L10</f>
        <v>0</v>
      </c>
      <c r="M199" s="99">
        <f>+'Southern Presbytery'!M10</f>
        <v>21235</v>
      </c>
      <c r="N199" s="99">
        <f>+'Southern Presbytery'!N10</f>
        <v>7717</v>
      </c>
      <c r="O199" s="99">
        <f>+'Southern Presbytery'!O10</f>
        <v>0</v>
      </c>
      <c r="P199" s="99">
        <f>+'Southern Presbytery'!P10</f>
        <v>0</v>
      </c>
      <c r="Q199" s="53">
        <f t="shared" si="24"/>
        <v>171844</v>
      </c>
      <c r="R199" s="10"/>
      <c r="S199" s="100">
        <f>+'Southern Presbytery'!S10</f>
        <v>60467</v>
      </c>
      <c r="T199" s="99">
        <f>+'Southern Presbytery'!T10</f>
        <v>0</v>
      </c>
      <c r="U199" s="99">
        <f>+'Southern Presbytery'!U10</f>
        <v>0</v>
      </c>
      <c r="V199" s="99">
        <f>+'Southern Presbytery'!V10</f>
        <v>0</v>
      </c>
      <c r="W199" s="99">
        <f>+'Southern Presbytery'!W10</f>
        <v>12145</v>
      </c>
      <c r="X199" s="99">
        <f>+'Southern Presbytery'!X10</f>
        <v>48368</v>
      </c>
      <c r="Y199" s="99">
        <f>+'Southern Presbytery'!Y10</f>
        <v>10000</v>
      </c>
      <c r="Z199" s="99">
        <f>+'Southern Presbytery'!Z10</f>
        <v>0</v>
      </c>
      <c r="AA199" s="99">
        <f>+'Southern Presbytery'!AA10</f>
        <v>1456</v>
      </c>
      <c r="AB199" s="88">
        <f t="shared" si="25"/>
        <v>132436</v>
      </c>
      <c r="AC199" s="53">
        <f t="shared" si="26"/>
        <v>39408</v>
      </c>
      <c r="AD199" s="41"/>
      <c r="AE199" s="100">
        <f>+'Southern Presbytery'!AE10</f>
        <v>0</v>
      </c>
      <c r="AF199" s="100">
        <f>+'Southern Presbytery'!AF10</f>
        <v>0</v>
      </c>
      <c r="AG199" s="100">
        <f>+'Southern Presbytery'!AG10</f>
        <v>417981</v>
      </c>
      <c r="AH199" s="100">
        <f>+'Southern Presbytery'!AH10</f>
        <v>0</v>
      </c>
      <c r="AI199" s="53">
        <f t="shared" si="27"/>
        <v>417981</v>
      </c>
      <c r="AJ199" s="100">
        <f>+'Southern Presbytery'!AJ10</f>
        <v>0</v>
      </c>
      <c r="AK199" s="53">
        <f t="shared" si="28"/>
        <v>417981</v>
      </c>
      <c r="AL199" s="41"/>
      <c r="AM199" s="89"/>
      <c r="AN199" s="41"/>
      <c r="AW199" s="20"/>
    </row>
    <row r="200" spans="1:49" ht="22.5" customHeight="1">
      <c r="A200" s="4">
        <f t="shared" si="29"/>
        <v>196</v>
      </c>
      <c r="B200" s="43" t="s">
        <v>305</v>
      </c>
      <c r="C200" s="43">
        <v>9770</v>
      </c>
      <c r="D200" s="65" t="s">
        <v>182</v>
      </c>
      <c r="E200" s="51">
        <f t="shared" si="23"/>
        <v>1</v>
      </c>
      <c r="F200" s="137" t="s">
        <v>315</v>
      </c>
      <c r="G200" s="99">
        <f>+'Southern Presbytery'!G11</f>
        <v>100451</v>
      </c>
      <c r="H200" s="99">
        <f>+'Southern Presbytery'!H11</f>
        <v>0</v>
      </c>
      <c r="I200" s="99">
        <f>+'Southern Presbytery'!I11</f>
        <v>4431</v>
      </c>
      <c r="J200" s="99">
        <f>+'Southern Presbytery'!J11</f>
        <v>0</v>
      </c>
      <c r="K200" s="99">
        <f>+'Southern Presbytery'!K11</f>
        <v>3000</v>
      </c>
      <c r="L200" s="99">
        <f>+'Southern Presbytery'!L11</f>
        <v>71900</v>
      </c>
      <c r="M200" s="99">
        <f>+'Southern Presbytery'!M11</f>
        <v>57819</v>
      </c>
      <c r="N200" s="99">
        <f>+'Southern Presbytery'!N11</f>
        <v>108758</v>
      </c>
      <c r="O200" s="99">
        <f>+'Southern Presbytery'!O11</f>
        <v>33848</v>
      </c>
      <c r="P200" s="99">
        <f>+'Southern Presbytery'!P11</f>
        <v>0</v>
      </c>
      <c r="Q200" s="53">
        <f t="shared" si="24"/>
        <v>380207</v>
      </c>
      <c r="R200" s="10"/>
      <c r="S200" s="100">
        <f>+'Southern Presbytery'!S11</f>
        <v>103239</v>
      </c>
      <c r="T200" s="99">
        <f>+'Southern Presbytery'!T11</f>
        <v>7800</v>
      </c>
      <c r="U200" s="99">
        <f>+'Southern Presbytery'!U11</f>
        <v>11596</v>
      </c>
      <c r="V200" s="99">
        <f>+'Southern Presbytery'!V11</f>
        <v>0</v>
      </c>
      <c r="W200" s="99">
        <f>+'Southern Presbytery'!W11</f>
        <v>131907</v>
      </c>
      <c r="X200" s="99">
        <f>+'Southern Presbytery'!X11</f>
        <v>46325</v>
      </c>
      <c r="Y200" s="99">
        <f>+'Southern Presbytery'!Y11</f>
        <v>24898</v>
      </c>
      <c r="Z200" s="99">
        <f>+'Southern Presbytery'!Z11</f>
        <v>0</v>
      </c>
      <c r="AA200" s="99">
        <f>+'Southern Presbytery'!AA11</f>
        <v>0</v>
      </c>
      <c r="AB200" s="88">
        <f t="shared" si="25"/>
        <v>325765</v>
      </c>
      <c r="AC200" s="53">
        <f t="shared" si="26"/>
        <v>54442</v>
      </c>
      <c r="AD200" s="41"/>
      <c r="AE200" s="100">
        <f>+'Southern Presbytery'!AE11</f>
        <v>0</v>
      </c>
      <c r="AF200" s="100">
        <f>+'Southern Presbytery'!AF11</f>
        <v>0</v>
      </c>
      <c r="AG200" s="100">
        <f>+'Southern Presbytery'!AG11</f>
        <v>1674380</v>
      </c>
      <c r="AH200" s="100">
        <f>+'Southern Presbytery'!AH11</f>
        <v>15003</v>
      </c>
      <c r="AI200" s="53">
        <f t="shared" si="27"/>
        <v>1689383</v>
      </c>
      <c r="AJ200" s="100">
        <f>+'Southern Presbytery'!AJ11</f>
        <v>31777</v>
      </c>
      <c r="AK200" s="53">
        <f t="shared" si="28"/>
        <v>1657606</v>
      </c>
      <c r="AL200" s="41"/>
      <c r="AM200" s="89"/>
      <c r="AN200" s="41"/>
      <c r="AW200" s="20"/>
    </row>
    <row r="201" spans="1:56" ht="22.5" customHeight="1">
      <c r="A201" s="4">
        <f t="shared" si="29"/>
        <v>197</v>
      </c>
      <c r="B201" s="43" t="s">
        <v>305</v>
      </c>
      <c r="C201" s="43">
        <v>9771</v>
      </c>
      <c r="D201" s="65" t="s">
        <v>183</v>
      </c>
      <c r="E201" s="51">
        <f t="shared" si="23"/>
      </c>
      <c r="F201" s="137" t="s">
        <v>316</v>
      </c>
      <c r="G201" s="99">
        <f>+'Southern Presbytery'!G12</f>
        <v>172348</v>
      </c>
      <c r="H201" s="99">
        <f>+'Southern Presbytery'!H12</f>
        <v>2818</v>
      </c>
      <c r="I201" s="99">
        <f>+'Southern Presbytery'!I12</f>
        <v>4394</v>
      </c>
      <c r="J201" s="99">
        <f>+'Southern Presbytery'!J12</f>
        <v>0</v>
      </c>
      <c r="K201" s="99">
        <f>+'Southern Presbytery'!K12</f>
        <v>15000</v>
      </c>
      <c r="L201" s="99">
        <f>+'Southern Presbytery'!L12</f>
        <v>11186</v>
      </c>
      <c r="M201" s="99">
        <f>+'Southern Presbytery'!M12</f>
        <v>61713</v>
      </c>
      <c r="N201" s="99">
        <f>+'Southern Presbytery'!N12</f>
        <v>8024</v>
      </c>
      <c r="O201" s="99">
        <f>+'Southern Presbytery'!O12</f>
        <v>6021</v>
      </c>
      <c r="P201" s="99">
        <f>+'Southern Presbytery'!P12</f>
        <v>0</v>
      </c>
      <c r="Q201" s="53">
        <f t="shared" si="24"/>
        <v>281504</v>
      </c>
      <c r="R201" s="10"/>
      <c r="S201" s="100">
        <f>+'Southern Presbytery'!S12</f>
        <v>63798</v>
      </c>
      <c r="T201" s="99">
        <f>+'Southern Presbytery'!T12</f>
        <v>0</v>
      </c>
      <c r="U201" s="99">
        <f>+'Southern Presbytery'!U12</f>
        <v>16058</v>
      </c>
      <c r="V201" s="99">
        <f>+'Southern Presbytery'!V12</f>
        <v>58837</v>
      </c>
      <c r="W201" s="99">
        <f>+'Southern Presbytery'!W12</f>
        <v>67808</v>
      </c>
      <c r="X201" s="99">
        <f>+'Southern Presbytery'!X12</f>
        <v>30646</v>
      </c>
      <c r="Y201" s="99">
        <f>+'Southern Presbytery'!Y12</f>
        <v>2818</v>
      </c>
      <c r="Z201" s="99">
        <f>+'Southern Presbytery'!Z12</f>
        <v>4394</v>
      </c>
      <c r="AA201" s="99">
        <f>+'Southern Presbytery'!AA12</f>
        <v>14701</v>
      </c>
      <c r="AB201" s="88">
        <f t="shared" si="25"/>
        <v>259060</v>
      </c>
      <c r="AC201" s="53">
        <f t="shared" si="26"/>
        <v>22444</v>
      </c>
      <c r="AD201" s="41"/>
      <c r="AE201" s="100">
        <f>+'Southern Presbytery'!AE12</f>
        <v>0</v>
      </c>
      <c r="AF201" s="100">
        <f>+'Southern Presbytery'!AF12</f>
        <v>48088</v>
      </c>
      <c r="AG201" s="100">
        <f>+'Southern Presbytery'!AG12</f>
        <v>562402</v>
      </c>
      <c r="AH201" s="100">
        <f>+'Southern Presbytery'!AH12</f>
        <v>12360</v>
      </c>
      <c r="AI201" s="53">
        <f t="shared" si="27"/>
        <v>622850</v>
      </c>
      <c r="AJ201" s="100">
        <f>+'Southern Presbytery'!AJ12</f>
        <v>16006</v>
      </c>
      <c r="AK201" s="53">
        <f t="shared" si="28"/>
        <v>606844</v>
      </c>
      <c r="AL201" s="41"/>
      <c r="AM201" s="89"/>
      <c r="AN201" s="41"/>
      <c r="AW201" s="20"/>
      <c r="BB201" s="145"/>
      <c r="BC201" s="145"/>
      <c r="BD201" s="145"/>
    </row>
    <row r="202" spans="1:53" ht="22.5" customHeight="1">
      <c r="A202" s="4">
        <f t="shared" si="29"/>
        <v>198</v>
      </c>
      <c r="B202" s="43" t="s">
        <v>305</v>
      </c>
      <c r="C202" s="43">
        <v>9990</v>
      </c>
      <c r="D202" s="65" t="s">
        <v>173</v>
      </c>
      <c r="E202" s="51">
        <f t="shared" si="23"/>
        <v>1</v>
      </c>
      <c r="F202" s="137" t="s">
        <v>315</v>
      </c>
      <c r="G202" s="99">
        <f>+'Southern Presbytery'!G13</f>
        <v>46327</v>
      </c>
      <c r="H202" s="99">
        <f>+'Southern Presbytery'!H13</f>
        <v>2978</v>
      </c>
      <c r="I202" s="99">
        <f>+'Southern Presbytery'!I13</f>
        <v>0</v>
      </c>
      <c r="J202" s="99">
        <f>+'Southern Presbytery'!J13</f>
        <v>0</v>
      </c>
      <c r="K202" s="99">
        <f>+'Southern Presbytery'!K13</f>
        <v>0</v>
      </c>
      <c r="L202" s="99">
        <f>+'Southern Presbytery'!L13</f>
        <v>0</v>
      </c>
      <c r="M202" s="99">
        <f>+'Southern Presbytery'!M13</f>
        <v>19174</v>
      </c>
      <c r="N202" s="99">
        <f>+'Southern Presbytery'!N13</f>
        <v>25255</v>
      </c>
      <c r="O202" s="99">
        <f>+'Southern Presbytery'!O13</f>
        <v>4881</v>
      </c>
      <c r="P202" s="99">
        <f>+'Southern Presbytery'!P13</f>
        <v>48</v>
      </c>
      <c r="Q202" s="53">
        <f t="shared" si="24"/>
        <v>98663</v>
      </c>
      <c r="R202" s="11"/>
      <c r="S202" s="100">
        <f>+'Southern Presbytery'!S13</f>
        <v>54678</v>
      </c>
      <c r="T202" s="99">
        <f>+'Southern Presbytery'!T13</f>
        <v>3883</v>
      </c>
      <c r="U202" s="99">
        <f>+'Southern Presbytery'!U13</f>
        <v>0</v>
      </c>
      <c r="V202" s="99">
        <f>+'Southern Presbytery'!V13</f>
        <v>17479</v>
      </c>
      <c r="W202" s="99">
        <f>+'Southern Presbytery'!W13</f>
        <v>31310</v>
      </c>
      <c r="X202" s="99">
        <f>+'Southern Presbytery'!X13</f>
        <v>15624</v>
      </c>
      <c r="Y202" s="99">
        <f>+'Southern Presbytery'!Y13</f>
        <v>1630</v>
      </c>
      <c r="Z202" s="99">
        <f>+'Southern Presbytery'!Z13</f>
        <v>0</v>
      </c>
      <c r="AA202" s="99">
        <f>+'Southern Presbytery'!AA13</f>
        <v>0</v>
      </c>
      <c r="AB202" s="88">
        <f t="shared" si="25"/>
        <v>124604</v>
      </c>
      <c r="AC202" s="53">
        <f t="shared" si="26"/>
        <v>-25941</v>
      </c>
      <c r="AD202" s="41"/>
      <c r="AE202" s="100">
        <f>+'Southern Presbytery'!AE13</f>
        <v>1200000</v>
      </c>
      <c r="AF202" s="100">
        <f>+'Southern Presbytery'!AF13</f>
        <v>0</v>
      </c>
      <c r="AG202" s="100">
        <f>+'Southern Presbytery'!AG13</f>
        <v>502221</v>
      </c>
      <c r="AH202" s="100">
        <f>+'Southern Presbytery'!AH13</f>
        <v>845</v>
      </c>
      <c r="AI202" s="53">
        <f t="shared" si="27"/>
        <v>1703066</v>
      </c>
      <c r="AJ202" s="100">
        <f>+'Southern Presbytery'!AJ13</f>
        <v>-446</v>
      </c>
      <c r="AK202" s="53">
        <f t="shared" si="28"/>
        <v>1703512</v>
      </c>
      <c r="AL202" s="41"/>
      <c r="AM202" s="89"/>
      <c r="AN202" s="41"/>
      <c r="AW202" s="20"/>
      <c r="BA202" s="20"/>
    </row>
    <row r="203" spans="1:49" ht="22.5" customHeight="1">
      <c r="A203" s="4">
        <f t="shared" si="29"/>
        <v>199</v>
      </c>
      <c r="B203" s="43" t="s">
        <v>305</v>
      </c>
      <c r="C203" s="43">
        <v>9774</v>
      </c>
      <c r="D203" s="65" t="s">
        <v>174</v>
      </c>
      <c r="E203" s="51">
        <f t="shared" si="23"/>
        <v>1</v>
      </c>
      <c r="F203" s="137" t="s">
        <v>315</v>
      </c>
      <c r="G203" s="99">
        <f>+'Southern Presbytery'!G14</f>
        <v>396577</v>
      </c>
      <c r="H203" s="99">
        <f>+'Southern Presbytery'!H14</f>
        <v>15182</v>
      </c>
      <c r="I203" s="99">
        <f>+'Southern Presbytery'!I14</f>
        <v>36191</v>
      </c>
      <c r="J203" s="99">
        <f>+'Southern Presbytery'!J14</f>
        <v>0</v>
      </c>
      <c r="K203" s="99">
        <f>+'Southern Presbytery'!K14</f>
        <v>72900</v>
      </c>
      <c r="L203" s="99">
        <f>+'Southern Presbytery'!L14</f>
        <v>2000</v>
      </c>
      <c r="M203" s="99">
        <f>+'Southern Presbytery'!M14</f>
        <v>49820</v>
      </c>
      <c r="N203" s="99">
        <f>+'Southern Presbytery'!N14</f>
        <v>7860</v>
      </c>
      <c r="O203" s="99">
        <f>+'Southern Presbytery'!O14</f>
        <v>36342</v>
      </c>
      <c r="P203" s="99">
        <f>+'Southern Presbytery'!P14</f>
        <v>0</v>
      </c>
      <c r="Q203" s="53">
        <f t="shared" si="24"/>
        <v>616872</v>
      </c>
      <c r="R203" s="11"/>
      <c r="S203" s="100">
        <f>+'Southern Presbytery'!S14</f>
        <v>70795</v>
      </c>
      <c r="T203" s="99">
        <f>+'Southern Presbytery'!T14</f>
        <v>15600</v>
      </c>
      <c r="U203" s="99">
        <f>+'Southern Presbytery'!U14</f>
        <v>55997</v>
      </c>
      <c r="V203" s="99">
        <f>+'Southern Presbytery'!V14</f>
        <v>224138</v>
      </c>
      <c r="W203" s="99">
        <f>+'Southern Presbytery'!W14</f>
        <v>60861</v>
      </c>
      <c r="X203" s="99">
        <f>+'Southern Presbytery'!X14</f>
        <v>66860</v>
      </c>
      <c r="Y203" s="99">
        <f>+'Southern Presbytery'!Y14</f>
        <v>41052</v>
      </c>
      <c r="Z203" s="99">
        <f>+'Southern Presbytery'!Z14</f>
        <v>50432</v>
      </c>
      <c r="AA203" s="99">
        <f>+'Southern Presbytery'!AA14</f>
        <v>36831</v>
      </c>
      <c r="AB203" s="88">
        <f t="shared" si="25"/>
        <v>622566</v>
      </c>
      <c r="AC203" s="53">
        <f t="shared" si="26"/>
        <v>-5694</v>
      </c>
      <c r="AD203" s="41"/>
      <c r="AE203" s="100">
        <f>+'Southern Presbytery'!AE14</f>
        <v>3366000</v>
      </c>
      <c r="AF203" s="100">
        <f>+'Southern Presbytery'!AF14</f>
        <v>100973</v>
      </c>
      <c r="AG203" s="100">
        <f>+'Southern Presbytery'!AG14</f>
        <v>268665</v>
      </c>
      <c r="AH203" s="100">
        <f>+'Southern Presbytery'!AH14</f>
        <v>7218</v>
      </c>
      <c r="AI203" s="53">
        <f t="shared" si="27"/>
        <v>3742856</v>
      </c>
      <c r="AJ203" s="100">
        <f>+'Southern Presbytery'!AJ14</f>
        <v>46299</v>
      </c>
      <c r="AK203" s="53">
        <f t="shared" si="28"/>
        <v>3696557</v>
      </c>
      <c r="AL203" s="41"/>
      <c r="AM203" s="89"/>
      <c r="AN203" s="41"/>
      <c r="AW203" s="20"/>
    </row>
    <row r="204" spans="1:49" ht="22.5" customHeight="1">
      <c r="A204" s="4">
        <f t="shared" si="29"/>
        <v>200</v>
      </c>
      <c r="B204" s="43" t="s">
        <v>305</v>
      </c>
      <c r="C204" s="43">
        <v>9811</v>
      </c>
      <c r="D204" s="65" t="s">
        <v>193</v>
      </c>
      <c r="E204" s="51">
        <f t="shared" si="23"/>
      </c>
      <c r="F204" s="137" t="s">
        <v>316</v>
      </c>
      <c r="G204" s="99">
        <f>+'Southern Presbytery'!G15</f>
        <v>53843</v>
      </c>
      <c r="H204" s="99">
        <f>+'Southern Presbytery'!H15</f>
        <v>226</v>
      </c>
      <c r="I204" s="99">
        <f>+'Southern Presbytery'!I15</f>
        <v>1991</v>
      </c>
      <c r="J204" s="99">
        <f>+'Southern Presbytery'!J15</f>
        <v>30000</v>
      </c>
      <c r="K204" s="99">
        <f>+'Southern Presbytery'!K15</f>
        <v>0</v>
      </c>
      <c r="L204" s="99">
        <f>+'Southern Presbytery'!L15</f>
        <v>0</v>
      </c>
      <c r="M204" s="99">
        <f>+'Southern Presbytery'!M15</f>
        <v>1250</v>
      </c>
      <c r="N204" s="99">
        <f>+'Southern Presbytery'!N15</f>
        <v>878</v>
      </c>
      <c r="O204" s="99">
        <f>+'Southern Presbytery'!O15</f>
        <v>14569</v>
      </c>
      <c r="P204" s="99">
        <f>+'Southern Presbytery'!P15</f>
        <v>5497</v>
      </c>
      <c r="Q204" s="53">
        <f t="shared" si="24"/>
        <v>108254</v>
      </c>
      <c r="R204" s="11"/>
      <c r="S204" s="100">
        <f>+'Southern Presbytery'!S15</f>
        <v>0</v>
      </c>
      <c r="T204" s="99">
        <f>+'Southern Presbytery'!T15</f>
        <v>0</v>
      </c>
      <c r="U204" s="99">
        <f>+'Southern Presbytery'!U15</f>
        <v>8098</v>
      </c>
      <c r="V204" s="99">
        <f>+'Southern Presbytery'!V15</f>
        <v>452</v>
      </c>
      <c r="W204" s="99">
        <f>+'Southern Presbytery'!W15</f>
        <v>12909</v>
      </c>
      <c r="X204" s="99">
        <f>+'Southern Presbytery'!X15</f>
        <v>8732</v>
      </c>
      <c r="Y204" s="99">
        <f>+'Southern Presbytery'!Y15</f>
        <v>826</v>
      </c>
      <c r="Z204" s="99">
        <f>+'Southern Presbytery'!Z15</f>
        <v>2376</v>
      </c>
      <c r="AA204" s="99">
        <f>+'Southern Presbytery'!AA15</f>
        <v>52190</v>
      </c>
      <c r="AB204" s="88">
        <f t="shared" si="25"/>
        <v>85583</v>
      </c>
      <c r="AC204" s="53">
        <f t="shared" si="26"/>
        <v>22671</v>
      </c>
      <c r="AD204" s="41"/>
      <c r="AE204" s="100">
        <f>+'Southern Presbytery'!AE15</f>
        <v>0</v>
      </c>
      <c r="AF204" s="100">
        <f>+'Southern Presbytery'!AF15</f>
        <v>0</v>
      </c>
      <c r="AG204" s="100">
        <f>+'Southern Presbytery'!AG15</f>
        <v>61817</v>
      </c>
      <c r="AH204" s="100">
        <f>+'Southern Presbytery'!AH15</f>
        <v>0</v>
      </c>
      <c r="AI204" s="53">
        <f t="shared" si="27"/>
        <v>61817</v>
      </c>
      <c r="AJ204" s="100">
        <f>+'Southern Presbytery'!AJ15</f>
        <v>5092</v>
      </c>
      <c r="AK204" s="53">
        <f t="shared" si="28"/>
        <v>56725</v>
      </c>
      <c r="AL204" s="41"/>
      <c r="AM204" s="89"/>
      <c r="AN204" s="41"/>
      <c r="AW204" s="3"/>
    </row>
    <row r="205" spans="1:49" ht="22.5" customHeight="1">
      <c r="A205" s="4">
        <f t="shared" si="29"/>
        <v>201</v>
      </c>
      <c r="B205" s="43" t="s">
        <v>305</v>
      </c>
      <c r="C205" s="43">
        <v>9793</v>
      </c>
      <c r="D205" s="65" t="s">
        <v>290</v>
      </c>
      <c r="E205" s="51">
        <f t="shared" si="23"/>
        <v>1</v>
      </c>
      <c r="F205" s="137" t="s">
        <v>315</v>
      </c>
      <c r="G205" s="99">
        <f>+'Southern Presbytery'!G16</f>
        <v>83190</v>
      </c>
      <c r="H205" s="99">
        <f>+'Southern Presbytery'!H16</f>
        <v>0</v>
      </c>
      <c r="I205" s="99">
        <f>+'Southern Presbytery'!I16</f>
        <v>47277</v>
      </c>
      <c r="J205" s="99">
        <f>+'Southern Presbytery'!J16</f>
        <v>0</v>
      </c>
      <c r="K205" s="99">
        <f>+'Southern Presbytery'!K16</f>
        <v>0</v>
      </c>
      <c r="L205" s="99">
        <f>+'Southern Presbytery'!L16</f>
        <v>0</v>
      </c>
      <c r="M205" s="99">
        <f>+'Southern Presbytery'!M16</f>
        <v>19903</v>
      </c>
      <c r="N205" s="99">
        <f>+'Southern Presbytery'!N16</f>
        <v>702</v>
      </c>
      <c r="O205" s="99">
        <f>+'Southern Presbytery'!O16</f>
        <v>0</v>
      </c>
      <c r="P205" s="99">
        <f>+'Southern Presbytery'!P16</f>
        <v>0</v>
      </c>
      <c r="Q205" s="53">
        <f t="shared" si="24"/>
        <v>151072</v>
      </c>
      <c r="R205" s="10"/>
      <c r="S205" s="100">
        <f>+'Southern Presbytery'!S16</f>
        <v>34564</v>
      </c>
      <c r="T205" s="99">
        <f>+'Southern Presbytery'!T16</f>
        <v>8058</v>
      </c>
      <c r="U205" s="99">
        <f>+'Southern Presbytery'!U16</f>
        <v>0</v>
      </c>
      <c r="V205" s="99">
        <f>+'Southern Presbytery'!V16</f>
        <v>0</v>
      </c>
      <c r="W205" s="99">
        <f>+'Southern Presbytery'!W16</f>
        <v>48479</v>
      </c>
      <c r="X205" s="99">
        <f>+'Southern Presbytery'!X16</f>
        <v>19681</v>
      </c>
      <c r="Y205" s="99">
        <f>+'Southern Presbytery'!Y16</f>
        <v>42939</v>
      </c>
      <c r="Z205" s="99">
        <f>+'Southern Presbytery'!Z16</f>
        <v>6825</v>
      </c>
      <c r="AA205" s="99">
        <f>+'Southern Presbytery'!AA16</f>
        <v>603</v>
      </c>
      <c r="AB205" s="88">
        <f t="shared" si="25"/>
        <v>161149</v>
      </c>
      <c r="AC205" s="53">
        <f t="shared" si="26"/>
        <v>-10077</v>
      </c>
      <c r="AD205" s="41"/>
      <c r="AE205" s="100">
        <f>+'Southern Presbytery'!AE16</f>
        <v>1260000</v>
      </c>
      <c r="AF205" s="100">
        <f>+'Southern Presbytery'!AF16</f>
        <v>8904</v>
      </c>
      <c r="AG205" s="100">
        <f>+'Southern Presbytery'!AG16</f>
        <v>68406</v>
      </c>
      <c r="AH205" s="100">
        <f>+'Southern Presbytery'!AH16</f>
        <v>0</v>
      </c>
      <c r="AI205" s="53">
        <f t="shared" si="27"/>
        <v>1337310</v>
      </c>
      <c r="AJ205" s="100">
        <f>+'Southern Presbytery'!AJ16</f>
        <v>8366</v>
      </c>
      <c r="AK205" s="53">
        <f t="shared" si="28"/>
        <v>1328944</v>
      </c>
      <c r="AL205" s="41"/>
      <c r="AM205" s="89"/>
      <c r="AN205" s="41"/>
      <c r="AW205" s="3"/>
    </row>
    <row r="206" spans="1:49" ht="22.5" customHeight="1">
      <c r="A206" s="4">
        <f t="shared" si="29"/>
        <v>202</v>
      </c>
      <c r="B206" s="43" t="s">
        <v>305</v>
      </c>
      <c r="C206" s="43">
        <v>9812</v>
      </c>
      <c r="D206" s="65" t="s">
        <v>197</v>
      </c>
      <c r="E206" s="51">
        <f t="shared" si="23"/>
        <v>1</v>
      </c>
      <c r="F206" s="137" t="s">
        <v>315</v>
      </c>
      <c r="G206" s="99">
        <f>+'Southern Presbytery'!G17</f>
        <v>316405</v>
      </c>
      <c r="H206" s="99">
        <f>+'Southern Presbytery'!H17</f>
        <v>3520</v>
      </c>
      <c r="I206" s="99">
        <f>+'Southern Presbytery'!I17</f>
        <v>42463</v>
      </c>
      <c r="J206" s="99">
        <f>+'Southern Presbytery'!J17</f>
        <v>2100</v>
      </c>
      <c r="K206" s="99">
        <f>+'Southern Presbytery'!K17</f>
        <v>2997</v>
      </c>
      <c r="L206" s="99">
        <f>+'Southern Presbytery'!L17</f>
        <v>0</v>
      </c>
      <c r="M206" s="99">
        <f>+'Southern Presbytery'!M17</f>
        <v>5235</v>
      </c>
      <c r="N206" s="99">
        <f>+'Southern Presbytery'!N17</f>
        <v>1867</v>
      </c>
      <c r="O206" s="99">
        <f>+'Southern Presbytery'!O17</f>
        <v>37133</v>
      </c>
      <c r="P206" s="99">
        <f>+'Southern Presbytery'!P17</f>
        <v>0</v>
      </c>
      <c r="Q206" s="53">
        <f t="shared" si="24"/>
        <v>411720</v>
      </c>
      <c r="R206" s="10"/>
      <c r="S206" s="100">
        <f>+'Southern Presbytery'!S17</f>
        <v>107804</v>
      </c>
      <c r="T206" s="99">
        <f>+'Southern Presbytery'!T17</f>
        <v>7765</v>
      </c>
      <c r="U206" s="99">
        <f>+'Southern Presbytery'!U17</f>
        <v>20409</v>
      </c>
      <c r="V206" s="99">
        <f>+'Southern Presbytery'!V17</f>
        <v>115337</v>
      </c>
      <c r="W206" s="99">
        <f>+'Southern Presbytery'!W17</f>
        <v>46456</v>
      </c>
      <c r="X206" s="99">
        <f>+'Southern Presbytery'!X17</f>
        <v>58742</v>
      </c>
      <c r="Y206" s="99">
        <f>+'Southern Presbytery'!Y17</f>
        <v>6200</v>
      </c>
      <c r="Z206" s="99">
        <f>+'Southern Presbytery'!Z17</f>
        <v>36263</v>
      </c>
      <c r="AA206" s="99">
        <f>+'Southern Presbytery'!AA17</f>
        <v>0</v>
      </c>
      <c r="AB206" s="88">
        <f t="shared" si="25"/>
        <v>398976</v>
      </c>
      <c r="AC206" s="53">
        <f t="shared" si="26"/>
        <v>12744</v>
      </c>
      <c r="AD206" s="41"/>
      <c r="AE206" s="100">
        <f>+'Southern Presbytery'!AE17</f>
        <v>2655557</v>
      </c>
      <c r="AF206" s="100">
        <f>+'Southern Presbytery'!AF17</f>
        <v>88248</v>
      </c>
      <c r="AG206" s="100">
        <f>+'Southern Presbytery'!AG17</f>
        <v>69595</v>
      </c>
      <c r="AH206" s="100">
        <f>+'Southern Presbytery'!AH17</f>
        <v>6088</v>
      </c>
      <c r="AI206" s="53">
        <f t="shared" si="27"/>
        <v>2819488</v>
      </c>
      <c r="AJ206" s="100">
        <f>+'Southern Presbytery'!AJ17</f>
        <v>14842</v>
      </c>
      <c r="AK206" s="53">
        <f t="shared" si="28"/>
        <v>2804646</v>
      </c>
      <c r="AL206" s="41"/>
      <c r="AM206" s="89"/>
      <c r="AN206" s="41"/>
      <c r="AW206" s="3"/>
    </row>
    <row r="207" spans="1:40" ht="22.5" customHeight="1">
      <c r="A207" s="4">
        <f t="shared" si="29"/>
        <v>203</v>
      </c>
      <c r="B207" s="43" t="s">
        <v>305</v>
      </c>
      <c r="C207" s="43">
        <v>9813</v>
      </c>
      <c r="D207" s="65" t="s">
        <v>198</v>
      </c>
      <c r="E207" s="51">
        <f t="shared" si="23"/>
        <v>1</v>
      </c>
      <c r="F207" s="137" t="s">
        <v>315</v>
      </c>
      <c r="G207" s="99">
        <f>+'Southern Presbytery'!G18</f>
        <v>91279</v>
      </c>
      <c r="H207" s="99">
        <f>+'Southern Presbytery'!H18</f>
        <v>0</v>
      </c>
      <c r="I207" s="99">
        <f>+'Southern Presbytery'!I18</f>
        <v>7500</v>
      </c>
      <c r="J207" s="99">
        <f>+'Southern Presbytery'!J18</f>
        <v>0</v>
      </c>
      <c r="K207" s="99">
        <f>+'Southern Presbytery'!K18</f>
        <v>0</v>
      </c>
      <c r="L207" s="99">
        <f>+'Southern Presbytery'!L18</f>
        <v>11000</v>
      </c>
      <c r="M207" s="99">
        <f>+'Southern Presbytery'!M18</f>
        <v>19727</v>
      </c>
      <c r="N207" s="99">
        <f>+'Southern Presbytery'!N18</f>
        <v>6712</v>
      </c>
      <c r="O207" s="99">
        <f>+'Southern Presbytery'!O18</f>
        <v>8883</v>
      </c>
      <c r="P207" s="99">
        <f>+'Southern Presbytery'!P18</f>
        <v>0</v>
      </c>
      <c r="Q207" s="53">
        <f t="shared" si="24"/>
        <v>145101</v>
      </c>
      <c r="R207" s="10"/>
      <c r="S207" s="100">
        <f>+'Southern Presbytery'!S18</f>
        <v>27919</v>
      </c>
      <c r="T207" s="99">
        <f>+'Southern Presbytery'!T18</f>
        <v>0</v>
      </c>
      <c r="U207" s="99">
        <f>+'Southern Presbytery'!U18</f>
        <v>11382</v>
      </c>
      <c r="V207" s="99">
        <f>+'Southern Presbytery'!V18</f>
        <v>10243</v>
      </c>
      <c r="W207" s="99">
        <f>+'Southern Presbytery'!W18</f>
        <v>35992</v>
      </c>
      <c r="X207" s="99">
        <f>+'Southern Presbytery'!X18</f>
        <v>17557</v>
      </c>
      <c r="Y207" s="99">
        <f>+'Southern Presbytery'!Y18</f>
        <v>1666</v>
      </c>
      <c r="Z207" s="99">
        <f>+'Southern Presbytery'!Z18</f>
        <v>0</v>
      </c>
      <c r="AA207" s="99">
        <f>+'Southern Presbytery'!AA18</f>
        <v>0</v>
      </c>
      <c r="AB207" s="88">
        <f t="shared" si="25"/>
        <v>104759</v>
      </c>
      <c r="AC207" s="53">
        <f t="shared" si="26"/>
        <v>40342</v>
      </c>
      <c r="AD207" s="41"/>
      <c r="AE207" s="100">
        <f>+'Southern Presbytery'!AE18</f>
        <v>965000</v>
      </c>
      <c r="AF207" s="100">
        <f>+'Southern Presbytery'!AF18</f>
        <v>978646</v>
      </c>
      <c r="AG207" s="100">
        <f>+'Southern Presbytery'!AG18</f>
        <v>226647</v>
      </c>
      <c r="AH207" s="100">
        <f>+'Southern Presbytery'!AH18</f>
        <v>1040</v>
      </c>
      <c r="AI207" s="53">
        <f t="shared" si="27"/>
        <v>2171333</v>
      </c>
      <c r="AJ207" s="100">
        <f>+'Southern Presbytery'!AJ18</f>
        <v>8437</v>
      </c>
      <c r="AK207" s="53">
        <f t="shared" si="28"/>
        <v>2162896</v>
      </c>
      <c r="AL207" s="41"/>
      <c r="AM207" s="89"/>
      <c r="AN207" s="41"/>
    </row>
    <row r="208" spans="1:40" ht="22.5" customHeight="1">
      <c r="A208" s="4">
        <f t="shared" si="29"/>
        <v>204</v>
      </c>
      <c r="B208" s="43" t="s">
        <v>305</v>
      </c>
      <c r="C208" s="43">
        <v>9775</v>
      </c>
      <c r="D208" s="65" t="s">
        <v>175</v>
      </c>
      <c r="E208" s="51">
        <f t="shared" si="23"/>
        <v>1</v>
      </c>
      <c r="F208" s="137" t="s">
        <v>315</v>
      </c>
      <c r="G208" s="99">
        <f>+'Southern Presbytery'!G19</f>
        <v>27594</v>
      </c>
      <c r="H208" s="99">
        <f>+'Southern Presbytery'!H19</f>
        <v>2654</v>
      </c>
      <c r="I208" s="99">
        <f>+'Southern Presbytery'!I19</f>
        <v>335</v>
      </c>
      <c r="J208" s="99">
        <f>+'Southern Presbytery'!J19</f>
        <v>0</v>
      </c>
      <c r="K208" s="99">
        <f>+'Southern Presbytery'!K19</f>
        <v>6550</v>
      </c>
      <c r="L208" s="99">
        <f>+'Southern Presbytery'!L19</f>
        <v>0</v>
      </c>
      <c r="M208" s="99">
        <f>+'Southern Presbytery'!M19</f>
        <v>19440</v>
      </c>
      <c r="N208" s="99">
        <f>+'Southern Presbytery'!N19</f>
        <v>3916</v>
      </c>
      <c r="O208" s="99">
        <f>+'Southern Presbytery'!O19</f>
        <v>0</v>
      </c>
      <c r="P208" s="99">
        <f>+'Southern Presbytery'!P19</f>
        <v>0</v>
      </c>
      <c r="Q208" s="53">
        <f t="shared" si="24"/>
        <v>60489</v>
      </c>
      <c r="R208" s="10"/>
      <c r="S208" s="100">
        <f>+'Southern Presbytery'!S19</f>
        <v>22016</v>
      </c>
      <c r="T208" s="99">
        <f>+'Southern Presbytery'!T19</f>
        <v>0</v>
      </c>
      <c r="U208" s="99">
        <f>+'Southern Presbytery'!U19</f>
        <v>0</v>
      </c>
      <c r="V208" s="99">
        <f>+'Southern Presbytery'!V19</f>
        <v>382</v>
      </c>
      <c r="W208" s="99">
        <f>+'Southern Presbytery'!W19</f>
        <v>40406</v>
      </c>
      <c r="X208" s="99">
        <f>+'Southern Presbytery'!X19</f>
        <v>7245</v>
      </c>
      <c r="Y208" s="99">
        <f>+'Southern Presbytery'!Y19</f>
        <v>138</v>
      </c>
      <c r="Z208" s="99">
        <f>+'Southern Presbytery'!Z19</f>
        <v>1980</v>
      </c>
      <c r="AA208" s="99">
        <f>+'Southern Presbytery'!AA19</f>
        <v>0</v>
      </c>
      <c r="AB208" s="88">
        <f t="shared" si="25"/>
        <v>72167</v>
      </c>
      <c r="AC208" s="53">
        <f t="shared" si="26"/>
        <v>-11678</v>
      </c>
      <c r="AD208" s="41"/>
      <c r="AE208" s="100">
        <f>+'Southern Presbytery'!AE19</f>
        <v>685000</v>
      </c>
      <c r="AF208" s="100">
        <f>+'Southern Presbytery'!AF19</f>
        <v>0</v>
      </c>
      <c r="AG208" s="100">
        <f>+'Southern Presbytery'!AG19</f>
        <v>92958</v>
      </c>
      <c r="AH208" s="100">
        <f>+'Southern Presbytery'!AH19</f>
        <v>888</v>
      </c>
      <c r="AI208" s="53">
        <f t="shared" si="27"/>
        <v>778846</v>
      </c>
      <c r="AJ208" s="100">
        <f>+'Southern Presbytery'!AJ19</f>
        <v>23091</v>
      </c>
      <c r="AK208" s="53">
        <f t="shared" si="28"/>
        <v>755755</v>
      </c>
      <c r="AL208" s="41"/>
      <c r="AM208" s="89"/>
      <c r="AN208" s="41"/>
    </row>
    <row r="209" spans="1:40" ht="22.5" customHeight="1">
      <c r="A209" s="4">
        <f t="shared" si="29"/>
        <v>205</v>
      </c>
      <c r="B209" s="43" t="s">
        <v>305</v>
      </c>
      <c r="C209" s="43">
        <v>9814</v>
      </c>
      <c r="D209" s="65" t="s">
        <v>196</v>
      </c>
      <c r="E209" s="51">
        <f t="shared" si="23"/>
      </c>
      <c r="F209" s="137" t="s">
        <v>316</v>
      </c>
      <c r="G209" s="99">
        <f>+'Southern Presbytery'!G20</f>
        <v>2725</v>
      </c>
      <c r="H209" s="99">
        <f>+'Southern Presbytery'!H20</f>
        <v>0</v>
      </c>
      <c r="I209" s="99">
        <f>+'Southern Presbytery'!I20</f>
        <v>0</v>
      </c>
      <c r="J209" s="99">
        <f>+'Southern Presbytery'!J20</f>
        <v>0</v>
      </c>
      <c r="K209" s="99">
        <f>+'Southern Presbytery'!K20</f>
        <v>0</v>
      </c>
      <c r="L209" s="99">
        <f>+'Southern Presbytery'!L20</f>
        <v>0</v>
      </c>
      <c r="M209" s="99">
        <f>+'Southern Presbytery'!M20</f>
        <v>4420</v>
      </c>
      <c r="N209" s="99">
        <f>+'Southern Presbytery'!N20</f>
        <v>5763</v>
      </c>
      <c r="O209" s="99">
        <f>+'Southern Presbytery'!O20</f>
        <v>0</v>
      </c>
      <c r="P209" s="99">
        <f>+'Southern Presbytery'!P20</f>
        <v>0</v>
      </c>
      <c r="Q209" s="53">
        <f t="shared" si="24"/>
        <v>12908</v>
      </c>
      <c r="R209" s="10"/>
      <c r="S209" s="100">
        <f>+'Southern Presbytery'!S20</f>
        <v>1800</v>
      </c>
      <c r="T209" s="99">
        <f>+'Southern Presbytery'!T20</f>
        <v>0</v>
      </c>
      <c r="U209" s="99">
        <f>+'Southern Presbytery'!U20</f>
        <v>0</v>
      </c>
      <c r="V209" s="99">
        <f>+'Southern Presbytery'!V20</f>
        <v>502</v>
      </c>
      <c r="W209" s="99">
        <f>+'Southern Presbytery'!W20</f>
        <v>9411</v>
      </c>
      <c r="X209" s="99">
        <f>+'Southern Presbytery'!X20</f>
        <v>1686</v>
      </c>
      <c r="Y209" s="99">
        <f>+'Southern Presbytery'!Y20</f>
        <v>1062</v>
      </c>
      <c r="Z209" s="99">
        <f>+'Southern Presbytery'!Z20</f>
        <v>0</v>
      </c>
      <c r="AA209" s="99">
        <f>+'Southern Presbytery'!AA20</f>
        <v>1874</v>
      </c>
      <c r="AB209" s="88">
        <f t="shared" si="25"/>
        <v>16335</v>
      </c>
      <c r="AC209" s="53">
        <f t="shared" si="26"/>
        <v>-3427</v>
      </c>
      <c r="AD209" s="41"/>
      <c r="AE209" s="100">
        <f>+'Southern Presbytery'!AE20</f>
        <v>87000</v>
      </c>
      <c r="AF209" s="100">
        <f>+'Southern Presbytery'!AF20</f>
        <v>0</v>
      </c>
      <c r="AG209" s="100">
        <f>+'Southern Presbytery'!AG20</f>
        <v>132524</v>
      </c>
      <c r="AH209" s="100">
        <f>+'Southern Presbytery'!AH20</f>
        <v>0</v>
      </c>
      <c r="AI209" s="53">
        <f t="shared" si="27"/>
        <v>219524</v>
      </c>
      <c r="AJ209" s="100">
        <f>+'Southern Presbytery'!AJ20</f>
        <v>0</v>
      </c>
      <c r="AK209" s="53">
        <f t="shared" si="28"/>
        <v>219524</v>
      </c>
      <c r="AL209" s="41"/>
      <c r="AM209" s="89"/>
      <c r="AN209" s="41"/>
    </row>
    <row r="210" spans="1:40" ht="22.5" customHeight="1">
      <c r="A210" s="4">
        <f t="shared" si="29"/>
        <v>206</v>
      </c>
      <c r="B210" s="43" t="s">
        <v>305</v>
      </c>
      <c r="C210" s="43">
        <v>15064</v>
      </c>
      <c r="D210" s="65" t="s">
        <v>224</v>
      </c>
      <c r="E210" s="51">
        <f t="shared" si="23"/>
      </c>
      <c r="F210" s="137" t="s">
        <v>316</v>
      </c>
      <c r="G210" s="99">
        <f>+'Southern Presbytery'!G21</f>
        <v>230379</v>
      </c>
      <c r="H210" s="99">
        <f>+'Southern Presbytery'!H21</f>
        <v>0</v>
      </c>
      <c r="I210" s="99">
        <f>+'Southern Presbytery'!I21</f>
        <v>0</v>
      </c>
      <c r="J210" s="99">
        <f>+'Southern Presbytery'!J21</f>
        <v>0</v>
      </c>
      <c r="K210" s="99">
        <f>+'Southern Presbytery'!K21</f>
        <v>0</v>
      </c>
      <c r="L210" s="99">
        <f>+'Southern Presbytery'!L21</f>
        <v>2500</v>
      </c>
      <c r="M210" s="99">
        <f>+'Southern Presbytery'!M21</f>
        <v>3855</v>
      </c>
      <c r="N210" s="99">
        <f>+'Southern Presbytery'!N21</f>
        <v>21062</v>
      </c>
      <c r="O210" s="99">
        <f>+'Southern Presbytery'!O21</f>
        <v>5166</v>
      </c>
      <c r="P210" s="99">
        <f>+'Southern Presbytery'!P21</f>
        <v>6697</v>
      </c>
      <c r="Q210" s="53">
        <f t="shared" si="24"/>
        <v>269659</v>
      </c>
      <c r="R210" s="10"/>
      <c r="S210" s="100">
        <f>+'Southern Presbytery'!S21</f>
        <v>105761</v>
      </c>
      <c r="T210" s="99">
        <f>+'Southern Presbytery'!T21</f>
        <v>31092</v>
      </c>
      <c r="U210" s="99">
        <f>+'Southern Presbytery'!U21</f>
        <v>43561</v>
      </c>
      <c r="V210" s="99">
        <f>+'Southern Presbytery'!V21</f>
        <v>31018</v>
      </c>
      <c r="W210" s="99">
        <f>+'Southern Presbytery'!W21</f>
        <v>27230</v>
      </c>
      <c r="X210" s="99">
        <f>+'Southern Presbytery'!X21</f>
        <v>35311</v>
      </c>
      <c r="Y210" s="99">
        <f>+'Southern Presbytery'!Y21</f>
        <v>1550</v>
      </c>
      <c r="Z210" s="99">
        <f>+'Southern Presbytery'!Z21</f>
        <v>10372</v>
      </c>
      <c r="AA210" s="99">
        <f>+'Southern Presbytery'!AA21</f>
        <v>0</v>
      </c>
      <c r="AB210" s="88">
        <f t="shared" si="25"/>
        <v>285895</v>
      </c>
      <c r="AC210" s="53">
        <f t="shared" si="26"/>
        <v>-16236</v>
      </c>
      <c r="AD210" s="41"/>
      <c r="AE210" s="100">
        <f>+'Southern Presbytery'!AE21</f>
        <v>1560000</v>
      </c>
      <c r="AF210" s="100">
        <f>+'Southern Presbytery'!AF21</f>
        <v>0</v>
      </c>
      <c r="AG210" s="100">
        <f>+'Southern Presbytery'!AG21</f>
        <v>1356529</v>
      </c>
      <c r="AH210" s="100">
        <f>+'Southern Presbytery'!AH21</f>
        <v>11696</v>
      </c>
      <c r="AI210" s="53">
        <f t="shared" si="27"/>
        <v>2928225</v>
      </c>
      <c r="AJ210" s="100">
        <f>+'Southern Presbytery'!AJ21</f>
        <v>46145</v>
      </c>
      <c r="AK210" s="53">
        <f t="shared" si="28"/>
        <v>2882080</v>
      </c>
      <c r="AL210" s="41"/>
      <c r="AM210" s="89"/>
      <c r="AN210" s="41"/>
    </row>
    <row r="211" spans="1:40" ht="22.5" customHeight="1">
      <c r="A211" s="4">
        <f t="shared" si="29"/>
        <v>207</v>
      </c>
      <c r="B211" s="43" t="s">
        <v>305</v>
      </c>
      <c r="C211" s="43">
        <v>9826</v>
      </c>
      <c r="D211" s="65" t="s">
        <v>212</v>
      </c>
      <c r="E211" s="51">
        <f t="shared" si="23"/>
        <v>1</v>
      </c>
      <c r="F211" s="137" t="s">
        <v>315</v>
      </c>
      <c r="G211" s="99">
        <f>+'Southern Presbytery'!G22</f>
        <v>102472</v>
      </c>
      <c r="H211" s="99">
        <f>+'Southern Presbytery'!H22</f>
        <v>592</v>
      </c>
      <c r="I211" s="99">
        <f>+'Southern Presbytery'!I22</f>
        <v>8300</v>
      </c>
      <c r="J211" s="99">
        <f>+'Southern Presbytery'!J22</f>
        <v>0</v>
      </c>
      <c r="K211" s="99">
        <f>+'Southern Presbytery'!K22</f>
        <v>2500</v>
      </c>
      <c r="L211" s="99">
        <f>+'Southern Presbytery'!L22</f>
        <v>5850</v>
      </c>
      <c r="M211" s="99">
        <f>+'Southern Presbytery'!M22</f>
        <v>60059</v>
      </c>
      <c r="N211" s="99">
        <f>+'Southern Presbytery'!N22</f>
        <v>7609</v>
      </c>
      <c r="O211" s="99">
        <f>+'Southern Presbytery'!O22</f>
        <v>6039</v>
      </c>
      <c r="P211" s="99">
        <f>+'Southern Presbytery'!P22</f>
        <v>0</v>
      </c>
      <c r="Q211" s="53">
        <f t="shared" si="24"/>
        <v>193421</v>
      </c>
      <c r="R211" s="28"/>
      <c r="S211" s="100">
        <f>+'Southern Presbytery'!S22</f>
        <v>94144</v>
      </c>
      <c r="T211" s="99">
        <f>+'Southern Presbytery'!T22</f>
        <v>6733</v>
      </c>
      <c r="U211" s="99">
        <f>+'Southern Presbytery'!U22</f>
        <v>8620</v>
      </c>
      <c r="V211" s="99">
        <f>+'Southern Presbytery'!V22</f>
        <v>14302</v>
      </c>
      <c r="W211" s="99">
        <f>+'Southern Presbytery'!W22</f>
        <v>35089</v>
      </c>
      <c r="X211" s="99">
        <f>+'Southern Presbytery'!X22</f>
        <v>26026</v>
      </c>
      <c r="Y211" s="99">
        <f>+'Southern Presbytery'!Y22</f>
        <v>1249</v>
      </c>
      <c r="Z211" s="99">
        <f>+'Southern Presbytery'!Z22</f>
        <v>592</v>
      </c>
      <c r="AA211" s="99">
        <f>+'Southern Presbytery'!AA22</f>
        <v>0</v>
      </c>
      <c r="AB211" s="88">
        <f t="shared" si="25"/>
        <v>186755</v>
      </c>
      <c r="AC211" s="53">
        <f t="shared" si="26"/>
        <v>6666</v>
      </c>
      <c r="AD211" s="41"/>
      <c r="AE211" s="100">
        <f>+'Southern Presbytery'!AE22</f>
        <v>0</v>
      </c>
      <c r="AF211" s="100">
        <f>+'Southern Presbytery'!AF22</f>
        <v>0</v>
      </c>
      <c r="AG211" s="100">
        <f>+'Southern Presbytery'!AG22</f>
        <v>292038</v>
      </c>
      <c r="AH211" s="100">
        <f>+'Southern Presbytery'!AH22</f>
        <v>3173</v>
      </c>
      <c r="AI211" s="53">
        <f t="shared" si="27"/>
        <v>295211</v>
      </c>
      <c r="AJ211" s="100">
        <f>+'Southern Presbytery'!AJ22</f>
        <v>10692</v>
      </c>
      <c r="AK211" s="53">
        <f t="shared" si="28"/>
        <v>284519</v>
      </c>
      <c r="AL211" s="41"/>
      <c r="AM211" s="89"/>
      <c r="AN211" s="41"/>
    </row>
    <row r="212" spans="1:40" ht="22.5" customHeight="1">
      <c r="A212" s="4">
        <f t="shared" si="29"/>
        <v>208</v>
      </c>
      <c r="B212" s="43" t="s">
        <v>305</v>
      </c>
      <c r="C212" s="43">
        <v>9827</v>
      </c>
      <c r="D212" s="65" t="s">
        <v>213</v>
      </c>
      <c r="E212" s="51">
        <f t="shared" si="23"/>
        <v>1</v>
      </c>
      <c r="F212" s="137" t="s">
        <v>315</v>
      </c>
      <c r="G212" s="99">
        <f>+'Southern Presbytery'!G23</f>
        <v>29003</v>
      </c>
      <c r="H212" s="99">
        <f>+'Southern Presbytery'!H23</f>
        <v>0</v>
      </c>
      <c r="I212" s="99">
        <f>+'Southern Presbytery'!I23</f>
        <v>0</v>
      </c>
      <c r="J212" s="99">
        <f>+'Southern Presbytery'!J23</f>
        <v>0</v>
      </c>
      <c r="K212" s="99">
        <f>+'Southern Presbytery'!K23</f>
        <v>0</v>
      </c>
      <c r="L212" s="99">
        <f>+'Southern Presbytery'!L23</f>
        <v>0</v>
      </c>
      <c r="M212" s="99">
        <f>+'Southern Presbytery'!M23</f>
        <v>12424</v>
      </c>
      <c r="N212" s="99">
        <f>+'Southern Presbytery'!N23</f>
        <v>1930</v>
      </c>
      <c r="O212" s="99">
        <f>+'Southern Presbytery'!O23</f>
        <v>0</v>
      </c>
      <c r="P212" s="99">
        <f>+'Southern Presbytery'!P23</f>
        <v>0</v>
      </c>
      <c r="Q212" s="53">
        <f t="shared" si="24"/>
        <v>43357</v>
      </c>
      <c r="R212" s="10"/>
      <c r="S212" s="100">
        <f>+'Southern Presbytery'!S23</f>
        <v>0</v>
      </c>
      <c r="T212" s="99">
        <f>+'Southern Presbytery'!T23</f>
        <v>0</v>
      </c>
      <c r="U212" s="99">
        <f>+'Southern Presbytery'!U23</f>
        <v>4254</v>
      </c>
      <c r="V212" s="99">
        <f>+'Southern Presbytery'!V23</f>
        <v>0</v>
      </c>
      <c r="W212" s="99">
        <f>+'Southern Presbytery'!W23</f>
        <v>17315</v>
      </c>
      <c r="X212" s="99">
        <f>+'Southern Presbytery'!X23</f>
        <v>9562</v>
      </c>
      <c r="Y212" s="99">
        <f>+'Southern Presbytery'!Y23</f>
        <v>4903</v>
      </c>
      <c r="Z212" s="99">
        <f>+'Southern Presbytery'!Z23</f>
        <v>0</v>
      </c>
      <c r="AA212" s="99">
        <f>+'Southern Presbytery'!AA23</f>
        <v>224</v>
      </c>
      <c r="AB212" s="88">
        <f t="shared" si="25"/>
        <v>36258</v>
      </c>
      <c r="AC212" s="53">
        <f t="shared" si="26"/>
        <v>7099</v>
      </c>
      <c r="AD212" s="41"/>
      <c r="AE212" s="100">
        <f>+'Southern Presbytery'!AE23</f>
        <v>920000</v>
      </c>
      <c r="AF212" s="100">
        <f>+'Southern Presbytery'!AF23</f>
        <v>6649</v>
      </c>
      <c r="AG212" s="100">
        <f>+'Southern Presbytery'!AG23</f>
        <v>92979</v>
      </c>
      <c r="AH212" s="100">
        <f>+'Southern Presbytery'!AH23</f>
        <v>429</v>
      </c>
      <c r="AI212" s="53">
        <f t="shared" si="27"/>
        <v>1020057</v>
      </c>
      <c r="AJ212" s="100">
        <f>+'Southern Presbytery'!AJ23</f>
        <v>48</v>
      </c>
      <c r="AK212" s="53">
        <f t="shared" si="28"/>
        <v>1020009</v>
      </c>
      <c r="AL212" s="41"/>
      <c r="AM212" s="89"/>
      <c r="AN212" s="41"/>
    </row>
    <row r="213" spans="1:53" ht="22.5" customHeight="1">
      <c r="A213" s="4">
        <f t="shared" si="29"/>
        <v>209</v>
      </c>
      <c r="B213" s="43" t="s">
        <v>305</v>
      </c>
      <c r="C213" s="43">
        <v>9840</v>
      </c>
      <c r="D213" s="65" t="s">
        <v>214</v>
      </c>
      <c r="E213" s="51">
        <f t="shared" si="23"/>
        <v>1</v>
      </c>
      <c r="F213" s="137" t="s">
        <v>315</v>
      </c>
      <c r="G213" s="99">
        <f>+'Southern Presbytery'!G24</f>
        <v>45226</v>
      </c>
      <c r="H213" s="99">
        <f>+'Southern Presbytery'!H24</f>
        <v>1581</v>
      </c>
      <c r="I213" s="99">
        <f>+'Southern Presbytery'!I24</f>
        <v>569</v>
      </c>
      <c r="J213" s="99">
        <f>+'Southern Presbytery'!J24</f>
        <v>0</v>
      </c>
      <c r="K213" s="99">
        <f>+'Southern Presbytery'!K24</f>
        <v>5600</v>
      </c>
      <c r="L213" s="99">
        <f>+'Southern Presbytery'!L24</f>
        <v>0</v>
      </c>
      <c r="M213" s="99">
        <f>+'Southern Presbytery'!M24</f>
        <v>23421</v>
      </c>
      <c r="N213" s="99">
        <f>+'Southern Presbytery'!N24</f>
        <v>7071</v>
      </c>
      <c r="O213" s="99">
        <f>+'Southern Presbytery'!O24</f>
        <v>0</v>
      </c>
      <c r="P213" s="99">
        <f>+'Southern Presbytery'!P24</f>
        <v>6310</v>
      </c>
      <c r="Q213" s="53">
        <f t="shared" si="24"/>
        <v>89778</v>
      </c>
      <c r="R213" s="12"/>
      <c r="S213" s="100">
        <f>+'Southern Presbytery'!S24</f>
        <v>29149</v>
      </c>
      <c r="T213" s="99">
        <f>+'Southern Presbytery'!T24</f>
        <v>0</v>
      </c>
      <c r="U213" s="99">
        <f>+'Southern Presbytery'!U24</f>
        <v>0</v>
      </c>
      <c r="V213" s="99">
        <f>+'Southern Presbytery'!V24</f>
        <v>4134</v>
      </c>
      <c r="W213" s="99">
        <f>+'Southern Presbytery'!W24</f>
        <v>20955</v>
      </c>
      <c r="X213" s="99">
        <f>+'Southern Presbytery'!X24</f>
        <v>34487</v>
      </c>
      <c r="Y213" s="99">
        <f>+'Southern Presbytery'!Y24</f>
        <v>4050</v>
      </c>
      <c r="Z213" s="99">
        <f>+'Southern Presbytery'!Z24</f>
        <v>1460</v>
      </c>
      <c r="AA213" s="99">
        <f>+'Southern Presbytery'!AA24</f>
        <v>0</v>
      </c>
      <c r="AB213" s="88">
        <f t="shared" si="25"/>
        <v>94235</v>
      </c>
      <c r="AC213" s="53">
        <f t="shared" si="26"/>
        <v>-4457</v>
      </c>
      <c r="AD213" s="41"/>
      <c r="AE213" s="100">
        <f>+'Southern Presbytery'!AE24</f>
        <v>770000</v>
      </c>
      <c r="AF213" s="100">
        <f>+'Southern Presbytery'!AF24</f>
        <v>0</v>
      </c>
      <c r="AG213" s="100">
        <f>+'Southern Presbytery'!AG24</f>
        <v>151662</v>
      </c>
      <c r="AH213" s="100">
        <f>+'Southern Presbytery'!AH24</f>
        <v>0</v>
      </c>
      <c r="AI213" s="53">
        <f t="shared" si="27"/>
        <v>921662</v>
      </c>
      <c r="AJ213" s="100">
        <f>+'Southern Presbytery'!AJ24</f>
        <v>0</v>
      </c>
      <c r="AK213" s="53">
        <f t="shared" si="28"/>
        <v>921662</v>
      </c>
      <c r="AL213" s="41"/>
      <c r="AM213" s="89"/>
      <c r="AN213" s="41"/>
      <c r="BA213" s="20"/>
    </row>
    <row r="214" spans="1:53" ht="22.5" customHeight="1">
      <c r="A214" s="4">
        <f t="shared" si="29"/>
        <v>210</v>
      </c>
      <c r="B214" s="43" t="s">
        <v>305</v>
      </c>
      <c r="C214" s="43">
        <v>9828</v>
      </c>
      <c r="D214" s="65" t="s">
        <v>206</v>
      </c>
      <c r="E214" s="51">
        <f t="shared" si="23"/>
        <v>1</v>
      </c>
      <c r="F214" s="137" t="s">
        <v>315</v>
      </c>
      <c r="G214" s="99">
        <f>+'Southern Presbytery'!G25</f>
        <v>91360</v>
      </c>
      <c r="H214" s="99">
        <f>+'Southern Presbytery'!H25</f>
        <v>0</v>
      </c>
      <c r="I214" s="99">
        <f>+'Southern Presbytery'!I25</f>
        <v>3642</v>
      </c>
      <c r="J214" s="99">
        <f>+'Southern Presbytery'!J25</f>
        <v>0</v>
      </c>
      <c r="K214" s="99">
        <f>+'Southern Presbytery'!K25</f>
        <v>13930</v>
      </c>
      <c r="L214" s="99">
        <f>+'Southern Presbytery'!L25</f>
        <v>1000</v>
      </c>
      <c r="M214" s="99">
        <f>+'Southern Presbytery'!M25</f>
        <v>35452</v>
      </c>
      <c r="N214" s="99">
        <f>+'Southern Presbytery'!N25</f>
        <v>15788</v>
      </c>
      <c r="O214" s="99">
        <f>+'Southern Presbytery'!O25</f>
        <v>2100</v>
      </c>
      <c r="P214" s="99">
        <f>+'Southern Presbytery'!P25</f>
        <v>9819</v>
      </c>
      <c r="Q214" s="53">
        <f t="shared" si="24"/>
        <v>173091</v>
      </c>
      <c r="R214" s="10"/>
      <c r="S214" s="100">
        <f>+'Southern Presbytery'!S25</f>
        <v>54612</v>
      </c>
      <c r="T214" s="99">
        <f>+'Southern Presbytery'!T25</f>
        <v>12480</v>
      </c>
      <c r="U214" s="99">
        <f>+'Southern Presbytery'!U25</f>
        <v>8108</v>
      </c>
      <c r="V214" s="99">
        <f>+'Southern Presbytery'!V25</f>
        <v>29901</v>
      </c>
      <c r="W214" s="99">
        <f>+'Southern Presbytery'!W25</f>
        <v>23703</v>
      </c>
      <c r="X214" s="99">
        <f>+'Southern Presbytery'!X25</f>
        <v>39035</v>
      </c>
      <c r="Y214" s="99">
        <f>+'Southern Presbytery'!Y25</f>
        <v>5292</v>
      </c>
      <c r="Z214" s="99">
        <f>+'Southern Presbytery'!Z25</f>
        <v>1821</v>
      </c>
      <c r="AA214" s="99">
        <f>+'Southern Presbytery'!AA25</f>
        <v>6759</v>
      </c>
      <c r="AB214" s="88">
        <f t="shared" si="25"/>
        <v>181711</v>
      </c>
      <c r="AC214" s="53">
        <f t="shared" si="26"/>
        <v>-8620</v>
      </c>
      <c r="AD214" s="41"/>
      <c r="AE214" s="100">
        <f>+'Southern Presbytery'!AE25</f>
        <v>480000</v>
      </c>
      <c r="AF214" s="100">
        <f>+'Southern Presbytery'!AF25</f>
        <v>89867</v>
      </c>
      <c r="AG214" s="100">
        <f>+'Southern Presbytery'!AG25</f>
        <v>561503</v>
      </c>
      <c r="AH214" s="100">
        <f>+'Southern Presbytery'!AH25</f>
        <v>3018</v>
      </c>
      <c r="AI214" s="53">
        <f t="shared" si="27"/>
        <v>1134388</v>
      </c>
      <c r="AJ214" s="100">
        <f>+'Southern Presbytery'!AJ25</f>
        <v>15381</v>
      </c>
      <c r="AK214" s="53">
        <f t="shared" si="28"/>
        <v>1119007</v>
      </c>
      <c r="AL214" s="41"/>
      <c r="AM214" s="89"/>
      <c r="AN214" s="41"/>
      <c r="BA214" s="20"/>
    </row>
    <row r="215" spans="1:40" ht="22.5" customHeight="1">
      <c r="A215" s="4">
        <f t="shared" si="29"/>
        <v>211</v>
      </c>
      <c r="B215" s="43" t="s">
        <v>305</v>
      </c>
      <c r="C215" s="43">
        <v>9829</v>
      </c>
      <c r="D215" s="65" t="s">
        <v>207</v>
      </c>
      <c r="E215" s="51">
        <f t="shared" si="23"/>
        <v>1</v>
      </c>
      <c r="F215" s="137" t="s">
        <v>315</v>
      </c>
      <c r="G215" s="99">
        <f>+'Southern Presbytery'!G26</f>
        <v>74658</v>
      </c>
      <c r="H215" s="99">
        <f>+'Southern Presbytery'!H26</f>
        <v>0</v>
      </c>
      <c r="I215" s="99">
        <f>+'Southern Presbytery'!I26</f>
        <v>0</v>
      </c>
      <c r="J215" s="99">
        <f>+'Southern Presbytery'!J26</f>
        <v>0</v>
      </c>
      <c r="K215" s="99">
        <f>+'Southern Presbytery'!K26</f>
        <v>0</v>
      </c>
      <c r="L215" s="99">
        <f>+'Southern Presbytery'!L26</f>
        <v>0</v>
      </c>
      <c r="M215" s="99">
        <f>+'Southern Presbytery'!M26</f>
        <v>225</v>
      </c>
      <c r="N215" s="99">
        <f>+'Southern Presbytery'!N26</f>
        <v>7810</v>
      </c>
      <c r="O215" s="99">
        <f>+'Southern Presbytery'!O26</f>
        <v>0</v>
      </c>
      <c r="P215" s="99">
        <f>+'Southern Presbytery'!P26</f>
        <v>395</v>
      </c>
      <c r="Q215" s="53">
        <f t="shared" si="24"/>
        <v>83088</v>
      </c>
      <c r="R215" s="12"/>
      <c r="S215" s="100">
        <f>+'Southern Presbytery'!S26</f>
        <v>42786</v>
      </c>
      <c r="T215" s="99">
        <f>+'Southern Presbytery'!T26</f>
        <v>5382</v>
      </c>
      <c r="U215" s="99">
        <f>+'Southern Presbytery'!U26</f>
        <v>1166</v>
      </c>
      <c r="V215" s="99">
        <f>+'Southern Presbytery'!V26</f>
        <v>8857</v>
      </c>
      <c r="W215" s="99">
        <f>+'Southern Presbytery'!W26</f>
        <v>11619</v>
      </c>
      <c r="X215" s="99">
        <f>+'Southern Presbytery'!X26</f>
        <v>14870</v>
      </c>
      <c r="Y215" s="99">
        <f>+'Southern Presbytery'!Y26</f>
        <v>238</v>
      </c>
      <c r="Z215" s="99">
        <f>+'Southern Presbytery'!Z26</f>
        <v>480</v>
      </c>
      <c r="AA215" s="99">
        <f>+'Southern Presbytery'!AA26</f>
        <v>0</v>
      </c>
      <c r="AB215" s="88">
        <f t="shared" si="25"/>
        <v>85398</v>
      </c>
      <c r="AC215" s="53">
        <f t="shared" si="26"/>
        <v>-2310</v>
      </c>
      <c r="AD215" s="41"/>
      <c r="AE215" s="100">
        <f>+'Southern Presbytery'!AE26</f>
        <v>635000</v>
      </c>
      <c r="AF215" s="100">
        <f>+'Southern Presbytery'!AF26</f>
        <v>0</v>
      </c>
      <c r="AG215" s="100">
        <f>+'Southern Presbytery'!AG26</f>
        <v>225911</v>
      </c>
      <c r="AH215" s="100">
        <f>+'Southern Presbytery'!AH26</f>
        <v>1031</v>
      </c>
      <c r="AI215" s="53">
        <f t="shared" si="27"/>
        <v>861942</v>
      </c>
      <c r="AJ215" s="100">
        <f>+'Southern Presbytery'!AJ26</f>
        <v>22988</v>
      </c>
      <c r="AK215" s="53">
        <f t="shared" si="28"/>
        <v>838954</v>
      </c>
      <c r="AL215" s="41"/>
      <c r="AM215" s="89"/>
      <c r="AN215" s="41"/>
    </row>
    <row r="216" spans="1:40" ht="22.5" customHeight="1">
      <c r="A216" s="4">
        <f t="shared" si="29"/>
        <v>212</v>
      </c>
      <c r="B216" s="43" t="s">
        <v>305</v>
      </c>
      <c r="C216" s="43">
        <v>9830</v>
      </c>
      <c r="D216" s="65" t="s">
        <v>208</v>
      </c>
      <c r="E216" s="51">
        <f t="shared" si="23"/>
      </c>
      <c r="F216" s="137" t="s">
        <v>316</v>
      </c>
      <c r="G216" s="99">
        <f>+'Southern Presbytery'!G27</f>
        <v>32786</v>
      </c>
      <c r="H216" s="99">
        <f>+'Southern Presbytery'!H27</f>
        <v>0</v>
      </c>
      <c r="I216" s="99">
        <f>+'Southern Presbytery'!I27</f>
        <v>0</v>
      </c>
      <c r="J216" s="99">
        <f>+'Southern Presbytery'!J27</f>
        <v>0</v>
      </c>
      <c r="K216" s="99">
        <f>+'Southern Presbytery'!K27</f>
        <v>0</v>
      </c>
      <c r="L216" s="99">
        <f>+'Southern Presbytery'!L27</f>
        <v>0</v>
      </c>
      <c r="M216" s="99">
        <f>+'Southern Presbytery'!M27</f>
        <v>8610</v>
      </c>
      <c r="N216" s="99">
        <f>+'Southern Presbytery'!N27</f>
        <v>13414</v>
      </c>
      <c r="O216" s="99">
        <f>+'Southern Presbytery'!O27</f>
        <v>4447</v>
      </c>
      <c r="P216" s="99">
        <f>+'Southern Presbytery'!P27</f>
        <v>5203</v>
      </c>
      <c r="Q216" s="53">
        <f t="shared" si="24"/>
        <v>64460</v>
      </c>
      <c r="R216" s="12"/>
      <c r="S216" s="100">
        <f>+'Southern Presbytery'!S27</f>
        <v>0</v>
      </c>
      <c r="T216" s="99">
        <f>+'Southern Presbytery'!T27</f>
        <v>0</v>
      </c>
      <c r="U216" s="99">
        <f>+'Southern Presbytery'!U27</f>
        <v>8111</v>
      </c>
      <c r="V216" s="99">
        <f>+'Southern Presbytery'!V27</f>
        <v>15347</v>
      </c>
      <c r="W216" s="99">
        <f>+'Southern Presbytery'!W27</f>
        <v>22412</v>
      </c>
      <c r="X216" s="99">
        <f>+'Southern Presbytery'!X27</f>
        <v>7035</v>
      </c>
      <c r="Y216" s="99">
        <f>+'Southern Presbytery'!Y27</f>
        <v>530</v>
      </c>
      <c r="Z216" s="99">
        <f>+'Southern Presbytery'!Z27</f>
        <v>2858</v>
      </c>
      <c r="AA216" s="99">
        <f>+'Southern Presbytery'!AA27</f>
        <v>15781</v>
      </c>
      <c r="AB216" s="88">
        <f t="shared" si="25"/>
        <v>72074</v>
      </c>
      <c r="AC216" s="53">
        <f t="shared" si="26"/>
        <v>-7614</v>
      </c>
      <c r="AD216" s="41"/>
      <c r="AE216" s="100">
        <f>+'Southern Presbytery'!AE27</f>
        <v>4018000</v>
      </c>
      <c r="AF216" s="100">
        <f>+'Southern Presbytery'!AF27</f>
        <v>455000</v>
      </c>
      <c r="AG216" s="100">
        <f>+'Southern Presbytery'!AG27</f>
        <v>284496</v>
      </c>
      <c r="AH216" s="100">
        <f>+'Southern Presbytery'!AH27</f>
        <v>0</v>
      </c>
      <c r="AI216" s="53">
        <f t="shared" si="27"/>
        <v>4757496</v>
      </c>
      <c r="AJ216" s="100">
        <f>+'Southern Presbytery'!AJ27</f>
        <v>0</v>
      </c>
      <c r="AK216" s="53">
        <f t="shared" si="28"/>
        <v>4757496</v>
      </c>
      <c r="AL216" s="41"/>
      <c r="AM216" s="89"/>
      <c r="AN216" s="41"/>
    </row>
    <row r="217" spans="1:53" ht="22.5" customHeight="1">
      <c r="A217" s="4">
        <f t="shared" si="29"/>
        <v>213</v>
      </c>
      <c r="B217" s="43" t="s">
        <v>305</v>
      </c>
      <c r="C217" s="43">
        <v>9831</v>
      </c>
      <c r="D217" s="65" t="s">
        <v>209</v>
      </c>
      <c r="E217" s="51">
        <f t="shared" si="23"/>
        <v>1</v>
      </c>
      <c r="F217" s="137" t="s">
        <v>315</v>
      </c>
      <c r="G217" s="99">
        <f>+'Southern Presbytery'!G28</f>
        <v>60620</v>
      </c>
      <c r="H217" s="99">
        <f>+'Southern Presbytery'!H28</f>
        <v>0</v>
      </c>
      <c r="I217" s="99">
        <f>+'Southern Presbytery'!I28</f>
        <v>210</v>
      </c>
      <c r="J217" s="99">
        <f>+'Southern Presbytery'!J28</f>
        <v>0</v>
      </c>
      <c r="K217" s="99">
        <f>+'Southern Presbytery'!K28</f>
        <v>0</v>
      </c>
      <c r="L217" s="99">
        <f>+'Southern Presbytery'!L28</f>
        <v>23215</v>
      </c>
      <c r="M217" s="99">
        <f>+'Southern Presbytery'!M28</f>
        <v>9627</v>
      </c>
      <c r="N217" s="99">
        <f>+'Southern Presbytery'!N28</f>
        <v>14786</v>
      </c>
      <c r="O217" s="99">
        <f>+'Southern Presbytery'!O28</f>
        <v>1846</v>
      </c>
      <c r="P217" s="99">
        <f>+'Southern Presbytery'!P28</f>
        <v>0</v>
      </c>
      <c r="Q217" s="53">
        <f t="shared" si="24"/>
        <v>110304</v>
      </c>
      <c r="R217" s="12"/>
      <c r="S217" s="100">
        <f>+'Southern Presbytery'!S28</f>
        <v>51782</v>
      </c>
      <c r="T217" s="99">
        <f>+'Southern Presbytery'!T28</f>
        <v>0</v>
      </c>
      <c r="U217" s="99">
        <f>+'Southern Presbytery'!U28</f>
        <v>1770</v>
      </c>
      <c r="V217" s="99">
        <f>+'Southern Presbytery'!V28</f>
        <v>24450</v>
      </c>
      <c r="W217" s="99">
        <f>+'Southern Presbytery'!W28</f>
        <v>16719</v>
      </c>
      <c r="X217" s="99">
        <f>+'Southern Presbytery'!X28</f>
        <v>3598</v>
      </c>
      <c r="Y217" s="99">
        <f>+'Southern Presbytery'!Y28</f>
        <v>1015</v>
      </c>
      <c r="Z217" s="99">
        <f>+'Southern Presbytery'!Z28</f>
        <v>210</v>
      </c>
      <c r="AA217" s="99">
        <f>+'Southern Presbytery'!AA28</f>
        <v>0</v>
      </c>
      <c r="AB217" s="88">
        <f t="shared" si="25"/>
        <v>99544</v>
      </c>
      <c r="AC217" s="53">
        <f t="shared" si="26"/>
        <v>10760</v>
      </c>
      <c r="AD217" s="41"/>
      <c r="AE217" s="100">
        <f>+'Southern Presbytery'!AE28</f>
        <v>1954660</v>
      </c>
      <c r="AF217" s="100">
        <f>+'Southern Presbytery'!AF28</f>
        <v>0</v>
      </c>
      <c r="AG217" s="100">
        <f>+'Southern Presbytery'!AG28</f>
        <v>587642</v>
      </c>
      <c r="AH217" s="100">
        <f>+'Southern Presbytery'!AH28</f>
        <v>0</v>
      </c>
      <c r="AI217" s="53">
        <f t="shared" si="27"/>
        <v>2542302</v>
      </c>
      <c r="AJ217" s="100">
        <f>+'Southern Presbytery'!AJ28</f>
        <v>1550</v>
      </c>
      <c r="AK217" s="53">
        <f t="shared" si="28"/>
        <v>2540752</v>
      </c>
      <c r="AL217" s="41"/>
      <c r="AM217" s="89"/>
      <c r="AN217" s="41"/>
      <c r="BA217" s="20"/>
    </row>
    <row r="218" spans="1:40" ht="22.5" customHeight="1">
      <c r="A218" s="4">
        <f t="shared" si="29"/>
        <v>214</v>
      </c>
      <c r="B218" s="43" t="s">
        <v>305</v>
      </c>
      <c r="C218" s="43">
        <v>9795</v>
      </c>
      <c r="D218" s="65" t="s">
        <v>176</v>
      </c>
      <c r="E218" s="51">
        <f t="shared" si="23"/>
        <v>1</v>
      </c>
      <c r="F218" s="137" t="s">
        <v>315</v>
      </c>
      <c r="G218" s="99">
        <f>+'Southern Presbytery'!G29</f>
        <v>107550</v>
      </c>
      <c r="H218" s="99">
        <f>+'Southern Presbytery'!H29</f>
        <v>0</v>
      </c>
      <c r="I218" s="99">
        <f>+'Southern Presbytery'!I29</f>
        <v>4192</v>
      </c>
      <c r="J218" s="99">
        <f>+'Southern Presbytery'!J29</f>
        <v>0</v>
      </c>
      <c r="K218" s="99">
        <f>+'Southern Presbytery'!K29</f>
        <v>1000</v>
      </c>
      <c r="L218" s="99">
        <f>+'Southern Presbytery'!L29</f>
        <v>5000</v>
      </c>
      <c r="M218" s="99">
        <f>+'Southern Presbytery'!M29</f>
        <v>8035</v>
      </c>
      <c r="N218" s="99">
        <f>+'Southern Presbytery'!N29</f>
        <v>6029</v>
      </c>
      <c r="O218" s="99">
        <f>+'Southern Presbytery'!O29</f>
        <v>739</v>
      </c>
      <c r="P218" s="99">
        <f>+'Southern Presbytery'!P29</f>
        <v>0</v>
      </c>
      <c r="Q218" s="53">
        <f t="shared" si="24"/>
        <v>132545</v>
      </c>
      <c r="R218" s="12"/>
      <c r="S218" s="100">
        <f>+'Southern Presbytery'!S29</f>
        <v>28262</v>
      </c>
      <c r="T218" s="99">
        <f>+'Southern Presbytery'!T29</f>
        <v>13000</v>
      </c>
      <c r="U218" s="99">
        <f>+'Southern Presbytery'!U29</f>
        <v>4539</v>
      </c>
      <c r="V218" s="99">
        <f>+'Southern Presbytery'!V29</f>
        <v>23908</v>
      </c>
      <c r="W218" s="99">
        <f>+'Southern Presbytery'!W29</f>
        <v>24516</v>
      </c>
      <c r="X218" s="99">
        <f>+'Southern Presbytery'!X29</f>
        <v>45637</v>
      </c>
      <c r="Y218" s="99">
        <f>+'Southern Presbytery'!Y29</f>
        <v>5918</v>
      </c>
      <c r="Z218" s="99">
        <f>+'Southern Presbytery'!Z29</f>
        <v>3224</v>
      </c>
      <c r="AA218" s="99">
        <f>+'Southern Presbytery'!AA29</f>
        <v>7271</v>
      </c>
      <c r="AB218" s="88">
        <f t="shared" si="25"/>
        <v>156275</v>
      </c>
      <c r="AC218" s="53">
        <f t="shared" si="26"/>
        <v>-23730</v>
      </c>
      <c r="AD218" s="41"/>
      <c r="AE218" s="100">
        <f>+'Southern Presbytery'!AE29</f>
        <v>450000</v>
      </c>
      <c r="AF218" s="100">
        <f>+'Southern Presbytery'!AF29</f>
        <v>39765</v>
      </c>
      <c r="AG218" s="100">
        <f>+'Southern Presbytery'!AG29</f>
        <v>156775</v>
      </c>
      <c r="AH218" s="100">
        <f>+'Southern Presbytery'!AH29</f>
        <v>0</v>
      </c>
      <c r="AI218" s="53">
        <f t="shared" si="27"/>
        <v>646540</v>
      </c>
      <c r="AJ218" s="100">
        <f>+'Southern Presbytery'!AJ29</f>
        <v>78710</v>
      </c>
      <c r="AK218" s="53">
        <f t="shared" si="28"/>
        <v>567830</v>
      </c>
      <c r="AL218" s="41"/>
      <c r="AM218" s="89"/>
      <c r="AN218" s="41"/>
    </row>
    <row r="219" spans="1:40" ht="22.5" customHeight="1">
      <c r="A219" s="4">
        <f t="shared" si="29"/>
        <v>215</v>
      </c>
      <c r="B219" s="43" t="s">
        <v>305</v>
      </c>
      <c r="C219" s="43">
        <v>9815</v>
      </c>
      <c r="D219" s="65" t="s">
        <v>194</v>
      </c>
      <c r="E219" s="51">
        <f t="shared" si="23"/>
      </c>
      <c r="F219" s="137" t="s">
        <v>316</v>
      </c>
      <c r="G219" s="99">
        <f>+'Southern Presbytery'!G30</f>
        <v>57635</v>
      </c>
      <c r="H219" s="99">
        <f>+'Southern Presbytery'!H30</f>
        <v>0</v>
      </c>
      <c r="I219" s="99">
        <f>+'Southern Presbytery'!I30</f>
        <v>1138</v>
      </c>
      <c r="J219" s="99">
        <f>+'Southern Presbytery'!J30</f>
        <v>287078</v>
      </c>
      <c r="K219" s="99">
        <f>+'Southern Presbytery'!K30</f>
        <v>0</v>
      </c>
      <c r="L219" s="99">
        <f>+'Southern Presbytery'!L30</f>
        <v>0</v>
      </c>
      <c r="M219" s="99">
        <f>+'Southern Presbytery'!M30</f>
        <v>2866</v>
      </c>
      <c r="N219" s="99">
        <f>+'Southern Presbytery'!N30</f>
        <v>4887</v>
      </c>
      <c r="O219" s="99">
        <f>+'Southern Presbytery'!O30</f>
        <v>24355</v>
      </c>
      <c r="P219" s="99">
        <f>+'Southern Presbytery'!P30</f>
        <v>357</v>
      </c>
      <c r="Q219" s="53">
        <f t="shared" si="24"/>
        <v>378316</v>
      </c>
      <c r="R219" s="12"/>
      <c r="S219" s="100">
        <f>+'Southern Presbytery'!S30</f>
        <v>60742</v>
      </c>
      <c r="T219" s="99">
        <f>+'Southern Presbytery'!T30</f>
        <v>0</v>
      </c>
      <c r="U219" s="99">
        <f>+'Southern Presbytery'!U30</f>
        <v>1705</v>
      </c>
      <c r="V219" s="99">
        <f>+'Southern Presbytery'!V30</f>
        <v>0</v>
      </c>
      <c r="W219" s="99">
        <f>+'Southern Presbytery'!W30</f>
        <v>32556</v>
      </c>
      <c r="X219" s="99">
        <f>+'Southern Presbytery'!X30</f>
        <v>10546</v>
      </c>
      <c r="Y219" s="99">
        <f>+'Southern Presbytery'!Y30</f>
        <v>2843</v>
      </c>
      <c r="Z219" s="99">
        <f>+'Southern Presbytery'!Z30</f>
        <v>0</v>
      </c>
      <c r="AA219" s="99">
        <f>+'Southern Presbytery'!AA30</f>
        <v>2783</v>
      </c>
      <c r="AB219" s="88">
        <f t="shared" si="25"/>
        <v>111175</v>
      </c>
      <c r="AC219" s="53">
        <f t="shared" si="26"/>
        <v>267141</v>
      </c>
      <c r="AD219" s="41"/>
      <c r="AE219" s="100">
        <f>+'Southern Presbytery'!AE30</f>
        <v>0</v>
      </c>
      <c r="AF219" s="100">
        <f>+'Southern Presbytery'!AF30</f>
        <v>0</v>
      </c>
      <c r="AG219" s="100">
        <f>+'Southern Presbytery'!AG30</f>
        <v>86576</v>
      </c>
      <c r="AH219" s="100">
        <f>+'Southern Presbytery'!AH30</f>
        <v>0</v>
      </c>
      <c r="AI219" s="53">
        <f t="shared" si="27"/>
        <v>86576</v>
      </c>
      <c r="AJ219" s="100">
        <f>+'Southern Presbytery'!AJ30</f>
        <v>99113</v>
      </c>
      <c r="AK219" s="53">
        <f t="shared" si="28"/>
        <v>-12537</v>
      </c>
      <c r="AL219" s="41"/>
      <c r="AM219" s="89"/>
      <c r="AN219" s="41"/>
    </row>
    <row r="220" spans="1:40" ht="22.5" customHeight="1">
      <c r="A220" s="4">
        <f t="shared" si="29"/>
        <v>216</v>
      </c>
      <c r="B220" s="43" t="s">
        <v>305</v>
      </c>
      <c r="C220" s="43">
        <v>9755</v>
      </c>
      <c r="D220" s="65" t="s">
        <v>166</v>
      </c>
      <c r="E220" s="51">
        <f t="shared" si="23"/>
        <v>1</v>
      </c>
      <c r="F220" s="137" t="s">
        <v>315</v>
      </c>
      <c r="G220" s="99">
        <f>+'Southern Presbytery'!G31</f>
        <v>15488</v>
      </c>
      <c r="H220" s="99">
        <f>+'Southern Presbytery'!H31</f>
        <v>0</v>
      </c>
      <c r="I220" s="99">
        <f>+'Southern Presbytery'!I31</f>
        <v>0</v>
      </c>
      <c r="J220" s="99">
        <f>+'Southern Presbytery'!J31</f>
        <v>0</v>
      </c>
      <c r="K220" s="99">
        <f>+'Southern Presbytery'!K31</f>
        <v>3500</v>
      </c>
      <c r="L220" s="99">
        <f>+'Southern Presbytery'!L31</f>
        <v>0</v>
      </c>
      <c r="M220" s="99">
        <f>+'Southern Presbytery'!M31</f>
        <v>9032</v>
      </c>
      <c r="N220" s="99">
        <f>+'Southern Presbytery'!N31</f>
        <v>2350</v>
      </c>
      <c r="O220" s="99">
        <f>+'Southern Presbytery'!O31</f>
        <v>2618</v>
      </c>
      <c r="P220" s="99">
        <f>+'Southern Presbytery'!P31</f>
        <v>2480</v>
      </c>
      <c r="Q220" s="53">
        <f t="shared" si="24"/>
        <v>35468</v>
      </c>
      <c r="R220" s="10"/>
      <c r="S220" s="100">
        <f>+'Southern Presbytery'!S31</f>
        <v>13802</v>
      </c>
      <c r="T220" s="99">
        <f>+'Southern Presbytery'!T31</f>
        <v>0</v>
      </c>
      <c r="U220" s="99">
        <f>+'Southern Presbytery'!U31</f>
        <v>0</v>
      </c>
      <c r="V220" s="99">
        <f>+'Southern Presbytery'!V31</f>
        <v>0</v>
      </c>
      <c r="W220" s="99">
        <f>+'Southern Presbytery'!W31</f>
        <v>17460</v>
      </c>
      <c r="X220" s="99">
        <f>+'Southern Presbytery'!X31</f>
        <v>6426</v>
      </c>
      <c r="Y220" s="99">
        <f>+'Southern Presbytery'!Y31</f>
        <v>0</v>
      </c>
      <c r="Z220" s="99">
        <f>+'Southern Presbytery'!Z31</f>
        <v>0</v>
      </c>
      <c r="AA220" s="99">
        <f>+'Southern Presbytery'!AA31</f>
        <v>3284</v>
      </c>
      <c r="AB220" s="88">
        <f t="shared" si="25"/>
        <v>40972</v>
      </c>
      <c r="AC220" s="53">
        <f t="shared" si="26"/>
        <v>-5504</v>
      </c>
      <c r="AD220" s="41"/>
      <c r="AE220" s="100">
        <f>+'Southern Presbytery'!AE31</f>
        <v>1200000</v>
      </c>
      <c r="AF220" s="100">
        <f>+'Southern Presbytery'!AF31</f>
        <v>0</v>
      </c>
      <c r="AG220" s="100">
        <f>+'Southern Presbytery'!AG31</f>
        <v>79217</v>
      </c>
      <c r="AH220" s="100">
        <f>+'Southern Presbytery'!AH31</f>
        <v>0</v>
      </c>
      <c r="AI220" s="53">
        <f t="shared" si="27"/>
        <v>1279217</v>
      </c>
      <c r="AJ220" s="100">
        <f>+'Southern Presbytery'!AJ31</f>
        <v>0</v>
      </c>
      <c r="AK220" s="53">
        <f t="shared" si="28"/>
        <v>1279217</v>
      </c>
      <c r="AL220" s="41"/>
      <c r="AM220" s="89"/>
      <c r="AN220" s="41"/>
    </row>
    <row r="221" spans="1:40" ht="22.5" customHeight="1">
      <c r="A221" s="4">
        <f t="shared" si="29"/>
        <v>217</v>
      </c>
      <c r="B221" s="43" t="s">
        <v>305</v>
      </c>
      <c r="C221" s="43">
        <v>9802</v>
      </c>
      <c r="D221" s="65" t="s">
        <v>191</v>
      </c>
      <c r="E221" s="51">
        <f t="shared" si="23"/>
        <v>1</v>
      </c>
      <c r="F221" s="137" t="s">
        <v>315</v>
      </c>
      <c r="G221" s="99">
        <f>+'Southern Presbytery'!G32</f>
        <v>66724</v>
      </c>
      <c r="H221" s="99">
        <f>+'Southern Presbytery'!H32</f>
        <v>156</v>
      </c>
      <c r="I221" s="99">
        <f>+'Southern Presbytery'!I32</f>
        <v>3354</v>
      </c>
      <c r="J221" s="99">
        <f>+'Southern Presbytery'!J32</f>
        <v>0</v>
      </c>
      <c r="K221" s="99">
        <f>+'Southern Presbytery'!K32</f>
        <v>0</v>
      </c>
      <c r="L221" s="99">
        <f>+'Southern Presbytery'!L32</f>
        <v>0</v>
      </c>
      <c r="M221" s="99">
        <f>+'Southern Presbytery'!M32</f>
        <v>0</v>
      </c>
      <c r="N221" s="99">
        <f>+'Southern Presbytery'!N32</f>
        <v>4820</v>
      </c>
      <c r="O221" s="99">
        <f>+'Southern Presbytery'!O32</f>
        <v>3700</v>
      </c>
      <c r="P221" s="99">
        <f>+'Southern Presbytery'!P32</f>
        <v>17653</v>
      </c>
      <c r="Q221" s="53">
        <f t="shared" si="24"/>
        <v>96407</v>
      </c>
      <c r="R221" s="12"/>
      <c r="S221" s="100">
        <f>+'Southern Presbytery'!S32</f>
        <v>54975</v>
      </c>
      <c r="T221" s="99">
        <f>+'Southern Presbytery'!T32</f>
        <v>0</v>
      </c>
      <c r="U221" s="99">
        <f>+'Southern Presbytery'!U32</f>
        <v>11346</v>
      </c>
      <c r="V221" s="99">
        <f>+'Southern Presbytery'!V32</f>
        <v>0</v>
      </c>
      <c r="W221" s="99">
        <f>+'Southern Presbytery'!W32</f>
        <v>13197</v>
      </c>
      <c r="X221" s="99">
        <f>+'Southern Presbytery'!X32</f>
        <v>9491</v>
      </c>
      <c r="Y221" s="99">
        <f>+'Southern Presbytery'!Y32</f>
        <v>228</v>
      </c>
      <c r="Z221" s="99">
        <f>+'Southern Presbytery'!Z32</f>
        <v>660</v>
      </c>
      <c r="AA221" s="99">
        <f>+'Southern Presbytery'!AA32</f>
        <v>9850</v>
      </c>
      <c r="AB221" s="88">
        <f t="shared" si="25"/>
        <v>99747</v>
      </c>
      <c r="AC221" s="53">
        <f t="shared" si="26"/>
        <v>-3340</v>
      </c>
      <c r="AD221" s="41"/>
      <c r="AE221" s="100">
        <f>+'Southern Presbytery'!AE32</f>
        <v>1600000</v>
      </c>
      <c r="AF221" s="100">
        <f>+'Southern Presbytery'!AF32</f>
        <v>60000</v>
      </c>
      <c r="AG221" s="100">
        <f>+'Southern Presbytery'!AG32</f>
        <v>140745</v>
      </c>
      <c r="AH221" s="100">
        <f>+'Southern Presbytery'!AH32</f>
        <v>0</v>
      </c>
      <c r="AI221" s="53">
        <f t="shared" si="27"/>
        <v>1800745</v>
      </c>
      <c r="AJ221" s="100">
        <f>+'Southern Presbytery'!AJ32</f>
        <v>0</v>
      </c>
      <c r="AK221" s="53">
        <f t="shared" si="28"/>
        <v>1800745</v>
      </c>
      <c r="AL221" s="41"/>
      <c r="AM221" s="89"/>
      <c r="AN221" s="41"/>
    </row>
    <row r="222" spans="1:40" ht="22.5" customHeight="1">
      <c r="A222" s="4">
        <f t="shared" si="29"/>
        <v>218</v>
      </c>
      <c r="B222" s="43" t="s">
        <v>305</v>
      </c>
      <c r="C222" s="43">
        <v>9773</v>
      </c>
      <c r="D222" s="65" t="s">
        <v>186</v>
      </c>
      <c r="E222" s="51">
        <f t="shared" si="23"/>
      </c>
      <c r="F222" s="137" t="s">
        <v>316</v>
      </c>
      <c r="G222" s="99">
        <f>+'Southern Presbytery'!G33</f>
        <v>287233</v>
      </c>
      <c r="H222" s="99">
        <f>+'Southern Presbytery'!H33</f>
        <v>0</v>
      </c>
      <c r="I222" s="99">
        <f>+'Southern Presbytery'!I33</f>
        <v>10802</v>
      </c>
      <c r="J222" s="99">
        <f>+'Southern Presbytery'!J33</f>
        <v>0</v>
      </c>
      <c r="K222" s="99">
        <f>+'Southern Presbytery'!K33</f>
        <v>0</v>
      </c>
      <c r="L222" s="99">
        <f>+'Southern Presbytery'!L33</f>
        <v>1000</v>
      </c>
      <c r="M222" s="99">
        <f>+'Southern Presbytery'!M33</f>
        <v>0</v>
      </c>
      <c r="N222" s="99">
        <f>+'Southern Presbytery'!N33</f>
        <v>0</v>
      </c>
      <c r="O222" s="99">
        <f>+'Southern Presbytery'!O33</f>
        <v>0</v>
      </c>
      <c r="P222" s="99">
        <f>+'Southern Presbytery'!P33</f>
        <v>597</v>
      </c>
      <c r="Q222" s="53">
        <f t="shared" si="24"/>
        <v>299632</v>
      </c>
      <c r="R222" s="12"/>
      <c r="S222" s="100">
        <f>+'Southern Presbytery'!S33</f>
        <v>118576</v>
      </c>
      <c r="T222" s="99">
        <f>+'Southern Presbytery'!T33</f>
        <v>31200</v>
      </c>
      <c r="U222" s="99">
        <f>+'Southern Presbytery'!U33</f>
        <v>6554</v>
      </c>
      <c r="V222" s="99">
        <f>+'Southern Presbytery'!V33</f>
        <v>73966</v>
      </c>
      <c r="W222" s="99">
        <f>+'Southern Presbytery'!W33</f>
        <v>17172</v>
      </c>
      <c r="X222" s="99">
        <f>+'Southern Presbytery'!X33</f>
        <v>8239</v>
      </c>
      <c r="Y222" s="99">
        <f>+'Southern Presbytery'!Y33</f>
        <v>87</v>
      </c>
      <c r="Z222" s="99">
        <f>+'Southern Presbytery'!Z33</f>
        <v>0</v>
      </c>
      <c r="AA222" s="99">
        <f>+'Southern Presbytery'!AA33</f>
        <v>39126</v>
      </c>
      <c r="AB222" s="88">
        <f t="shared" si="25"/>
        <v>294920</v>
      </c>
      <c r="AC222" s="53">
        <f t="shared" si="26"/>
        <v>4712</v>
      </c>
      <c r="AD222" s="41"/>
      <c r="AE222" s="100">
        <f>+'Southern Presbytery'!AE33</f>
        <v>1110000</v>
      </c>
      <c r="AF222" s="100">
        <f>+'Southern Presbytery'!AF33</f>
        <v>44200</v>
      </c>
      <c r="AG222" s="100">
        <f>+'Southern Presbytery'!AG33</f>
        <v>27766</v>
      </c>
      <c r="AH222" s="100">
        <f>+'Southern Presbytery'!AH33</f>
        <v>0</v>
      </c>
      <c r="AI222" s="53">
        <f t="shared" si="27"/>
        <v>1181966</v>
      </c>
      <c r="AJ222" s="100">
        <f>+'Southern Presbytery'!AJ33</f>
        <v>47237</v>
      </c>
      <c r="AK222" s="53">
        <f t="shared" si="28"/>
        <v>1134729</v>
      </c>
      <c r="AL222" s="41"/>
      <c r="AM222" s="89"/>
      <c r="AN222" s="41"/>
    </row>
    <row r="223" spans="1:40" ht="22.5" customHeight="1">
      <c r="A223" s="4">
        <f t="shared" si="29"/>
        <v>219</v>
      </c>
      <c r="B223" s="43" t="s">
        <v>305</v>
      </c>
      <c r="C223" s="43">
        <v>9833</v>
      </c>
      <c r="D223" s="65" t="s">
        <v>204</v>
      </c>
      <c r="E223" s="51">
        <f t="shared" si="23"/>
        <v>1</v>
      </c>
      <c r="F223" s="137" t="s">
        <v>315</v>
      </c>
      <c r="G223" s="99">
        <f>+'Southern Presbytery'!G34</f>
        <v>7735</v>
      </c>
      <c r="H223" s="99">
        <f>+'Southern Presbytery'!H34</f>
        <v>105</v>
      </c>
      <c r="I223" s="99">
        <f>+'Southern Presbytery'!I34</f>
        <v>0</v>
      </c>
      <c r="J223" s="99">
        <f>+'Southern Presbytery'!J34</f>
        <v>0</v>
      </c>
      <c r="K223" s="99">
        <f>+'Southern Presbytery'!K34</f>
        <v>0</v>
      </c>
      <c r="L223" s="99">
        <f>+'Southern Presbytery'!L34</f>
        <v>0</v>
      </c>
      <c r="M223" s="99">
        <f>+'Southern Presbytery'!M34</f>
        <v>0</v>
      </c>
      <c r="N223" s="99">
        <f>+'Southern Presbytery'!N34</f>
        <v>2565</v>
      </c>
      <c r="O223" s="99">
        <f>+'Southern Presbytery'!O34</f>
        <v>69</v>
      </c>
      <c r="P223" s="99">
        <f>+'Southern Presbytery'!P34</f>
        <v>0</v>
      </c>
      <c r="Q223" s="53">
        <f t="shared" si="24"/>
        <v>10474</v>
      </c>
      <c r="R223" s="10"/>
      <c r="S223" s="100">
        <f>+'Southern Presbytery'!S34</f>
        <v>0</v>
      </c>
      <c r="T223" s="99">
        <f>+'Southern Presbytery'!T34</f>
        <v>0</v>
      </c>
      <c r="U223" s="99">
        <f>+'Southern Presbytery'!U34</f>
        <v>3846</v>
      </c>
      <c r="V223" s="99">
        <f>+'Southern Presbytery'!V34</f>
        <v>0</v>
      </c>
      <c r="W223" s="99">
        <f>+'Southern Presbytery'!W34</f>
        <v>3120</v>
      </c>
      <c r="X223" s="99">
        <f>+'Southern Presbytery'!X34</f>
        <v>6421</v>
      </c>
      <c r="Y223" s="99">
        <f>+'Southern Presbytery'!Y34</f>
        <v>700</v>
      </c>
      <c r="Z223" s="99">
        <f>+'Southern Presbytery'!Z34</f>
        <v>605</v>
      </c>
      <c r="AA223" s="99">
        <f>+'Southern Presbytery'!AA34</f>
        <v>0</v>
      </c>
      <c r="AB223" s="88">
        <f t="shared" si="25"/>
        <v>14692</v>
      </c>
      <c r="AC223" s="53">
        <f t="shared" si="26"/>
        <v>-4218</v>
      </c>
      <c r="AD223" s="41"/>
      <c r="AE223" s="100">
        <f>+'Southern Presbytery'!AE34</f>
        <v>400000</v>
      </c>
      <c r="AF223" s="100">
        <f>+'Southern Presbytery'!AF34</f>
        <v>0</v>
      </c>
      <c r="AG223" s="100">
        <f>+'Southern Presbytery'!AG34</f>
        <v>54245</v>
      </c>
      <c r="AH223" s="100">
        <f>+'Southern Presbytery'!AH34</f>
        <v>0</v>
      </c>
      <c r="AI223" s="53">
        <f t="shared" si="27"/>
        <v>454245</v>
      </c>
      <c r="AJ223" s="100">
        <f>+'Southern Presbytery'!AJ34</f>
        <v>0</v>
      </c>
      <c r="AK223" s="53">
        <f t="shared" si="28"/>
        <v>454245</v>
      </c>
      <c r="AL223" s="41"/>
      <c r="AM223" s="89"/>
      <c r="AN223" s="41"/>
    </row>
    <row r="224" spans="1:40" ht="22.5" customHeight="1">
      <c r="A224" s="4">
        <f t="shared" si="29"/>
        <v>220</v>
      </c>
      <c r="B224" s="43" t="s">
        <v>305</v>
      </c>
      <c r="C224" s="43">
        <v>9816</v>
      </c>
      <c r="D224" s="65" t="s">
        <v>195</v>
      </c>
      <c r="E224" s="51">
        <f t="shared" si="23"/>
      </c>
      <c r="F224" s="137" t="s">
        <v>316</v>
      </c>
      <c r="G224" s="99">
        <f>+'Southern Presbytery'!G35</f>
        <v>52749</v>
      </c>
      <c r="H224" s="99">
        <f>+'Southern Presbytery'!H35</f>
        <v>422</v>
      </c>
      <c r="I224" s="99">
        <f>+'Southern Presbytery'!I35</f>
        <v>1392</v>
      </c>
      <c r="J224" s="99">
        <f>+'Southern Presbytery'!J35</f>
        <v>20030</v>
      </c>
      <c r="K224" s="99">
        <f>+'Southern Presbytery'!K35</f>
        <v>0</v>
      </c>
      <c r="L224" s="99">
        <f>+'Southern Presbytery'!L35</f>
        <v>0</v>
      </c>
      <c r="M224" s="99">
        <f>+'Southern Presbytery'!M35</f>
        <v>0</v>
      </c>
      <c r="N224" s="99">
        <f>+'Southern Presbytery'!N35</f>
        <v>8988</v>
      </c>
      <c r="O224" s="99">
        <f>+'Southern Presbytery'!O35</f>
        <v>12009</v>
      </c>
      <c r="P224" s="99">
        <f>+'Southern Presbytery'!P35</f>
        <v>0</v>
      </c>
      <c r="Q224" s="53">
        <f t="shared" si="24"/>
        <v>95590</v>
      </c>
      <c r="R224" s="10"/>
      <c r="S224" s="100">
        <f>+'Southern Presbytery'!S35</f>
        <v>52696</v>
      </c>
      <c r="T224" s="99">
        <f>+'Southern Presbytery'!T35</f>
        <v>8000</v>
      </c>
      <c r="U224" s="99">
        <f>+'Southern Presbytery'!U35</f>
        <v>6039</v>
      </c>
      <c r="V224" s="99">
        <f>+'Southern Presbytery'!V35</f>
        <v>17984</v>
      </c>
      <c r="W224" s="99">
        <f>+'Southern Presbytery'!W35</f>
        <v>12651</v>
      </c>
      <c r="X224" s="99">
        <f>+'Southern Presbytery'!X35</f>
        <v>6780</v>
      </c>
      <c r="Y224" s="99">
        <f>+'Southern Presbytery'!Y35</f>
        <v>0</v>
      </c>
      <c r="Z224" s="99">
        <f>+'Southern Presbytery'!Z35</f>
        <v>3480</v>
      </c>
      <c r="AA224" s="99">
        <f>+'Southern Presbytery'!AA35</f>
        <v>0</v>
      </c>
      <c r="AB224" s="88">
        <f t="shared" si="25"/>
        <v>107630</v>
      </c>
      <c r="AC224" s="53">
        <f t="shared" si="26"/>
        <v>-12040</v>
      </c>
      <c r="AD224" s="41"/>
      <c r="AE224" s="100">
        <f>+'Southern Presbytery'!AE35</f>
        <v>0</v>
      </c>
      <c r="AF224" s="100">
        <f>+'Southern Presbytery'!AF35</f>
        <v>0</v>
      </c>
      <c r="AG224" s="100">
        <f>+'Southern Presbytery'!AG35</f>
        <v>308170</v>
      </c>
      <c r="AH224" s="100">
        <f>+'Southern Presbytery'!AH35</f>
        <v>0</v>
      </c>
      <c r="AI224" s="53">
        <f t="shared" si="27"/>
        <v>308170</v>
      </c>
      <c r="AJ224" s="100">
        <f>+'Southern Presbytery'!AJ35</f>
        <v>0</v>
      </c>
      <c r="AK224" s="53">
        <f t="shared" si="28"/>
        <v>308170</v>
      </c>
      <c r="AL224" s="41"/>
      <c r="AM224" s="89"/>
      <c r="AN224" s="41"/>
    </row>
    <row r="225" spans="1:40" ht="22.5" customHeight="1">
      <c r="A225" s="4">
        <f t="shared" si="29"/>
        <v>221</v>
      </c>
      <c r="B225" s="43" t="s">
        <v>305</v>
      </c>
      <c r="C225" s="43">
        <v>9757</v>
      </c>
      <c r="D225" s="65" t="s">
        <v>168</v>
      </c>
      <c r="E225" s="51">
        <f t="shared" si="23"/>
      </c>
      <c r="F225" s="137" t="s">
        <v>316</v>
      </c>
      <c r="G225" s="99">
        <f>+'Southern Presbytery'!G36</f>
        <v>6801</v>
      </c>
      <c r="H225" s="99">
        <f>+'Southern Presbytery'!H36</f>
        <v>0</v>
      </c>
      <c r="I225" s="99">
        <f>+'Southern Presbytery'!I36</f>
        <v>0</v>
      </c>
      <c r="J225" s="99">
        <f>+'Southern Presbytery'!J36</f>
        <v>0</v>
      </c>
      <c r="K225" s="99">
        <f>+'Southern Presbytery'!K36</f>
        <v>0</v>
      </c>
      <c r="L225" s="99">
        <f>+'Southern Presbytery'!L36</f>
        <v>0</v>
      </c>
      <c r="M225" s="99">
        <f>+'Southern Presbytery'!M36</f>
        <v>455</v>
      </c>
      <c r="N225" s="99">
        <f>+'Southern Presbytery'!N36</f>
        <v>2183</v>
      </c>
      <c r="O225" s="99">
        <f>+'Southern Presbytery'!O36</f>
        <v>100</v>
      </c>
      <c r="P225" s="99">
        <f>+'Southern Presbytery'!P36</f>
        <v>1340</v>
      </c>
      <c r="Q225" s="53">
        <f t="shared" si="24"/>
        <v>10879</v>
      </c>
      <c r="R225" s="12"/>
      <c r="S225" s="100">
        <f>+'Southern Presbytery'!S36</f>
        <v>0</v>
      </c>
      <c r="T225" s="99">
        <f>+'Southern Presbytery'!T36</f>
        <v>0</v>
      </c>
      <c r="U225" s="99">
        <f>+'Southern Presbytery'!U36</f>
        <v>2095</v>
      </c>
      <c r="V225" s="99">
        <f>+'Southern Presbytery'!V36</f>
        <v>2010</v>
      </c>
      <c r="W225" s="99">
        <f>+'Southern Presbytery'!W36</f>
        <v>6290</v>
      </c>
      <c r="X225" s="99">
        <f>+'Southern Presbytery'!X36</f>
        <v>4626</v>
      </c>
      <c r="Y225" s="99">
        <f>+'Southern Presbytery'!Y36</f>
        <v>863</v>
      </c>
      <c r="Z225" s="99">
        <f>+'Southern Presbytery'!Z36</f>
        <v>0</v>
      </c>
      <c r="AA225" s="99">
        <f>+'Southern Presbytery'!AA36</f>
        <v>169</v>
      </c>
      <c r="AB225" s="88">
        <f t="shared" si="25"/>
        <v>16053</v>
      </c>
      <c r="AC225" s="53">
        <f t="shared" si="26"/>
        <v>-5174</v>
      </c>
      <c r="AD225" s="41"/>
      <c r="AE225" s="100">
        <f>+'Southern Presbytery'!AE36</f>
        <v>809000</v>
      </c>
      <c r="AF225" s="100">
        <f>+'Southern Presbytery'!AF36</f>
        <v>0</v>
      </c>
      <c r="AG225" s="100">
        <f>+'Southern Presbytery'!AG36</f>
        <v>63571</v>
      </c>
      <c r="AH225" s="100">
        <f>+'Southern Presbytery'!AH36</f>
        <v>0</v>
      </c>
      <c r="AI225" s="53">
        <f t="shared" si="27"/>
        <v>872571</v>
      </c>
      <c r="AJ225" s="100">
        <f>+'Southern Presbytery'!AJ36</f>
        <v>0</v>
      </c>
      <c r="AK225" s="53">
        <f t="shared" si="28"/>
        <v>872571</v>
      </c>
      <c r="AL225" s="41"/>
      <c r="AM225" s="89"/>
      <c r="AN225" s="41"/>
    </row>
    <row r="226" spans="1:40" ht="22.5" customHeight="1">
      <c r="A226" s="4">
        <f t="shared" si="29"/>
        <v>222</v>
      </c>
      <c r="B226" s="43" t="s">
        <v>305</v>
      </c>
      <c r="C226" s="43">
        <v>9853</v>
      </c>
      <c r="D226" s="65" t="s">
        <v>220</v>
      </c>
      <c r="E226" s="51">
        <f t="shared" si="23"/>
      </c>
      <c r="F226" s="137" t="s">
        <v>316</v>
      </c>
      <c r="G226" s="99">
        <f>+'Southern Presbytery'!G37</f>
        <v>39165</v>
      </c>
      <c r="H226" s="99">
        <f>+'Southern Presbytery'!H37</f>
        <v>0</v>
      </c>
      <c r="I226" s="99">
        <f>+'Southern Presbytery'!I37</f>
        <v>628</v>
      </c>
      <c r="J226" s="99">
        <f>+'Southern Presbytery'!J37</f>
        <v>0</v>
      </c>
      <c r="K226" s="99">
        <f>+'Southern Presbytery'!K37</f>
        <v>0</v>
      </c>
      <c r="L226" s="99">
        <f>+'Southern Presbytery'!L37</f>
        <v>0</v>
      </c>
      <c r="M226" s="99">
        <f>+'Southern Presbytery'!M37</f>
        <v>700</v>
      </c>
      <c r="N226" s="99">
        <f>+'Southern Presbytery'!N37</f>
        <v>11309</v>
      </c>
      <c r="O226" s="99">
        <f>+'Southern Presbytery'!O37</f>
        <v>360</v>
      </c>
      <c r="P226" s="99">
        <f>+'Southern Presbytery'!P37</f>
        <v>0</v>
      </c>
      <c r="Q226" s="53">
        <f t="shared" si="24"/>
        <v>52162</v>
      </c>
      <c r="R226" s="10"/>
      <c r="S226" s="100">
        <f>+'Southern Presbytery'!S37</f>
        <v>55676</v>
      </c>
      <c r="T226" s="99">
        <f>+'Southern Presbytery'!T37</f>
        <v>0</v>
      </c>
      <c r="U226" s="99">
        <f>+'Southern Presbytery'!U37</f>
        <v>7310</v>
      </c>
      <c r="V226" s="99">
        <f>+'Southern Presbytery'!V37</f>
        <v>9329</v>
      </c>
      <c r="W226" s="99">
        <f>+'Southern Presbytery'!W37</f>
        <v>14225</v>
      </c>
      <c r="X226" s="99">
        <f>+'Southern Presbytery'!X37</f>
        <v>1377</v>
      </c>
      <c r="Y226" s="99">
        <f>+'Southern Presbytery'!Y37</f>
        <v>325</v>
      </c>
      <c r="Z226" s="99">
        <f>+'Southern Presbytery'!Z37</f>
        <v>629</v>
      </c>
      <c r="AA226" s="99">
        <f>+'Southern Presbytery'!AA37</f>
        <v>0</v>
      </c>
      <c r="AB226" s="88">
        <f t="shared" si="25"/>
        <v>88871</v>
      </c>
      <c r="AC226" s="53">
        <f t="shared" si="26"/>
        <v>-36709</v>
      </c>
      <c r="AD226" s="41"/>
      <c r="AE226" s="100">
        <f>+'Southern Presbytery'!AE37</f>
        <v>0</v>
      </c>
      <c r="AF226" s="100">
        <f>+'Southern Presbytery'!AF37</f>
        <v>0</v>
      </c>
      <c r="AG226" s="100">
        <f>+'Southern Presbytery'!AG37</f>
        <v>0</v>
      </c>
      <c r="AH226" s="100">
        <f>+'Southern Presbytery'!AH37</f>
        <v>0</v>
      </c>
      <c r="AI226" s="53">
        <f t="shared" si="27"/>
        <v>0</v>
      </c>
      <c r="AJ226" s="100">
        <f>+'Southern Presbytery'!AJ37</f>
        <v>0</v>
      </c>
      <c r="AK226" s="53">
        <f t="shared" si="28"/>
        <v>0</v>
      </c>
      <c r="AL226" s="41"/>
      <c r="AM226" s="89"/>
      <c r="AN226" s="41"/>
    </row>
    <row r="227" spans="1:40" ht="22.5" customHeight="1">
      <c r="A227" s="4">
        <f t="shared" si="29"/>
        <v>223</v>
      </c>
      <c r="B227" s="43" t="s">
        <v>305</v>
      </c>
      <c r="C227" s="43">
        <v>9817</v>
      </c>
      <c r="D227" s="65" t="s">
        <v>199</v>
      </c>
      <c r="E227" s="51">
        <f t="shared" si="23"/>
        <v>1</v>
      </c>
      <c r="F227" s="137" t="s">
        <v>315</v>
      </c>
      <c r="G227" s="99">
        <f>+'Southern Presbytery'!G38</f>
        <v>71735</v>
      </c>
      <c r="H227" s="99">
        <f>+'Southern Presbytery'!H38</f>
        <v>0</v>
      </c>
      <c r="I227" s="99">
        <f>+'Southern Presbytery'!I38</f>
        <v>63421</v>
      </c>
      <c r="J227" s="99">
        <f>+'Southern Presbytery'!J38</f>
        <v>0</v>
      </c>
      <c r="K227" s="99">
        <f>+'Southern Presbytery'!K38</f>
        <v>10000</v>
      </c>
      <c r="L227" s="99">
        <f>+'Southern Presbytery'!L38</f>
        <v>0</v>
      </c>
      <c r="M227" s="99">
        <f>+'Southern Presbytery'!M38</f>
        <v>3883</v>
      </c>
      <c r="N227" s="99">
        <f>+'Southern Presbytery'!N38</f>
        <v>0</v>
      </c>
      <c r="O227" s="99">
        <f>+'Southern Presbytery'!O38</f>
        <v>6863</v>
      </c>
      <c r="P227" s="99">
        <f>+'Southern Presbytery'!P38</f>
        <v>0</v>
      </c>
      <c r="Q227" s="53">
        <f t="shared" si="24"/>
        <v>155902</v>
      </c>
      <c r="R227" s="12"/>
      <c r="S227" s="100">
        <f>+'Southern Presbytery'!S38</f>
        <v>60396</v>
      </c>
      <c r="T227" s="99">
        <f>+'Southern Presbytery'!T38</f>
        <v>0</v>
      </c>
      <c r="U227" s="99">
        <f>+'Southern Presbytery'!U38</f>
        <v>0</v>
      </c>
      <c r="V227" s="99">
        <f>+'Southern Presbytery'!V38</f>
        <v>37064</v>
      </c>
      <c r="W227" s="99">
        <f>+'Southern Presbytery'!W38</f>
        <v>20079</v>
      </c>
      <c r="X227" s="99">
        <f>+'Southern Presbytery'!X38</f>
        <v>17510</v>
      </c>
      <c r="Y227" s="99">
        <f>+'Southern Presbytery'!Y38</f>
        <v>12119</v>
      </c>
      <c r="Z227" s="99">
        <f>+'Southern Presbytery'!Z38</f>
        <v>1652</v>
      </c>
      <c r="AA227" s="99">
        <f>+'Southern Presbytery'!AA38</f>
        <v>0</v>
      </c>
      <c r="AB227" s="88">
        <f t="shared" si="25"/>
        <v>148820</v>
      </c>
      <c r="AC227" s="53">
        <f t="shared" si="26"/>
        <v>7082</v>
      </c>
      <c r="AD227" s="41"/>
      <c r="AE227" s="100">
        <f>+'Southern Presbytery'!AE38</f>
        <v>0</v>
      </c>
      <c r="AF227" s="100">
        <f>+'Southern Presbytery'!AF38</f>
        <v>0</v>
      </c>
      <c r="AG227" s="100">
        <f>+'Southern Presbytery'!AG38</f>
        <v>0</v>
      </c>
      <c r="AH227" s="100">
        <f>+'Southern Presbytery'!AH38</f>
        <v>0</v>
      </c>
      <c r="AI227" s="53">
        <f t="shared" si="27"/>
        <v>0</v>
      </c>
      <c r="AJ227" s="100">
        <f>+'Southern Presbytery'!AJ38</f>
        <v>0</v>
      </c>
      <c r="AK227" s="53">
        <f t="shared" si="28"/>
        <v>0</v>
      </c>
      <c r="AL227" s="41"/>
      <c r="AM227" s="89"/>
      <c r="AN227" s="41"/>
    </row>
    <row r="228" spans="1:53" ht="22.5" customHeight="1">
      <c r="A228" s="4">
        <f t="shared" si="29"/>
        <v>224</v>
      </c>
      <c r="B228" s="43" t="s">
        <v>305</v>
      </c>
      <c r="C228" s="43">
        <v>9778</v>
      </c>
      <c r="D228" s="65" t="s">
        <v>177</v>
      </c>
      <c r="E228" s="51">
        <f t="shared" si="23"/>
        <v>1</v>
      </c>
      <c r="F228" s="137" t="s">
        <v>315</v>
      </c>
      <c r="G228" s="99">
        <f>+'Southern Presbytery'!G39</f>
        <v>36368</v>
      </c>
      <c r="H228" s="99">
        <f>+'Southern Presbytery'!H39</f>
        <v>0</v>
      </c>
      <c r="I228" s="99">
        <f>+'Southern Presbytery'!I39</f>
        <v>0</v>
      </c>
      <c r="J228" s="99">
        <f>+'Southern Presbytery'!J39</f>
        <v>0</v>
      </c>
      <c r="K228" s="99">
        <f>+'Southern Presbytery'!K39</f>
        <v>5000</v>
      </c>
      <c r="L228" s="99">
        <f>+'Southern Presbytery'!L39</f>
        <v>0</v>
      </c>
      <c r="M228" s="99">
        <f>+'Southern Presbytery'!M39</f>
        <v>1562</v>
      </c>
      <c r="N228" s="99">
        <f>+'Southern Presbytery'!N39</f>
        <v>12998</v>
      </c>
      <c r="O228" s="99">
        <f>+'Southern Presbytery'!O39</f>
        <v>0</v>
      </c>
      <c r="P228" s="99">
        <f>+'Southern Presbytery'!P39</f>
        <v>4543</v>
      </c>
      <c r="Q228" s="53">
        <f t="shared" si="24"/>
        <v>60471</v>
      </c>
      <c r="R228" s="28"/>
      <c r="S228" s="100">
        <f>+'Southern Presbytery'!S39</f>
        <v>11685</v>
      </c>
      <c r="T228" s="99">
        <f>+'Southern Presbytery'!T39</f>
        <v>0</v>
      </c>
      <c r="U228" s="99">
        <f>+'Southern Presbytery'!U39</f>
        <v>1351</v>
      </c>
      <c r="V228" s="99">
        <f>+'Southern Presbytery'!V39</f>
        <v>9270</v>
      </c>
      <c r="W228" s="99">
        <f>+'Southern Presbytery'!W39</f>
        <v>13054</v>
      </c>
      <c r="X228" s="99">
        <f>+'Southern Presbytery'!X39</f>
        <v>11234</v>
      </c>
      <c r="Y228" s="99">
        <f>+'Southern Presbytery'!Y39</f>
        <v>2040</v>
      </c>
      <c r="Z228" s="99">
        <f>+'Southern Presbytery'!Z39</f>
        <v>0</v>
      </c>
      <c r="AA228" s="99">
        <f>+'Southern Presbytery'!AA39</f>
        <v>0</v>
      </c>
      <c r="AB228" s="88">
        <f t="shared" si="25"/>
        <v>48634</v>
      </c>
      <c r="AC228" s="53">
        <f t="shared" si="26"/>
        <v>11837</v>
      </c>
      <c r="AD228" s="41"/>
      <c r="AE228" s="100">
        <f>+'Southern Presbytery'!AE39</f>
        <v>317000</v>
      </c>
      <c r="AF228" s="100">
        <f>+'Southern Presbytery'!AF39</f>
        <v>24200</v>
      </c>
      <c r="AG228" s="100">
        <f>+'Southern Presbytery'!AG39</f>
        <v>354897</v>
      </c>
      <c r="AH228" s="100">
        <f>+'Southern Presbytery'!AH39</f>
        <v>0</v>
      </c>
      <c r="AI228" s="53">
        <f t="shared" si="27"/>
        <v>696097</v>
      </c>
      <c r="AJ228" s="100">
        <f>+'Southern Presbytery'!AJ39</f>
        <v>0</v>
      </c>
      <c r="AK228" s="53">
        <f t="shared" si="28"/>
        <v>696097</v>
      </c>
      <c r="AL228" s="41"/>
      <c r="AM228" s="89"/>
      <c r="AN228" s="41"/>
      <c r="BA228" s="20"/>
    </row>
    <row r="229" spans="1:40" ht="22.5" customHeight="1">
      <c r="A229" s="4">
        <f t="shared" si="29"/>
        <v>225</v>
      </c>
      <c r="B229" s="43" t="s">
        <v>305</v>
      </c>
      <c r="C229" s="43">
        <v>9779</v>
      </c>
      <c r="D229" s="65" t="s">
        <v>178</v>
      </c>
      <c r="E229" s="51">
        <f t="shared" si="23"/>
        <v>1</v>
      </c>
      <c r="F229" s="137" t="s">
        <v>315</v>
      </c>
      <c r="G229" s="99">
        <f>+'Southern Presbytery'!G40</f>
        <v>121808</v>
      </c>
      <c r="H229" s="99">
        <f>+'Southern Presbytery'!H40</f>
        <v>0</v>
      </c>
      <c r="I229" s="99">
        <f>+'Southern Presbytery'!I40</f>
        <v>0</v>
      </c>
      <c r="J229" s="99">
        <f>+'Southern Presbytery'!J40</f>
        <v>0</v>
      </c>
      <c r="K229" s="99">
        <f>+'Southern Presbytery'!K40</f>
        <v>19000</v>
      </c>
      <c r="L229" s="99">
        <f>+'Southern Presbytery'!L40</f>
        <v>0</v>
      </c>
      <c r="M229" s="99">
        <f>+'Southern Presbytery'!M40</f>
        <v>48285</v>
      </c>
      <c r="N229" s="99">
        <f>+'Southern Presbytery'!N40</f>
        <v>2988</v>
      </c>
      <c r="O229" s="99">
        <f>+'Southern Presbytery'!O40</f>
        <v>0</v>
      </c>
      <c r="P229" s="99">
        <f>+'Southern Presbytery'!P40</f>
        <v>10722</v>
      </c>
      <c r="Q229" s="53">
        <f t="shared" si="24"/>
        <v>202803</v>
      </c>
      <c r="R229" s="28"/>
      <c r="S229" s="100">
        <f>+'Southern Presbytery'!S40</f>
        <v>67753</v>
      </c>
      <c r="T229" s="99">
        <f>+'Southern Presbytery'!T40</f>
        <v>25468</v>
      </c>
      <c r="U229" s="99">
        <f>+'Southern Presbytery'!U40</f>
        <v>2060</v>
      </c>
      <c r="V229" s="99">
        <f>+'Southern Presbytery'!V40</f>
        <v>24680</v>
      </c>
      <c r="W229" s="99">
        <f>+'Southern Presbytery'!W40</f>
        <v>43828</v>
      </c>
      <c r="X229" s="99">
        <f>+'Southern Presbytery'!X40</f>
        <v>23595</v>
      </c>
      <c r="Y229" s="99">
        <f>+'Southern Presbytery'!Y40</f>
        <v>0</v>
      </c>
      <c r="Z229" s="99">
        <f>+'Southern Presbytery'!Z40</f>
        <v>50</v>
      </c>
      <c r="AA229" s="99">
        <f>+'Southern Presbytery'!AA40</f>
        <v>36689</v>
      </c>
      <c r="AB229" s="88">
        <f t="shared" si="25"/>
        <v>224123</v>
      </c>
      <c r="AC229" s="53">
        <f t="shared" si="26"/>
        <v>-21320</v>
      </c>
      <c r="AD229" s="41"/>
      <c r="AE229" s="100">
        <f>+'Southern Presbytery'!AE40</f>
        <v>2553862</v>
      </c>
      <c r="AF229" s="100">
        <f>+'Southern Presbytery'!AF40</f>
        <v>189680</v>
      </c>
      <c r="AG229" s="100">
        <f>+'Southern Presbytery'!AG40</f>
        <v>103107</v>
      </c>
      <c r="AH229" s="100">
        <f>+'Southern Presbytery'!AH40</f>
        <v>9904</v>
      </c>
      <c r="AI229" s="53">
        <f t="shared" si="27"/>
        <v>2856553</v>
      </c>
      <c r="AJ229" s="100">
        <f>+'Southern Presbytery'!AJ40</f>
        <v>5507</v>
      </c>
      <c r="AK229" s="53">
        <f t="shared" si="28"/>
        <v>2851046</v>
      </c>
      <c r="AL229" s="41"/>
      <c r="AM229" s="89"/>
      <c r="AN229" s="41"/>
    </row>
    <row r="230" spans="1:40" ht="22.5" customHeight="1">
      <c r="A230" s="4">
        <f t="shared" si="29"/>
        <v>226</v>
      </c>
      <c r="B230" s="43" t="s">
        <v>305</v>
      </c>
      <c r="C230" s="43">
        <v>9780</v>
      </c>
      <c r="D230" s="65" t="s">
        <v>184</v>
      </c>
      <c r="E230" s="51">
        <f t="shared" si="23"/>
      </c>
      <c r="F230" s="137" t="s">
        <v>316</v>
      </c>
      <c r="G230" s="99">
        <f>+'Southern Presbytery'!G41</f>
        <v>165289</v>
      </c>
      <c r="H230" s="99">
        <f>+'Southern Presbytery'!H41</f>
        <v>6124</v>
      </c>
      <c r="I230" s="99">
        <f>+'Southern Presbytery'!I41</f>
        <v>2613</v>
      </c>
      <c r="J230" s="99">
        <f>+'Southern Presbytery'!J41</f>
        <v>0</v>
      </c>
      <c r="K230" s="99">
        <f>+'Southern Presbytery'!K41</f>
        <v>0</v>
      </c>
      <c r="L230" s="99">
        <f>+'Southern Presbytery'!L41</f>
        <v>3000</v>
      </c>
      <c r="M230" s="99">
        <f>+'Southern Presbytery'!M41</f>
        <v>4983</v>
      </c>
      <c r="N230" s="99">
        <f>+'Southern Presbytery'!N41</f>
        <v>1705</v>
      </c>
      <c r="O230" s="99">
        <f>+'Southern Presbytery'!O41</f>
        <v>21931</v>
      </c>
      <c r="P230" s="99">
        <f>+'Southern Presbytery'!P41</f>
        <v>1318</v>
      </c>
      <c r="Q230" s="53">
        <f t="shared" si="24"/>
        <v>206963</v>
      </c>
      <c r="R230" s="28"/>
      <c r="S230" s="100">
        <f>+'Southern Presbytery'!S41</f>
        <v>53576</v>
      </c>
      <c r="T230" s="99">
        <f>+'Southern Presbytery'!T41</f>
        <v>1023</v>
      </c>
      <c r="U230" s="99">
        <f>+'Southern Presbytery'!U41</f>
        <v>48384</v>
      </c>
      <c r="V230" s="99">
        <f>+'Southern Presbytery'!V41</f>
        <v>16431</v>
      </c>
      <c r="W230" s="99">
        <f>+'Southern Presbytery'!W41</f>
        <v>47240</v>
      </c>
      <c r="X230" s="99">
        <f>+'Southern Presbytery'!X41</f>
        <v>27441</v>
      </c>
      <c r="Y230" s="99">
        <f>+'Southern Presbytery'!Y41</f>
        <v>10426</v>
      </c>
      <c r="Z230" s="99">
        <f>+'Southern Presbytery'!Z41</f>
        <v>6963</v>
      </c>
      <c r="AA230" s="99">
        <f>+'Southern Presbytery'!AA41</f>
        <v>8225</v>
      </c>
      <c r="AB230" s="88">
        <f t="shared" si="25"/>
        <v>219709</v>
      </c>
      <c r="AC230" s="53">
        <f t="shared" si="26"/>
        <v>-12746</v>
      </c>
      <c r="AD230" s="41"/>
      <c r="AE230" s="100">
        <f>+'Southern Presbytery'!AE41</f>
        <v>1695000</v>
      </c>
      <c r="AF230" s="100">
        <f>+'Southern Presbytery'!AF41</f>
        <v>0</v>
      </c>
      <c r="AG230" s="100">
        <f>+'Southern Presbytery'!AG41</f>
        <v>66241</v>
      </c>
      <c r="AH230" s="100">
        <f>+'Southern Presbytery'!AH41</f>
        <v>7410</v>
      </c>
      <c r="AI230" s="53">
        <f t="shared" si="27"/>
        <v>1768651</v>
      </c>
      <c r="AJ230" s="100">
        <f>+'Southern Presbytery'!AJ41</f>
        <v>12703</v>
      </c>
      <c r="AK230" s="53">
        <f t="shared" si="28"/>
        <v>1755948</v>
      </c>
      <c r="AL230" s="41"/>
      <c r="AM230" s="89"/>
      <c r="AN230" s="41"/>
    </row>
    <row r="231" spans="1:56" ht="22.5" customHeight="1">
      <c r="A231" s="4">
        <f t="shared" si="29"/>
        <v>227</v>
      </c>
      <c r="B231" s="43" t="s">
        <v>305</v>
      </c>
      <c r="C231" s="43">
        <v>12115</v>
      </c>
      <c r="D231" s="65" t="s">
        <v>205</v>
      </c>
      <c r="E231" s="51">
        <f t="shared" si="23"/>
        <v>1</v>
      </c>
      <c r="F231" s="137" t="s">
        <v>315</v>
      </c>
      <c r="G231" s="99">
        <f>+'Southern Presbytery'!G42</f>
        <v>17505</v>
      </c>
      <c r="H231" s="99">
        <f>+'Southern Presbytery'!H42</f>
        <v>246</v>
      </c>
      <c r="I231" s="99">
        <f>+'Southern Presbytery'!I42</f>
        <v>300</v>
      </c>
      <c r="J231" s="99">
        <f>+'Southern Presbytery'!J42</f>
        <v>0</v>
      </c>
      <c r="K231" s="99">
        <f>+'Southern Presbytery'!K42</f>
        <v>2000</v>
      </c>
      <c r="L231" s="99">
        <f>+'Southern Presbytery'!L42</f>
        <v>34922</v>
      </c>
      <c r="M231" s="99">
        <f>+'Southern Presbytery'!M42</f>
        <v>8910</v>
      </c>
      <c r="N231" s="99">
        <f>+'Southern Presbytery'!N42</f>
        <v>0</v>
      </c>
      <c r="O231" s="99">
        <f>+'Southern Presbytery'!O42</f>
        <v>0</v>
      </c>
      <c r="P231" s="99">
        <f>+'Southern Presbytery'!P42</f>
        <v>8400</v>
      </c>
      <c r="Q231" s="53">
        <f t="shared" si="24"/>
        <v>72283</v>
      </c>
      <c r="R231" s="28"/>
      <c r="S231" s="100">
        <f>+'Southern Presbytery'!S42</f>
        <v>9356</v>
      </c>
      <c r="T231" s="99">
        <f>+'Southern Presbytery'!T42</f>
        <v>2250</v>
      </c>
      <c r="U231" s="99">
        <f>+'Southern Presbytery'!U42</f>
        <v>1060</v>
      </c>
      <c r="V231" s="99">
        <f>+'Southern Presbytery'!V42</f>
        <v>0</v>
      </c>
      <c r="W231" s="99">
        <f>+'Southern Presbytery'!W42</f>
        <v>14357</v>
      </c>
      <c r="X231" s="99">
        <f>+'Southern Presbytery'!X42</f>
        <v>725</v>
      </c>
      <c r="Y231" s="99">
        <f>+'Southern Presbytery'!Y42</f>
        <v>1758</v>
      </c>
      <c r="Z231" s="99">
        <f>+'Southern Presbytery'!Z42</f>
        <v>3700</v>
      </c>
      <c r="AA231" s="99">
        <f>+'Southern Presbytery'!AA42</f>
        <v>0</v>
      </c>
      <c r="AB231" s="88">
        <f t="shared" si="25"/>
        <v>33206</v>
      </c>
      <c r="AC231" s="53">
        <f t="shared" si="26"/>
        <v>39077</v>
      </c>
      <c r="AD231" s="41"/>
      <c r="AE231" s="100">
        <f>+'Southern Presbytery'!AE42</f>
        <v>717000</v>
      </c>
      <c r="AF231" s="100">
        <f>+'Southern Presbytery'!AF42</f>
        <v>0</v>
      </c>
      <c r="AG231" s="100">
        <f>+'Southern Presbytery'!AG42</f>
        <v>19680</v>
      </c>
      <c r="AH231" s="100">
        <f>+'Southern Presbytery'!AH42</f>
        <v>0</v>
      </c>
      <c r="AI231" s="53">
        <f t="shared" si="27"/>
        <v>736680</v>
      </c>
      <c r="AJ231" s="100">
        <f>+'Southern Presbytery'!AJ42</f>
        <v>0</v>
      </c>
      <c r="AK231" s="53">
        <f t="shared" si="28"/>
        <v>736680</v>
      </c>
      <c r="AL231" s="41"/>
      <c r="AM231" s="89"/>
      <c r="AN231" s="41"/>
      <c r="BB231" s="20"/>
      <c r="BC231" s="20"/>
      <c r="BD231" s="20"/>
    </row>
    <row r="232" spans="1:40" ht="22.5" customHeight="1">
      <c r="A232" s="4">
        <f t="shared" si="29"/>
        <v>228</v>
      </c>
      <c r="B232" s="43" t="s">
        <v>305</v>
      </c>
      <c r="C232" s="43">
        <v>9785</v>
      </c>
      <c r="D232" s="65" t="s">
        <v>187</v>
      </c>
      <c r="E232" s="51">
        <f t="shared" si="23"/>
        <v>1</v>
      </c>
      <c r="F232" s="137" t="s">
        <v>315</v>
      </c>
      <c r="G232" s="99">
        <f>+'Southern Presbytery'!G43</f>
        <v>36504</v>
      </c>
      <c r="H232" s="99">
        <f>+'Southern Presbytery'!H43</f>
        <v>1995</v>
      </c>
      <c r="I232" s="99">
        <f>+'Southern Presbytery'!I43</f>
        <v>0</v>
      </c>
      <c r="J232" s="99">
        <f>+'Southern Presbytery'!J43</f>
        <v>0</v>
      </c>
      <c r="K232" s="99">
        <f>+'Southern Presbytery'!K43</f>
        <v>0</v>
      </c>
      <c r="L232" s="99">
        <f>+'Southern Presbytery'!L43</f>
        <v>0</v>
      </c>
      <c r="M232" s="99">
        <f>+'Southern Presbytery'!M43</f>
        <v>1450</v>
      </c>
      <c r="N232" s="99">
        <f>+'Southern Presbytery'!N43</f>
        <v>14</v>
      </c>
      <c r="O232" s="99">
        <f>+'Southern Presbytery'!O43</f>
        <v>0</v>
      </c>
      <c r="P232" s="99">
        <f>+'Southern Presbytery'!P43</f>
        <v>283</v>
      </c>
      <c r="Q232" s="53">
        <f t="shared" si="24"/>
        <v>40246</v>
      </c>
      <c r="R232" s="28"/>
      <c r="S232" s="100">
        <f>+'Southern Presbytery'!S43</f>
        <v>17528</v>
      </c>
      <c r="T232" s="99">
        <f>+'Southern Presbytery'!T43</f>
        <v>0</v>
      </c>
      <c r="U232" s="99">
        <f>+'Southern Presbytery'!U43</f>
        <v>0</v>
      </c>
      <c r="V232" s="99">
        <f>+'Southern Presbytery'!V43</f>
        <v>0</v>
      </c>
      <c r="W232" s="99">
        <f>+'Southern Presbytery'!W43</f>
        <v>5698</v>
      </c>
      <c r="X232" s="99">
        <f>+'Southern Presbytery'!X43</f>
        <v>1391</v>
      </c>
      <c r="Y232" s="99">
        <f>+'Southern Presbytery'!Y43</f>
        <v>0</v>
      </c>
      <c r="Z232" s="99">
        <f>+'Southern Presbytery'!Z43</f>
        <v>6839</v>
      </c>
      <c r="AA232" s="99">
        <f>+'Southern Presbytery'!AA43</f>
        <v>0</v>
      </c>
      <c r="AB232" s="88">
        <f t="shared" si="25"/>
        <v>31456</v>
      </c>
      <c r="AC232" s="53">
        <f t="shared" si="26"/>
        <v>8790</v>
      </c>
      <c r="AD232" s="41"/>
      <c r="AE232" s="100">
        <f>+'Southern Presbytery'!AE43</f>
        <v>215000</v>
      </c>
      <c r="AF232" s="100">
        <f>+'Southern Presbytery'!AF43</f>
        <v>0</v>
      </c>
      <c r="AG232" s="100">
        <f>+'Southern Presbytery'!AG43</f>
        <v>15909</v>
      </c>
      <c r="AH232" s="100">
        <f>+'Southern Presbytery'!AH43</f>
        <v>0</v>
      </c>
      <c r="AI232" s="53">
        <f t="shared" si="27"/>
        <v>230909</v>
      </c>
      <c r="AJ232" s="100">
        <f>+'Southern Presbytery'!AJ43</f>
        <v>0</v>
      </c>
      <c r="AK232" s="53">
        <f t="shared" si="28"/>
        <v>230909</v>
      </c>
      <c r="AL232" s="41"/>
      <c r="AM232" s="89"/>
      <c r="AN232" s="41"/>
    </row>
    <row r="233" spans="1:40" ht="22.5" customHeight="1">
      <c r="A233" s="4">
        <f t="shared" si="29"/>
        <v>229</v>
      </c>
      <c r="B233" s="43" t="s">
        <v>305</v>
      </c>
      <c r="C233" s="43">
        <v>9782</v>
      </c>
      <c r="D233" s="65" t="s">
        <v>413</v>
      </c>
      <c r="E233" s="51">
        <f t="shared" si="23"/>
        <v>1</v>
      </c>
      <c r="F233" s="137" t="s">
        <v>315</v>
      </c>
      <c r="G233" s="99">
        <f>+'Southern Presbytery'!G44</f>
        <v>34385</v>
      </c>
      <c r="H233" s="99">
        <f>+'Southern Presbytery'!H44</f>
        <v>110</v>
      </c>
      <c r="I233" s="99">
        <f>+'Southern Presbytery'!I44</f>
        <v>0</v>
      </c>
      <c r="J233" s="99">
        <f>+'Southern Presbytery'!J44</f>
        <v>0</v>
      </c>
      <c r="K233" s="99">
        <f>+'Southern Presbytery'!K44</f>
        <v>0</v>
      </c>
      <c r="L233" s="99">
        <f>+'Southern Presbytery'!L44</f>
        <v>0</v>
      </c>
      <c r="M233" s="99">
        <f>+'Southern Presbytery'!M44</f>
        <v>2620</v>
      </c>
      <c r="N233" s="99">
        <f>+'Southern Presbytery'!N44</f>
        <v>7748</v>
      </c>
      <c r="O233" s="99">
        <f>+'Southern Presbytery'!O44</f>
        <v>0</v>
      </c>
      <c r="P233" s="99">
        <f>+'Southern Presbytery'!P44</f>
        <v>0</v>
      </c>
      <c r="Q233" s="53">
        <f t="shared" si="24"/>
        <v>44863</v>
      </c>
      <c r="R233" s="28"/>
      <c r="S233" s="100">
        <f>+'Southern Presbytery'!S44</f>
        <v>11762</v>
      </c>
      <c r="T233" s="99">
        <f>+'Southern Presbytery'!T44</f>
        <v>12350</v>
      </c>
      <c r="U233" s="99">
        <f>+'Southern Presbytery'!U44</f>
        <v>1039</v>
      </c>
      <c r="V233" s="99">
        <f>+'Southern Presbytery'!V44</f>
        <v>693</v>
      </c>
      <c r="W233" s="99">
        <f>+'Southern Presbytery'!W44</f>
        <v>4815</v>
      </c>
      <c r="X233" s="99">
        <f>+'Southern Presbytery'!X44</f>
        <v>5253</v>
      </c>
      <c r="Y233" s="99">
        <f>+'Southern Presbytery'!Y44</f>
        <v>1836</v>
      </c>
      <c r="Z233" s="99">
        <f>+'Southern Presbytery'!Z44</f>
        <v>2350</v>
      </c>
      <c r="AA233" s="99">
        <f>+'Southern Presbytery'!AA44</f>
        <v>0</v>
      </c>
      <c r="AB233" s="88">
        <f t="shared" si="25"/>
        <v>40098</v>
      </c>
      <c r="AC233" s="53">
        <f t="shared" si="26"/>
        <v>4765</v>
      </c>
      <c r="AD233" s="41"/>
      <c r="AE233" s="100">
        <f>+'Southern Presbytery'!AE44</f>
        <v>370000</v>
      </c>
      <c r="AF233" s="100">
        <f>+'Southern Presbytery'!AF44</f>
        <v>0</v>
      </c>
      <c r="AG233" s="100">
        <f>+'Southern Presbytery'!AG44</f>
        <v>239211</v>
      </c>
      <c r="AH233" s="100">
        <f>+'Southern Presbytery'!AH44</f>
        <v>0</v>
      </c>
      <c r="AI233" s="53">
        <f t="shared" si="27"/>
        <v>609211</v>
      </c>
      <c r="AJ233" s="100">
        <f>+'Southern Presbytery'!AJ44</f>
        <v>256</v>
      </c>
      <c r="AK233" s="53">
        <f t="shared" si="28"/>
        <v>608955</v>
      </c>
      <c r="AL233" s="41"/>
      <c r="AM233" s="89"/>
      <c r="AN233" s="41"/>
    </row>
    <row r="234" spans="1:40" ht="22.5" customHeight="1">
      <c r="A234" s="4">
        <f t="shared" si="29"/>
        <v>230</v>
      </c>
      <c r="B234" s="43" t="s">
        <v>305</v>
      </c>
      <c r="C234" s="43">
        <v>9758</v>
      </c>
      <c r="D234" s="65" t="s">
        <v>292</v>
      </c>
      <c r="E234" s="51">
        <f t="shared" si="23"/>
        <v>1</v>
      </c>
      <c r="F234" s="137" t="s">
        <v>315</v>
      </c>
      <c r="G234" s="99">
        <f>+'Southern Presbytery'!G45</f>
        <v>32048</v>
      </c>
      <c r="H234" s="99">
        <f>+'Southern Presbytery'!H45</f>
        <v>0</v>
      </c>
      <c r="I234" s="99">
        <f>+'Southern Presbytery'!I45</f>
        <v>748</v>
      </c>
      <c r="J234" s="99">
        <f>+'Southern Presbytery'!J45</f>
        <v>0</v>
      </c>
      <c r="K234" s="99">
        <f>+'Southern Presbytery'!K45</f>
        <v>4500</v>
      </c>
      <c r="L234" s="99">
        <f>+'Southern Presbytery'!L45</f>
        <v>0</v>
      </c>
      <c r="M234" s="99">
        <f>+'Southern Presbytery'!M45</f>
        <v>17353</v>
      </c>
      <c r="N234" s="99">
        <f>+'Southern Presbytery'!N45</f>
        <v>3361</v>
      </c>
      <c r="O234" s="99">
        <f>+'Southern Presbytery'!O45</f>
        <v>3091</v>
      </c>
      <c r="P234" s="99">
        <f>+'Southern Presbytery'!P45</f>
        <v>438</v>
      </c>
      <c r="Q234" s="53">
        <f t="shared" si="24"/>
        <v>61539</v>
      </c>
      <c r="R234" s="28"/>
      <c r="S234" s="100">
        <f>+'Southern Presbytery'!S45</f>
        <v>0</v>
      </c>
      <c r="T234" s="99">
        <f>+'Southern Presbytery'!T45</f>
        <v>0</v>
      </c>
      <c r="U234" s="99">
        <f>+'Southern Presbytery'!U45</f>
        <v>17520</v>
      </c>
      <c r="V234" s="99">
        <f>+'Southern Presbytery'!V45</f>
        <v>7529</v>
      </c>
      <c r="W234" s="99">
        <f>+'Southern Presbytery'!W45</f>
        <v>11904</v>
      </c>
      <c r="X234" s="99">
        <f>+'Southern Presbytery'!X45</f>
        <v>12782</v>
      </c>
      <c r="Y234" s="99">
        <f>+'Southern Presbytery'!Y45</f>
        <v>1607</v>
      </c>
      <c r="Z234" s="99">
        <f>+'Southern Presbytery'!Z45</f>
        <v>1976</v>
      </c>
      <c r="AA234" s="99">
        <f>+'Southern Presbytery'!AA45</f>
        <v>217</v>
      </c>
      <c r="AB234" s="88">
        <f t="shared" si="25"/>
        <v>53535</v>
      </c>
      <c r="AC234" s="53">
        <f t="shared" si="26"/>
        <v>8004</v>
      </c>
      <c r="AD234" s="41"/>
      <c r="AE234" s="100">
        <f>+'Southern Presbytery'!AE45</f>
        <v>283197</v>
      </c>
      <c r="AF234" s="100">
        <f>+'Southern Presbytery'!AF45</f>
        <v>25729</v>
      </c>
      <c r="AG234" s="100">
        <f>+'Southern Presbytery'!AG45</f>
        <v>72407</v>
      </c>
      <c r="AH234" s="100">
        <f>+'Southern Presbytery'!AH45</f>
        <v>965</v>
      </c>
      <c r="AI234" s="53">
        <f t="shared" si="27"/>
        <v>382298</v>
      </c>
      <c r="AJ234" s="100">
        <f>+'Southern Presbytery'!AJ45</f>
        <v>0</v>
      </c>
      <c r="AK234" s="53">
        <f t="shared" si="28"/>
        <v>382298</v>
      </c>
      <c r="AL234" s="41"/>
      <c r="AM234" s="89"/>
      <c r="AN234" s="41"/>
    </row>
    <row r="235" spans="1:53" ht="22.5" customHeight="1">
      <c r="A235" s="4">
        <f t="shared" si="29"/>
        <v>231</v>
      </c>
      <c r="B235" s="43" t="s">
        <v>305</v>
      </c>
      <c r="C235" s="43">
        <v>9759</v>
      </c>
      <c r="D235" s="65" t="s">
        <v>169</v>
      </c>
      <c r="E235" s="51">
        <f t="shared" si="23"/>
        <v>1</v>
      </c>
      <c r="F235" s="137" t="s">
        <v>315</v>
      </c>
      <c r="G235" s="99">
        <f>+'Southern Presbytery'!G46</f>
        <v>75753</v>
      </c>
      <c r="H235" s="99">
        <f>+'Southern Presbytery'!H46</f>
        <v>1021</v>
      </c>
      <c r="I235" s="99">
        <f>+'Southern Presbytery'!I46</f>
        <v>0</v>
      </c>
      <c r="J235" s="99">
        <f>+'Southern Presbytery'!J46</f>
        <v>0</v>
      </c>
      <c r="K235" s="99">
        <f>+'Southern Presbytery'!K46</f>
        <v>1748</v>
      </c>
      <c r="L235" s="99">
        <f>+'Southern Presbytery'!L46</f>
        <v>0</v>
      </c>
      <c r="M235" s="99">
        <f>+'Southern Presbytery'!M46</f>
        <v>4231</v>
      </c>
      <c r="N235" s="99">
        <f>+'Southern Presbytery'!N46</f>
        <v>344</v>
      </c>
      <c r="O235" s="99">
        <f>+'Southern Presbytery'!O46</f>
        <v>5124</v>
      </c>
      <c r="P235" s="99">
        <f>+'Southern Presbytery'!P46</f>
        <v>205</v>
      </c>
      <c r="Q235" s="53">
        <f t="shared" si="24"/>
        <v>88426</v>
      </c>
      <c r="R235" s="12"/>
      <c r="S235" s="100">
        <f>+'Southern Presbytery'!S46</f>
        <v>57352</v>
      </c>
      <c r="T235" s="99">
        <f>+'Southern Presbytery'!T46</f>
        <v>0</v>
      </c>
      <c r="U235" s="99">
        <f>+'Southern Presbytery'!U46</f>
        <v>0</v>
      </c>
      <c r="V235" s="99">
        <f>+'Southern Presbytery'!V46</f>
        <v>15782</v>
      </c>
      <c r="W235" s="99">
        <f>+'Southern Presbytery'!W46</f>
        <v>12216</v>
      </c>
      <c r="X235" s="99">
        <f>+'Southern Presbytery'!X46</f>
        <v>12675</v>
      </c>
      <c r="Y235" s="99">
        <f>+'Southern Presbytery'!Y46</f>
        <v>1021</v>
      </c>
      <c r="Z235" s="99">
        <f>+'Southern Presbytery'!Z46</f>
        <v>0</v>
      </c>
      <c r="AA235" s="99">
        <f>+'Southern Presbytery'!AA46</f>
        <v>617</v>
      </c>
      <c r="AB235" s="88">
        <f t="shared" si="25"/>
        <v>99663</v>
      </c>
      <c r="AC235" s="53">
        <f t="shared" si="26"/>
        <v>-11237</v>
      </c>
      <c r="AD235" s="41"/>
      <c r="AE235" s="100">
        <f>+'Southern Presbytery'!AE46</f>
        <v>0</v>
      </c>
      <c r="AF235" s="100">
        <f>+'Southern Presbytery'!AF46</f>
        <v>0</v>
      </c>
      <c r="AG235" s="100">
        <f>+'Southern Presbytery'!AG46</f>
        <v>5318</v>
      </c>
      <c r="AH235" s="100">
        <f>+'Southern Presbytery'!AH46</f>
        <v>4016</v>
      </c>
      <c r="AI235" s="53">
        <f t="shared" si="27"/>
        <v>9334</v>
      </c>
      <c r="AJ235" s="100">
        <f>+'Southern Presbytery'!AJ46</f>
        <v>0</v>
      </c>
      <c r="AK235" s="53">
        <f t="shared" si="28"/>
        <v>9334</v>
      </c>
      <c r="AL235" s="41"/>
      <c r="AM235" s="89"/>
      <c r="AN235" s="41"/>
      <c r="BA235" s="20"/>
    </row>
    <row r="236" spans="1:40" ht="22.5" customHeight="1">
      <c r="A236" s="4">
        <f t="shared" si="29"/>
        <v>232</v>
      </c>
      <c r="B236" s="43" t="s">
        <v>305</v>
      </c>
      <c r="C236" s="43">
        <v>9835</v>
      </c>
      <c r="D236" s="65" t="s">
        <v>215</v>
      </c>
      <c r="E236" s="51">
        <f t="shared" si="23"/>
      </c>
      <c r="F236" s="137" t="s">
        <v>316</v>
      </c>
      <c r="G236" s="99">
        <f>+'Southern Presbytery'!G47</f>
        <v>14637</v>
      </c>
      <c r="H236" s="99">
        <f>+'Southern Presbytery'!H47</f>
        <v>1754</v>
      </c>
      <c r="I236" s="99">
        <f>+'Southern Presbytery'!I47</f>
        <v>1000</v>
      </c>
      <c r="J236" s="99">
        <f>+'Southern Presbytery'!J47</f>
        <v>0</v>
      </c>
      <c r="K236" s="99">
        <f>+'Southern Presbytery'!K47</f>
        <v>0</v>
      </c>
      <c r="L236" s="99">
        <f>+'Southern Presbytery'!L47</f>
        <v>0</v>
      </c>
      <c r="M236" s="99">
        <f>+'Southern Presbytery'!M47</f>
        <v>0</v>
      </c>
      <c r="N236" s="99">
        <f>+'Southern Presbytery'!N47</f>
        <v>1668</v>
      </c>
      <c r="O236" s="99">
        <f>+'Southern Presbytery'!O47</f>
        <v>0</v>
      </c>
      <c r="P236" s="99">
        <f>+'Southern Presbytery'!P47</f>
        <v>1687</v>
      </c>
      <c r="Q236" s="53">
        <f t="shared" si="24"/>
        <v>20746</v>
      </c>
      <c r="R236" s="10"/>
      <c r="S236" s="100">
        <f>+'Southern Presbytery'!S47</f>
        <v>0</v>
      </c>
      <c r="T236" s="99">
        <f>+'Southern Presbytery'!T47</f>
        <v>2546</v>
      </c>
      <c r="U236" s="99">
        <f>+'Southern Presbytery'!U47</f>
        <v>3450</v>
      </c>
      <c r="V236" s="99">
        <f>+'Southern Presbytery'!V47</f>
        <v>418</v>
      </c>
      <c r="W236" s="99">
        <f>+'Southern Presbytery'!W47</f>
        <v>3584</v>
      </c>
      <c r="X236" s="99">
        <f>+'Southern Presbytery'!X47</f>
        <v>2648</v>
      </c>
      <c r="Y236" s="99">
        <f>+'Southern Presbytery'!Y47</f>
        <v>1236</v>
      </c>
      <c r="Z236" s="99">
        <f>+'Southern Presbytery'!Z47</f>
        <v>3600</v>
      </c>
      <c r="AA236" s="99">
        <f>+'Southern Presbytery'!AA47</f>
        <v>1997</v>
      </c>
      <c r="AB236" s="88">
        <f t="shared" si="25"/>
        <v>19479</v>
      </c>
      <c r="AC236" s="53">
        <f t="shared" si="26"/>
        <v>1267</v>
      </c>
      <c r="AD236" s="41"/>
      <c r="AE236" s="100">
        <f>+'Southern Presbytery'!AE47</f>
        <v>380000</v>
      </c>
      <c r="AF236" s="100">
        <f>+'Southern Presbytery'!AF47</f>
        <v>31500</v>
      </c>
      <c r="AG236" s="100">
        <f>+'Southern Presbytery'!AG47</f>
        <v>43983</v>
      </c>
      <c r="AH236" s="100">
        <f>+'Southern Presbytery'!AH47</f>
        <v>0</v>
      </c>
      <c r="AI236" s="53">
        <f t="shared" si="27"/>
        <v>455483</v>
      </c>
      <c r="AJ236" s="100">
        <f>+'Southern Presbytery'!AJ47</f>
        <v>0</v>
      </c>
      <c r="AK236" s="53">
        <f t="shared" si="28"/>
        <v>455483</v>
      </c>
      <c r="AL236" s="41"/>
      <c r="AM236" s="89"/>
      <c r="AN236" s="41"/>
    </row>
    <row r="237" spans="1:40" ht="22.5" customHeight="1">
      <c r="A237" s="4">
        <f t="shared" si="29"/>
        <v>233</v>
      </c>
      <c r="B237" s="43" t="s">
        <v>305</v>
      </c>
      <c r="C237" s="43">
        <v>9783</v>
      </c>
      <c r="D237" s="65" t="s">
        <v>273</v>
      </c>
      <c r="E237" s="51">
        <f t="shared" si="23"/>
      </c>
      <c r="F237" s="137" t="s">
        <v>316</v>
      </c>
      <c r="G237" s="99">
        <f>+'Southern Presbytery'!G48</f>
        <v>51017</v>
      </c>
      <c r="H237" s="99">
        <f>+'Southern Presbytery'!H48</f>
        <v>713</v>
      </c>
      <c r="I237" s="99">
        <f>+'Southern Presbytery'!I48</f>
        <v>0</v>
      </c>
      <c r="J237" s="99">
        <f>+'Southern Presbytery'!J48</f>
        <v>0</v>
      </c>
      <c r="K237" s="99">
        <f>+'Southern Presbytery'!K48</f>
        <v>0</v>
      </c>
      <c r="L237" s="99">
        <f>+'Southern Presbytery'!L48</f>
        <v>0</v>
      </c>
      <c r="M237" s="99">
        <f>+'Southern Presbytery'!M48</f>
        <v>2090</v>
      </c>
      <c r="N237" s="99">
        <f>+'Southern Presbytery'!N48</f>
        <v>16119</v>
      </c>
      <c r="O237" s="99">
        <f>+'Southern Presbytery'!O48</f>
        <v>3078</v>
      </c>
      <c r="P237" s="99">
        <f>+'Southern Presbytery'!P48</f>
        <v>4354</v>
      </c>
      <c r="Q237" s="53">
        <f t="shared" si="24"/>
        <v>77371</v>
      </c>
      <c r="R237" s="10"/>
      <c r="S237" s="100">
        <f>+'Southern Presbytery'!S48</f>
        <v>46693</v>
      </c>
      <c r="T237" s="99">
        <f>+'Southern Presbytery'!T48</f>
        <v>15600</v>
      </c>
      <c r="U237" s="99">
        <f>+'Southern Presbytery'!U48</f>
        <v>1770</v>
      </c>
      <c r="V237" s="99">
        <f>+'Southern Presbytery'!V48</f>
        <v>0</v>
      </c>
      <c r="W237" s="99">
        <f>+'Southern Presbytery'!W48</f>
        <v>11135</v>
      </c>
      <c r="X237" s="99">
        <f>+'Southern Presbytery'!X48</f>
        <v>9180</v>
      </c>
      <c r="Y237" s="99">
        <f>+'Southern Presbytery'!Y48</f>
        <v>0</v>
      </c>
      <c r="Z237" s="99">
        <f>+'Southern Presbytery'!Z48</f>
        <v>960</v>
      </c>
      <c r="AA237" s="99">
        <f>+'Southern Presbytery'!AA48</f>
        <v>4145</v>
      </c>
      <c r="AB237" s="88">
        <f t="shared" si="25"/>
        <v>89483</v>
      </c>
      <c r="AC237" s="53">
        <f t="shared" si="26"/>
        <v>-12112</v>
      </c>
      <c r="AD237" s="41"/>
      <c r="AE237" s="100">
        <f>+'Southern Presbytery'!AE48</f>
        <v>0</v>
      </c>
      <c r="AF237" s="100">
        <f>+'Southern Presbytery'!AF48</f>
        <v>0</v>
      </c>
      <c r="AG237" s="100">
        <f>+'Southern Presbytery'!AG48</f>
        <v>175958</v>
      </c>
      <c r="AH237" s="100">
        <f>+'Southern Presbytery'!AH48</f>
        <v>1595</v>
      </c>
      <c r="AI237" s="53">
        <f t="shared" si="27"/>
        <v>177553</v>
      </c>
      <c r="AJ237" s="100">
        <f>+'Southern Presbytery'!AJ48</f>
        <v>2128</v>
      </c>
      <c r="AK237" s="53">
        <f t="shared" si="28"/>
        <v>175425</v>
      </c>
      <c r="AL237" s="41"/>
      <c r="AM237" s="89"/>
      <c r="AN237" s="41"/>
    </row>
    <row r="238" spans="1:53" ht="22.5" customHeight="1">
      <c r="A238" s="4">
        <f t="shared" si="29"/>
        <v>234</v>
      </c>
      <c r="B238" s="43" t="s">
        <v>305</v>
      </c>
      <c r="C238" s="43">
        <v>9838</v>
      </c>
      <c r="D238" s="65" t="s">
        <v>210</v>
      </c>
      <c r="E238" s="51">
        <f t="shared" si="23"/>
        <v>1</v>
      </c>
      <c r="F238" s="137" t="s">
        <v>315</v>
      </c>
      <c r="G238" s="99">
        <f>+'Southern Presbytery'!G49</f>
        <v>20942</v>
      </c>
      <c r="H238" s="99">
        <f>+'Southern Presbytery'!H49</f>
        <v>0</v>
      </c>
      <c r="I238" s="99">
        <f>+'Southern Presbytery'!I49</f>
        <v>630</v>
      </c>
      <c r="J238" s="99">
        <f>+'Southern Presbytery'!J49</f>
        <v>0</v>
      </c>
      <c r="K238" s="99">
        <f>+'Southern Presbytery'!K49</f>
        <v>0</v>
      </c>
      <c r="L238" s="99">
        <f>+'Southern Presbytery'!L49</f>
        <v>3215</v>
      </c>
      <c r="M238" s="99">
        <f>+'Southern Presbytery'!M49</f>
        <v>6155</v>
      </c>
      <c r="N238" s="99">
        <f>+'Southern Presbytery'!N49</f>
        <v>6846</v>
      </c>
      <c r="O238" s="99">
        <f>+'Southern Presbytery'!O49</f>
        <v>0</v>
      </c>
      <c r="P238" s="99">
        <f>+'Southern Presbytery'!P49</f>
        <v>0</v>
      </c>
      <c r="Q238" s="53">
        <f t="shared" si="24"/>
        <v>37788</v>
      </c>
      <c r="R238" s="10"/>
      <c r="S238" s="100">
        <f>+'Southern Presbytery'!S49</f>
        <v>0</v>
      </c>
      <c r="T238" s="99">
        <f>+'Southern Presbytery'!T49</f>
        <v>0</v>
      </c>
      <c r="U238" s="99">
        <f>+'Southern Presbytery'!U49</f>
        <v>0</v>
      </c>
      <c r="V238" s="99">
        <f>+'Southern Presbytery'!V49</f>
        <v>0</v>
      </c>
      <c r="W238" s="99">
        <f>+'Southern Presbytery'!W49</f>
        <v>11642</v>
      </c>
      <c r="X238" s="99">
        <f>+'Southern Presbytery'!X49</f>
        <v>3412</v>
      </c>
      <c r="Y238" s="99">
        <f>+'Southern Presbytery'!Y49</f>
        <v>1967</v>
      </c>
      <c r="Z238" s="99">
        <f>+'Southern Presbytery'!Z49</f>
        <v>915</v>
      </c>
      <c r="AA238" s="99">
        <f>+'Southern Presbytery'!AA49</f>
        <v>0</v>
      </c>
      <c r="AB238" s="88">
        <f t="shared" si="25"/>
        <v>17936</v>
      </c>
      <c r="AC238" s="53">
        <f t="shared" si="26"/>
        <v>19852</v>
      </c>
      <c r="AD238" s="41"/>
      <c r="AE238" s="100">
        <f>+'Southern Presbytery'!AE49</f>
        <v>710000</v>
      </c>
      <c r="AF238" s="100">
        <f>+'Southern Presbytery'!AF49</f>
        <v>135000</v>
      </c>
      <c r="AG238" s="100">
        <f>+'Southern Presbytery'!AG49</f>
        <v>177711</v>
      </c>
      <c r="AH238" s="100">
        <f>+'Southern Presbytery'!AH49</f>
        <v>0</v>
      </c>
      <c r="AI238" s="53">
        <f t="shared" si="27"/>
        <v>1022711</v>
      </c>
      <c r="AJ238" s="100">
        <f>+'Southern Presbytery'!AJ49</f>
        <v>0</v>
      </c>
      <c r="AK238" s="53">
        <f t="shared" si="28"/>
        <v>1022711</v>
      </c>
      <c r="AL238" s="41"/>
      <c r="AM238" s="89"/>
      <c r="AN238" s="41"/>
      <c r="BA238" s="20"/>
    </row>
    <row r="239" spans="1:40" ht="22.5" customHeight="1">
      <c r="A239" s="4">
        <f t="shared" si="29"/>
        <v>235</v>
      </c>
      <c r="B239" s="43" t="s">
        <v>305</v>
      </c>
      <c r="C239" s="43">
        <v>9803</v>
      </c>
      <c r="D239" s="65" t="s">
        <v>189</v>
      </c>
      <c r="E239" s="51">
        <f t="shared" si="23"/>
      </c>
      <c r="F239" s="137" t="s">
        <v>316</v>
      </c>
      <c r="G239" s="99">
        <f>+'Southern Presbytery'!G50</f>
        <v>30639</v>
      </c>
      <c r="H239" s="99">
        <f>+'Southern Presbytery'!H50</f>
        <v>0</v>
      </c>
      <c r="I239" s="99">
        <f>+'Southern Presbytery'!I50</f>
        <v>11250</v>
      </c>
      <c r="J239" s="99">
        <f>+'Southern Presbytery'!J50</f>
        <v>0</v>
      </c>
      <c r="K239" s="99">
        <f>+'Southern Presbytery'!K50</f>
        <v>1307</v>
      </c>
      <c r="L239" s="99">
        <f>+'Southern Presbytery'!L50</f>
        <v>0</v>
      </c>
      <c r="M239" s="99">
        <f>+'Southern Presbytery'!M50</f>
        <v>0</v>
      </c>
      <c r="N239" s="99">
        <f>+'Southern Presbytery'!N50</f>
        <v>107</v>
      </c>
      <c r="O239" s="99">
        <f>+'Southern Presbytery'!O50</f>
        <v>0</v>
      </c>
      <c r="P239" s="99">
        <f>+'Southern Presbytery'!P50</f>
        <v>3080</v>
      </c>
      <c r="Q239" s="53">
        <f t="shared" si="24"/>
        <v>46383</v>
      </c>
      <c r="R239" s="12"/>
      <c r="S239" s="100">
        <f>+'Southern Presbytery'!S50</f>
        <v>11729</v>
      </c>
      <c r="T239" s="99">
        <f>+'Southern Presbytery'!T50</f>
        <v>0</v>
      </c>
      <c r="U239" s="99">
        <f>+'Southern Presbytery'!U50</f>
        <v>0</v>
      </c>
      <c r="V239" s="99">
        <f>+'Southern Presbytery'!V50</f>
        <v>0</v>
      </c>
      <c r="W239" s="99">
        <f>+'Southern Presbytery'!W50</f>
        <v>7991</v>
      </c>
      <c r="X239" s="99">
        <f>+'Southern Presbytery'!X50</f>
        <v>2508</v>
      </c>
      <c r="Y239" s="99">
        <f>+'Southern Presbytery'!Y50</f>
        <v>11850</v>
      </c>
      <c r="Z239" s="99">
        <f>+'Southern Presbytery'!Z50</f>
        <v>0</v>
      </c>
      <c r="AA239" s="99">
        <f>+'Southern Presbytery'!AA50</f>
        <v>7563</v>
      </c>
      <c r="AB239" s="88">
        <f t="shared" si="25"/>
        <v>41641</v>
      </c>
      <c r="AC239" s="53">
        <f t="shared" si="26"/>
        <v>4742</v>
      </c>
      <c r="AD239" s="41"/>
      <c r="AE239" s="100">
        <f>+'Southern Presbytery'!AE50</f>
        <v>0</v>
      </c>
      <c r="AF239" s="100">
        <f>+'Southern Presbytery'!AF50</f>
        <v>0</v>
      </c>
      <c r="AG239" s="100">
        <f>+'Southern Presbytery'!AG50</f>
        <v>14455</v>
      </c>
      <c r="AH239" s="100">
        <f>+'Southern Presbytery'!AH50</f>
        <v>0</v>
      </c>
      <c r="AI239" s="53">
        <f t="shared" si="27"/>
        <v>14455</v>
      </c>
      <c r="AJ239" s="100">
        <f>+'Southern Presbytery'!AJ50</f>
        <v>0</v>
      </c>
      <c r="AK239" s="53">
        <f t="shared" si="28"/>
        <v>14455</v>
      </c>
      <c r="AL239" s="41"/>
      <c r="AM239" s="89"/>
      <c r="AN239" s="41"/>
    </row>
    <row r="240" spans="1:40" ht="22.5" customHeight="1">
      <c r="A240" s="4">
        <f t="shared" si="29"/>
        <v>236</v>
      </c>
      <c r="B240" s="43" t="s">
        <v>305</v>
      </c>
      <c r="C240" s="43">
        <v>9760</v>
      </c>
      <c r="D240" s="65" t="s">
        <v>170</v>
      </c>
      <c r="E240" s="51">
        <f t="shared" si="23"/>
        <v>1</v>
      </c>
      <c r="F240" s="137" t="s">
        <v>315</v>
      </c>
      <c r="G240" s="99">
        <f>+'Southern Presbytery'!G51</f>
        <v>48105</v>
      </c>
      <c r="H240" s="99">
        <f>+'Southern Presbytery'!H51</f>
        <v>0</v>
      </c>
      <c r="I240" s="99">
        <f>+'Southern Presbytery'!I51</f>
        <v>600</v>
      </c>
      <c r="J240" s="99">
        <f>+'Southern Presbytery'!J51</f>
        <v>0</v>
      </c>
      <c r="K240" s="99">
        <f>+'Southern Presbytery'!K51</f>
        <v>0</v>
      </c>
      <c r="L240" s="99">
        <f>+'Southern Presbytery'!L51</f>
        <v>95416</v>
      </c>
      <c r="M240" s="99">
        <f>+'Southern Presbytery'!M51</f>
        <v>8820</v>
      </c>
      <c r="N240" s="99">
        <f>+'Southern Presbytery'!N51</f>
        <v>2564</v>
      </c>
      <c r="O240" s="99">
        <f>+'Southern Presbytery'!O51</f>
        <v>0</v>
      </c>
      <c r="P240" s="99">
        <f>+'Southern Presbytery'!P51</f>
        <v>1339</v>
      </c>
      <c r="Q240" s="53">
        <f t="shared" si="24"/>
        <v>156844</v>
      </c>
      <c r="R240" s="28"/>
      <c r="S240" s="100">
        <f>+'Southern Presbytery'!S51</f>
        <v>9240</v>
      </c>
      <c r="T240" s="99">
        <f>+'Southern Presbytery'!T51</f>
        <v>0</v>
      </c>
      <c r="U240" s="99">
        <f>+'Southern Presbytery'!U51</f>
        <v>0</v>
      </c>
      <c r="V240" s="99">
        <f>+'Southern Presbytery'!V51</f>
        <v>0</v>
      </c>
      <c r="W240" s="99">
        <f>+'Southern Presbytery'!W51</f>
        <v>20925</v>
      </c>
      <c r="X240" s="99">
        <f>+'Southern Presbytery'!X51</f>
        <v>9342</v>
      </c>
      <c r="Y240" s="99">
        <f>+'Southern Presbytery'!Y51</f>
        <v>0</v>
      </c>
      <c r="Z240" s="99">
        <f>+'Southern Presbytery'!Z51</f>
        <v>1702</v>
      </c>
      <c r="AA240" s="99">
        <f>+'Southern Presbytery'!AA51</f>
        <v>0</v>
      </c>
      <c r="AB240" s="88">
        <f t="shared" si="25"/>
        <v>41209</v>
      </c>
      <c r="AC240" s="53">
        <f t="shared" si="26"/>
        <v>115635</v>
      </c>
      <c r="AD240" s="41"/>
      <c r="AE240" s="100">
        <f>+'Southern Presbytery'!AE51</f>
        <v>2605000</v>
      </c>
      <c r="AF240" s="100">
        <f>+'Southern Presbytery'!AF51</f>
        <v>0</v>
      </c>
      <c r="AG240" s="100">
        <f>+'Southern Presbytery'!AG51</f>
        <v>288644</v>
      </c>
      <c r="AH240" s="100">
        <f>+'Southern Presbytery'!AH51</f>
        <v>0</v>
      </c>
      <c r="AI240" s="53">
        <f t="shared" si="27"/>
        <v>2893644</v>
      </c>
      <c r="AJ240" s="100">
        <f>+'Southern Presbytery'!AJ51</f>
        <v>0</v>
      </c>
      <c r="AK240" s="53">
        <f t="shared" si="28"/>
        <v>2893644</v>
      </c>
      <c r="AL240" s="41"/>
      <c r="AM240" s="89"/>
      <c r="AN240" s="41"/>
    </row>
    <row r="241" spans="1:40" ht="22.5" customHeight="1">
      <c r="A241" s="4">
        <f t="shared" si="29"/>
        <v>237</v>
      </c>
      <c r="B241" s="43" t="s">
        <v>305</v>
      </c>
      <c r="C241" s="43">
        <v>9786</v>
      </c>
      <c r="D241" s="65" t="s">
        <v>185</v>
      </c>
      <c r="E241" s="51">
        <f t="shared" si="23"/>
      </c>
      <c r="F241" s="137" t="s">
        <v>316</v>
      </c>
      <c r="G241" s="99">
        <f>+'Southern Presbytery'!G52</f>
        <v>13444</v>
      </c>
      <c r="H241" s="99">
        <f>+'Southern Presbytery'!H52</f>
        <v>75</v>
      </c>
      <c r="I241" s="99">
        <f>+'Southern Presbytery'!I52</f>
        <v>0</v>
      </c>
      <c r="J241" s="99">
        <f>+'Southern Presbytery'!J52</f>
        <v>0</v>
      </c>
      <c r="K241" s="99">
        <f>+'Southern Presbytery'!K52</f>
        <v>200</v>
      </c>
      <c r="L241" s="99">
        <f>+'Southern Presbytery'!L52</f>
        <v>0</v>
      </c>
      <c r="M241" s="99">
        <f>+'Southern Presbytery'!M52</f>
        <v>507</v>
      </c>
      <c r="N241" s="99">
        <f>+'Southern Presbytery'!N52</f>
        <v>6135</v>
      </c>
      <c r="O241" s="99">
        <f>+'Southern Presbytery'!O52</f>
        <v>77</v>
      </c>
      <c r="P241" s="99">
        <f>+'Southern Presbytery'!P52</f>
        <v>188</v>
      </c>
      <c r="Q241" s="53">
        <f t="shared" si="24"/>
        <v>20626</v>
      </c>
      <c r="R241" s="10"/>
      <c r="S241" s="100">
        <f>+'Southern Presbytery'!S52</f>
        <v>5751</v>
      </c>
      <c r="T241" s="99">
        <f>+'Southern Presbytery'!T52</f>
        <v>0</v>
      </c>
      <c r="U241" s="99">
        <f>+'Southern Presbytery'!U52</f>
        <v>0</v>
      </c>
      <c r="V241" s="99">
        <f>+'Southern Presbytery'!V52</f>
        <v>0</v>
      </c>
      <c r="W241" s="99">
        <f>+'Southern Presbytery'!W52</f>
        <v>767</v>
      </c>
      <c r="X241" s="99">
        <f>+'Southern Presbytery'!X52</f>
        <v>10487</v>
      </c>
      <c r="Y241" s="99">
        <f>+'Southern Presbytery'!Y52</f>
        <v>79</v>
      </c>
      <c r="Z241" s="99">
        <f>+'Southern Presbytery'!Z52</f>
        <v>0</v>
      </c>
      <c r="AA241" s="99">
        <f>+'Southern Presbytery'!AA52</f>
        <v>338</v>
      </c>
      <c r="AB241" s="88">
        <f t="shared" si="25"/>
        <v>17422</v>
      </c>
      <c r="AC241" s="53">
        <f t="shared" si="26"/>
        <v>3204</v>
      </c>
      <c r="AD241" s="41"/>
      <c r="AE241" s="100">
        <f>+'Southern Presbytery'!AE52</f>
        <v>355000</v>
      </c>
      <c r="AF241" s="100">
        <f>+'Southern Presbytery'!AF52</f>
        <v>3884</v>
      </c>
      <c r="AG241" s="100">
        <f>+'Southern Presbytery'!AG52</f>
        <v>199362</v>
      </c>
      <c r="AH241" s="100">
        <f>+'Southern Presbytery'!AH52</f>
        <v>0</v>
      </c>
      <c r="AI241" s="53">
        <f t="shared" si="27"/>
        <v>558246</v>
      </c>
      <c r="AJ241" s="100">
        <f>+'Southern Presbytery'!AJ52</f>
        <v>15000</v>
      </c>
      <c r="AK241" s="53">
        <f t="shared" si="28"/>
        <v>543246</v>
      </c>
      <c r="AL241" s="41"/>
      <c r="AM241" s="89"/>
      <c r="AN241" s="41"/>
    </row>
    <row r="242" spans="1:40" ht="22.5" customHeight="1">
      <c r="A242" s="4">
        <f t="shared" si="29"/>
        <v>238</v>
      </c>
      <c r="B242" s="43" t="s">
        <v>305</v>
      </c>
      <c r="C242" s="43">
        <v>9804</v>
      </c>
      <c r="D242" s="65" t="s">
        <v>190</v>
      </c>
      <c r="E242" s="51">
        <f t="shared" si="23"/>
      </c>
      <c r="F242" s="137" t="s">
        <v>316</v>
      </c>
      <c r="G242" s="99">
        <f>+'Southern Presbytery'!G53</f>
        <v>62293</v>
      </c>
      <c r="H242" s="99">
        <f>+'Southern Presbytery'!H53</f>
        <v>0</v>
      </c>
      <c r="I242" s="99">
        <f>+'Southern Presbytery'!I53</f>
        <v>0</v>
      </c>
      <c r="J242" s="99">
        <f>+'Southern Presbytery'!J53</f>
        <v>0</v>
      </c>
      <c r="K242" s="99">
        <f>+'Southern Presbytery'!K53</f>
        <v>0</v>
      </c>
      <c r="L242" s="99">
        <f>+'Southern Presbytery'!L53</f>
        <v>0</v>
      </c>
      <c r="M242" s="99">
        <f>+'Southern Presbytery'!M53</f>
        <v>0</v>
      </c>
      <c r="N242" s="99">
        <f>+'Southern Presbytery'!N53</f>
        <v>769</v>
      </c>
      <c r="O242" s="99">
        <f>+'Southern Presbytery'!O53</f>
        <v>949</v>
      </c>
      <c r="P242" s="99">
        <f>+'Southern Presbytery'!P53</f>
        <v>0</v>
      </c>
      <c r="Q242" s="53">
        <f t="shared" si="24"/>
        <v>64011</v>
      </c>
      <c r="R242" s="10"/>
      <c r="S242" s="100">
        <f>+'Southern Presbytery'!S53</f>
        <v>51555</v>
      </c>
      <c r="T242" s="99">
        <f>+'Southern Presbytery'!T53</f>
        <v>1826</v>
      </c>
      <c r="U242" s="99">
        <f>+'Southern Presbytery'!U53</f>
        <v>6445</v>
      </c>
      <c r="V242" s="99">
        <f>+'Southern Presbytery'!V53</f>
        <v>0</v>
      </c>
      <c r="W242" s="99">
        <f>+'Southern Presbytery'!W53</f>
        <v>8057</v>
      </c>
      <c r="X242" s="99">
        <f>+'Southern Presbytery'!X53</f>
        <v>1271</v>
      </c>
      <c r="Y242" s="99">
        <f>+'Southern Presbytery'!Y53</f>
        <v>6257</v>
      </c>
      <c r="Z242" s="99">
        <f>+'Southern Presbytery'!Z53</f>
        <v>0</v>
      </c>
      <c r="AA242" s="99">
        <f>+'Southern Presbytery'!AA53</f>
        <v>2140</v>
      </c>
      <c r="AB242" s="88">
        <f t="shared" si="25"/>
        <v>77551</v>
      </c>
      <c r="AC242" s="53">
        <f t="shared" si="26"/>
        <v>-13540</v>
      </c>
      <c r="AD242" s="41"/>
      <c r="AE242" s="100">
        <f>+'Southern Presbytery'!AE53</f>
        <v>915605</v>
      </c>
      <c r="AF242" s="100">
        <f>+'Southern Presbytery'!AF53</f>
        <v>8644</v>
      </c>
      <c r="AG242" s="100">
        <f>+'Southern Presbytery'!AG53</f>
        <v>46605</v>
      </c>
      <c r="AH242" s="100">
        <f>+'Southern Presbytery'!AH53</f>
        <v>0</v>
      </c>
      <c r="AI242" s="53">
        <f t="shared" si="27"/>
        <v>970854</v>
      </c>
      <c r="AJ242" s="100">
        <f>+'Southern Presbytery'!AJ53</f>
        <v>0</v>
      </c>
      <c r="AK242" s="53">
        <f t="shared" si="28"/>
        <v>970854</v>
      </c>
      <c r="AL242" s="41"/>
      <c r="AM242" s="89"/>
      <c r="AN242" s="41"/>
    </row>
    <row r="243" spans="1:40" ht="22.5" customHeight="1">
      <c r="A243" s="4">
        <f t="shared" si="29"/>
        <v>239</v>
      </c>
      <c r="B243" s="43" t="s">
        <v>305</v>
      </c>
      <c r="C243" s="43">
        <v>9787</v>
      </c>
      <c r="D243" s="65" t="s">
        <v>179</v>
      </c>
      <c r="E243" s="51">
        <f t="shared" si="23"/>
      </c>
      <c r="F243" s="137" t="s">
        <v>316</v>
      </c>
      <c r="G243" s="99">
        <f>+'Southern Presbytery'!G54</f>
        <v>13209</v>
      </c>
      <c r="H243" s="99">
        <f>+'Southern Presbytery'!H54</f>
        <v>139</v>
      </c>
      <c r="I243" s="99">
        <f>+'Southern Presbytery'!I54</f>
        <v>0</v>
      </c>
      <c r="J243" s="99">
        <f>+'Southern Presbytery'!J54</f>
        <v>0</v>
      </c>
      <c r="K243" s="99">
        <f>+'Southern Presbytery'!K54</f>
        <v>0</v>
      </c>
      <c r="L243" s="99">
        <f>+'Southern Presbytery'!L54</f>
        <v>0</v>
      </c>
      <c r="M243" s="99">
        <f>+'Southern Presbytery'!M54</f>
        <v>1574</v>
      </c>
      <c r="N243" s="99">
        <f>+'Southern Presbytery'!N54</f>
        <v>20620</v>
      </c>
      <c r="O243" s="99">
        <f>+'Southern Presbytery'!O54</f>
        <v>0</v>
      </c>
      <c r="P243" s="99">
        <f>+'Southern Presbytery'!P54</f>
        <v>5628</v>
      </c>
      <c r="Q243" s="53">
        <f t="shared" si="24"/>
        <v>41170</v>
      </c>
      <c r="R243" s="10"/>
      <c r="S243" s="100">
        <f>+'Southern Presbytery'!S54</f>
        <v>10901</v>
      </c>
      <c r="T243" s="99">
        <f>+'Southern Presbytery'!T54</f>
        <v>0</v>
      </c>
      <c r="U243" s="99">
        <f>+'Southern Presbytery'!U54</f>
        <v>11</v>
      </c>
      <c r="V243" s="99">
        <f>+'Southern Presbytery'!V54</f>
        <v>0</v>
      </c>
      <c r="W243" s="99">
        <f>+'Southern Presbytery'!W54</f>
        <v>26777</v>
      </c>
      <c r="X243" s="99">
        <f>+'Southern Presbytery'!X54</f>
        <v>9039</v>
      </c>
      <c r="Y243" s="99">
        <f>+'Southern Presbytery'!Y54</f>
        <v>139</v>
      </c>
      <c r="Z243" s="99">
        <f>+'Southern Presbytery'!Z54</f>
        <v>0</v>
      </c>
      <c r="AA243" s="99">
        <f>+'Southern Presbytery'!AA54</f>
        <v>930</v>
      </c>
      <c r="AB243" s="88">
        <f t="shared" si="25"/>
        <v>47797</v>
      </c>
      <c r="AC243" s="53">
        <f t="shared" si="26"/>
        <v>-6627</v>
      </c>
      <c r="AD243" s="41"/>
      <c r="AE243" s="100">
        <f>+'Southern Presbytery'!AE54</f>
        <v>535000</v>
      </c>
      <c r="AF243" s="100">
        <f>+'Southern Presbytery'!AF54</f>
        <v>0</v>
      </c>
      <c r="AG243" s="100">
        <f>+'Southern Presbytery'!AG54</f>
        <v>462597</v>
      </c>
      <c r="AH243" s="100">
        <f>+'Southern Presbytery'!AH54</f>
        <v>4808</v>
      </c>
      <c r="AI243" s="53">
        <f t="shared" si="27"/>
        <v>1002405</v>
      </c>
      <c r="AJ243" s="100">
        <f>+'Southern Presbytery'!AJ54</f>
        <v>1394</v>
      </c>
      <c r="AK243" s="53">
        <f t="shared" si="28"/>
        <v>1001011</v>
      </c>
      <c r="AL243" s="41"/>
      <c r="AM243" s="89"/>
      <c r="AN243" s="41"/>
    </row>
    <row r="244" spans="1:40" ht="22.5" customHeight="1">
      <c r="A244" s="4">
        <f t="shared" si="29"/>
        <v>240</v>
      </c>
      <c r="B244" s="43" t="s">
        <v>305</v>
      </c>
      <c r="C244" s="43">
        <v>9762</v>
      </c>
      <c r="D244" s="65" t="s">
        <v>200</v>
      </c>
      <c r="E244" s="51">
        <f t="shared" si="23"/>
      </c>
      <c r="F244" s="137" t="s">
        <v>316</v>
      </c>
      <c r="G244" s="99">
        <f>+'Southern Presbytery'!G55</f>
        <v>13750</v>
      </c>
      <c r="H244" s="99">
        <f>+'Southern Presbytery'!H55</f>
        <v>1084</v>
      </c>
      <c r="I244" s="99">
        <f>+'Southern Presbytery'!I55</f>
        <v>0</v>
      </c>
      <c r="J244" s="99">
        <f>+'Southern Presbytery'!J55</f>
        <v>0</v>
      </c>
      <c r="K244" s="99">
        <f>+'Southern Presbytery'!K55</f>
        <v>0</v>
      </c>
      <c r="L244" s="99">
        <f>+'Southern Presbytery'!L55</f>
        <v>0</v>
      </c>
      <c r="M244" s="99">
        <f>+'Southern Presbytery'!M55</f>
        <v>0</v>
      </c>
      <c r="N244" s="99">
        <f>+'Southern Presbytery'!N55</f>
        <v>0</v>
      </c>
      <c r="O244" s="99">
        <f>+'Southern Presbytery'!O55</f>
        <v>603</v>
      </c>
      <c r="P244" s="99">
        <f>+'Southern Presbytery'!P55</f>
        <v>8796</v>
      </c>
      <c r="Q244" s="53">
        <f t="shared" si="24"/>
        <v>24233</v>
      </c>
      <c r="R244" s="10"/>
      <c r="S244" s="100">
        <f>+'Southern Presbytery'!S55</f>
        <v>0</v>
      </c>
      <c r="T244" s="99">
        <f>+'Southern Presbytery'!T55</f>
        <v>0</v>
      </c>
      <c r="U244" s="99">
        <f>+'Southern Presbytery'!U55</f>
        <v>0</v>
      </c>
      <c r="V244" s="99">
        <f>+'Southern Presbytery'!V55</f>
        <v>0</v>
      </c>
      <c r="W244" s="99">
        <f>+'Southern Presbytery'!W55</f>
        <v>12644</v>
      </c>
      <c r="X244" s="99">
        <f>+'Southern Presbytery'!X55</f>
        <v>4877</v>
      </c>
      <c r="Y244" s="99">
        <f>+'Southern Presbytery'!Y55</f>
        <v>6605</v>
      </c>
      <c r="Z244" s="99">
        <f>+'Southern Presbytery'!Z55</f>
        <v>0</v>
      </c>
      <c r="AA244" s="99">
        <f>+'Southern Presbytery'!AA55</f>
        <v>0</v>
      </c>
      <c r="AB244" s="88">
        <f t="shared" si="25"/>
        <v>24126</v>
      </c>
      <c r="AC244" s="53">
        <f t="shared" si="26"/>
        <v>107</v>
      </c>
      <c r="AD244" s="41"/>
      <c r="AE244" s="100">
        <f>+'Southern Presbytery'!AE55</f>
        <v>400000</v>
      </c>
      <c r="AF244" s="100">
        <f>+'Southern Presbytery'!AF55</f>
        <v>5000</v>
      </c>
      <c r="AG244" s="100">
        <f>+'Southern Presbytery'!AG55</f>
        <v>41414</v>
      </c>
      <c r="AH244" s="100">
        <f>+'Southern Presbytery'!AH55</f>
        <v>0</v>
      </c>
      <c r="AI244" s="53">
        <f t="shared" si="27"/>
        <v>446414</v>
      </c>
      <c r="AJ244" s="100">
        <f>+'Southern Presbytery'!AJ55</f>
        <v>0</v>
      </c>
      <c r="AK244" s="53">
        <f t="shared" si="28"/>
        <v>446414</v>
      </c>
      <c r="AL244" s="41"/>
      <c r="AM244" s="89"/>
      <c r="AN244" s="41"/>
    </row>
    <row r="245" spans="1:56" ht="22.5" customHeight="1">
      <c r="A245" s="4">
        <f t="shared" si="29"/>
        <v>241</v>
      </c>
      <c r="B245" s="43" t="s">
        <v>305</v>
      </c>
      <c r="C245" s="43">
        <v>9818</v>
      </c>
      <c r="D245" s="65" t="s">
        <v>201</v>
      </c>
      <c r="E245" s="51">
        <f t="shared" si="23"/>
      </c>
      <c r="F245" s="137" t="s">
        <v>316</v>
      </c>
      <c r="G245" s="99">
        <f>+'Southern Presbytery'!G56</f>
        <v>163883</v>
      </c>
      <c r="H245" s="99">
        <f>+'Southern Presbytery'!H56</f>
        <v>0</v>
      </c>
      <c r="I245" s="99">
        <f>+'Southern Presbytery'!I56</f>
        <v>6257</v>
      </c>
      <c r="J245" s="99">
        <f>+'Southern Presbytery'!J56</f>
        <v>0</v>
      </c>
      <c r="K245" s="99">
        <f>+'Southern Presbytery'!K56</f>
        <v>14500</v>
      </c>
      <c r="L245" s="99">
        <f>+'Southern Presbytery'!L56</f>
        <v>0</v>
      </c>
      <c r="M245" s="99">
        <f>+'Southern Presbytery'!M56</f>
        <v>121</v>
      </c>
      <c r="N245" s="99">
        <f>+'Southern Presbytery'!N56</f>
        <v>1319</v>
      </c>
      <c r="O245" s="99">
        <f>+'Southern Presbytery'!O56</f>
        <v>0</v>
      </c>
      <c r="P245" s="99">
        <f>+'Southern Presbytery'!P56</f>
        <v>0</v>
      </c>
      <c r="Q245" s="53">
        <f t="shared" si="24"/>
        <v>186080</v>
      </c>
      <c r="R245" s="12"/>
      <c r="S245" s="100">
        <f>+'Southern Presbytery'!S56</f>
        <v>56868</v>
      </c>
      <c r="T245" s="99">
        <f>+'Southern Presbytery'!T56</f>
        <v>0</v>
      </c>
      <c r="U245" s="99">
        <f>+'Southern Presbytery'!U56</f>
        <v>5204</v>
      </c>
      <c r="V245" s="99">
        <f>+'Southern Presbytery'!V56</f>
        <v>36547</v>
      </c>
      <c r="W245" s="99">
        <f>+'Southern Presbytery'!W56</f>
        <v>21717</v>
      </c>
      <c r="X245" s="99">
        <f>+'Southern Presbytery'!X56</f>
        <v>21045</v>
      </c>
      <c r="Y245" s="99">
        <f>+'Southern Presbytery'!Y56</f>
        <v>9139</v>
      </c>
      <c r="Z245" s="99">
        <f>+'Southern Presbytery'!Z56</f>
        <v>9970</v>
      </c>
      <c r="AA245" s="99">
        <f>+'Southern Presbytery'!AA56</f>
        <v>1414</v>
      </c>
      <c r="AB245" s="88">
        <f t="shared" si="25"/>
        <v>161904</v>
      </c>
      <c r="AC245" s="53">
        <f t="shared" si="26"/>
        <v>24176</v>
      </c>
      <c r="AD245" s="41"/>
      <c r="AE245" s="100">
        <f>+'Southern Presbytery'!AE56</f>
        <v>2098240</v>
      </c>
      <c r="AF245" s="100">
        <f>+'Southern Presbytery'!AF56</f>
        <v>67883</v>
      </c>
      <c r="AG245" s="100">
        <f>+'Southern Presbytery'!AG56</f>
        <v>40792</v>
      </c>
      <c r="AH245" s="100">
        <f>+'Southern Presbytery'!AH56</f>
        <v>0</v>
      </c>
      <c r="AI245" s="53">
        <f t="shared" si="27"/>
        <v>2206915</v>
      </c>
      <c r="AJ245" s="100">
        <f>+'Southern Presbytery'!AJ56</f>
        <v>0</v>
      </c>
      <c r="AK245" s="53">
        <f t="shared" si="28"/>
        <v>2206915</v>
      </c>
      <c r="AL245" s="41"/>
      <c r="AM245" s="89"/>
      <c r="AN245" s="41"/>
      <c r="BB245" s="20"/>
      <c r="BC245" s="20"/>
      <c r="BD245" s="20"/>
    </row>
    <row r="246" spans="1:40" ht="22.5" customHeight="1">
      <c r="A246" s="4">
        <f t="shared" si="29"/>
        <v>242</v>
      </c>
      <c r="B246" s="43" t="s">
        <v>305</v>
      </c>
      <c r="C246" s="43">
        <v>9806</v>
      </c>
      <c r="D246" s="65" t="s">
        <v>192</v>
      </c>
      <c r="E246" s="51">
        <f t="shared" si="23"/>
        <v>1</v>
      </c>
      <c r="F246" s="137" t="s">
        <v>315</v>
      </c>
      <c r="G246" s="99">
        <f>+'Southern Presbytery'!G57</f>
        <v>22552</v>
      </c>
      <c r="H246" s="99">
        <f>+'Southern Presbytery'!H57</f>
        <v>0</v>
      </c>
      <c r="I246" s="99">
        <f>+'Southern Presbytery'!I57</f>
        <v>0</v>
      </c>
      <c r="J246" s="99">
        <f>+'Southern Presbytery'!J57</f>
        <v>0</v>
      </c>
      <c r="K246" s="99">
        <f>+'Southern Presbytery'!K57</f>
        <v>5654</v>
      </c>
      <c r="L246" s="99">
        <f>+'Southern Presbytery'!L57</f>
        <v>0</v>
      </c>
      <c r="M246" s="99">
        <f>+'Southern Presbytery'!M57</f>
        <v>17870</v>
      </c>
      <c r="N246" s="99">
        <f>+'Southern Presbytery'!N57</f>
        <v>2648</v>
      </c>
      <c r="O246" s="99">
        <f>+'Southern Presbytery'!O57</f>
        <v>746</v>
      </c>
      <c r="P246" s="99">
        <f>+'Southern Presbytery'!P57</f>
        <v>0</v>
      </c>
      <c r="Q246" s="53">
        <f t="shared" si="24"/>
        <v>49470</v>
      </c>
      <c r="R246" s="12"/>
      <c r="S246" s="100">
        <f>+'Southern Presbytery'!S57</f>
        <v>19033</v>
      </c>
      <c r="T246" s="99">
        <f>+'Southern Presbytery'!T57</f>
        <v>6240</v>
      </c>
      <c r="U246" s="99">
        <f>+'Southern Presbytery'!U57</f>
        <v>2296</v>
      </c>
      <c r="V246" s="99">
        <f>+'Southern Presbytery'!V57</f>
        <v>0</v>
      </c>
      <c r="W246" s="99">
        <f>+'Southern Presbytery'!W57</f>
        <v>10318</v>
      </c>
      <c r="X246" s="99">
        <f>+'Southern Presbytery'!X57</f>
        <v>4643</v>
      </c>
      <c r="Y246" s="99">
        <f>+'Southern Presbytery'!Y57</f>
        <v>975</v>
      </c>
      <c r="Z246" s="99">
        <f>+'Southern Presbytery'!Z57</f>
        <v>0</v>
      </c>
      <c r="AA246" s="99">
        <f>+'Southern Presbytery'!AA57</f>
        <v>1145</v>
      </c>
      <c r="AB246" s="88">
        <f t="shared" si="25"/>
        <v>44650</v>
      </c>
      <c r="AC246" s="53">
        <f t="shared" si="26"/>
        <v>4820</v>
      </c>
      <c r="AD246" s="41"/>
      <c r="AE246" s="100">
        <f>+'Southern Presbytery'!AE57</f>
        <v>652000</v>
      </c>
      <c r="AF246" s="100">
        <f>+'Southern Presbytery'!AF57</f>
        <v>2927</v>
      </c>
      <c r="AG246" s="100">
        <f>+'Southern Presbytery'!AG57</f>
        <v>509606</v>
      </c>
      <c r="AH246" s="100">
        <f>+'Southern Presbytery'!AH57</f>
        <v>0</v>
      </c>
      <c r="AI246" s="53">
        <f t="shared" si="27"/>
        <v>1164533</v>
      </c>
      <c r="AJ246" s="100">
        <f>+'Southern Presbytery'!AJ57</f>
        <v>2419</v>
      </c>
      <c r="AK246" s="53">
        <f t="shared" si="28"/>
        <v>1162114</v>
      </c>
      <c r="AL246" s="41"/>
      <c r="AM246" s="89"/>
      <c r="AN246" s="41"/>
    </row>
    <row r="247" spans="1:40" ht="22.5" customHeight="1">
      <c r="A247" s="4">
        <f t="shared" si="29"/>
        <v>243</v>
      </c>
      <c r="B247" s="43" t="s">
        <v>305</v>
      </c>
      <c r="C247" s="43">
        <v>9819</v>
      </c>
      <c r="D247" s="65" t="s">
        <v>202</v>
      </c>
      <c r="E247" s="51">
        <f t="shared" si="23"/>
      </c>
      <c r="F247" s="137" t="s">
        <v>316</v>
      </c>
      <c r="G247" s="99">
        <f>+'Southern Presbytery'!G58</f>
        <v>88373</v>
      </c>
      <c r="H247" s="99">
        <f>+'Southern Presbytery'!H58</f>
        <v>0</v>
      </c>
      <c r="I247" s="99">
        <f>+'Southern Presbytery'!I58</f>
        <v>21670</v>
      </c>
      <c r="J247" s="99">
        <f>+'Southern Presbytery'!J58</f>
        <v>0</v>
      </c>
      <c r="K247" s="99">
        <f>+'Southern Presbytery'!K58</f>
        <v>280</v>
      </c>
      <c r="L247" s="99">
        <f>+'Southern Presbytery'!L58</f>
        <v>0</v>
      </c>
      <c r="M247" s="99">
        <f>+'Southern Presbytery'!M58</f>
        <v>0</v>
      </c>
      <c r="N247" s="99">
        <f>+'Southern Presbytery'!N58</f>
        <v>1199</v>
      </c>
      <c r="O247" s="99">
        <f>+'Southern Presbytery'!O58</f>
        <v>0</v>
      </c>
      <c r="P247" s="99">
        <f>+'Southern Presbytery'!P58</f>
        <v>0</v>
      </c>
      <c r="Q247" s="53">
        <f t="shared" si="24"/>
        <v>111522</v>
      </c>
      <c r="R247" s="28"/>
      <c r="S247" s="100">
        <f>+'Southern Presbytery'!S58</f>
        <v>56903</v>
      </c>
      <c r="T247" s="99">
        <f>+'Southern Presbytery'!T58</f>
        <v>0</v>
      </c>
      <c r="U247" s="99">
        <f>+'Southern Presbytery'!U58</f>
        <v>269</v>
      </c>
      <c r="V247" s="99">
        <f>+'Southern Presbytery'!V58</f>
        <v>12315</v>
      </c>
      <c r="W247" s="99">
        <f>+'Southern Presbytery'!W58</f>
        <v>15293</v>
      </c>
      <c r="X247" s="99">
        <f>+'Southern Presbytery'!X58</f>
        <v>20925</v>
      </c>
      <c r="Y247" s="99">
        <f>+'Southern Presbytery'!Y58</f>
        <v>1200</v>
      </c>
      <c r="Z247" s="99">
        <f>+'Southern Presbytery'!Z58</f>
        <v>21615</v>
      </c>
      <c r="AA247" s="99">
        <f>+'Southern Presbytery'!AA58</f>
        <v>0</v>
      </c>
      <c r="AB247" s="88">
        <f t="shared" si="25"/>
        <v>128520</v>
      </c>
      <c r="AC247" s="53">
        <f t="shared" si="26"/>
        <v>-16998</v>
      </c>
      <c r="AD247" s="41"/>
      <c r="AE247" s="100">
        <f>+'Southern Presbytery'!AE58</f>
        <v>2244000</v>
      </c>
      <c r="AF247" s="100">
        <f>+'Southern Presbytery'!AF58</f>
        <v>73000</v>
      </c>
      <c r="AG247" s="100">
        <f>+'Southern Presbytery'!AG58</f>
        <v>37827</v>
      </c>
      <c r="AH247" s="100">
        <f>+'Southern Presbytery'!AH58</f>
        <v>0</v>
      </c>
      <c r="AI247" s="53">
        <f t="shared" si="27"/>
        <v>2354827</v>
      </c>
      <c r="AJ247" s="100">
        <f>+'Southern Presbytery'!AJ58</f>
        <v>0</v>
      </c>
      <c r="AK247" s="53">
        <f t="shared" si="28"/>
        <v>2354827</v>
      </c>
      <c r="AL247" s="41"/>
      <c r="AM247" s="89"/>
      <c r="AN247" s="41"/>
    </row>
    <row r="248" spans="1:40" ht="22.5" customHeight="1">
      <c r="A248" s="4">
        <f t="shared" si="29"/>
        <v>244</v>
      </c>
      <c r="B248" s="43" t="s">
        <v>305</v>
      </c>
      <c r="C248" s="43">
        <v>9842</v>
      </c>
      <c r="D248" s="65" t="s">
        <v>274</v>
      </c>
      <c r="E248" s="51">
        <f t="shared" si="23"/>
        <v>1</v>
      </c>
      <c r="F248" s="137" t="s">
        <v>315</v>
      </c>
      <c r="G248" s="99">
        <f>+'Southern Presbytery'!G59</f>
        <v>91099</v>
      </c>
      <c r="H248" s="99">
        <f>+'Southern Presbytery'!H59</f>
        <v>450</v>
      </c>
      <c r="I248" s="99">
        <f>+'Southern Presbytery'!I59</f>
        <v>553</v>
      </c>
      <c r="J248" s="99">
        <f>+'Southern Presbytery'!J59</f>
        <v>21264</v>
      </c>
      <c r="K248" s="99">
        <f>+'Southern Presbytery'!K59</f>
        <v>0</v>
      </c>
      <c r="L248" s="99">
        <f>+'Southern Presbytery'!L59</f>
        <v>0</v>
      </c>
      <c r="M248" s="99">
        <f>+'Southern Presbytery'!M59</f>
        <v>3301</v>
      </c>
      <c r="N248" s="99">
        <f>+'Southern Presbytery'!N59</f>
        <v>205</v>
      </c>
      <c r="O248" s="99">
        <f>+'Southern Presbytery'!O59</f>
        <v>2771</v>
      </c>
      <c r="P248" s="99">
        <f>+'Southern Presbytery'!P59</f>
        <v>7487</v>
      </c>
      <c r="Q248" s="53">
        <f t="shared" si="24"/>
        <v>127130</v>
      </c>
      <c r="R248" s="12"/>
      <c r="S248" s="100">
        <f>+'Southern Presbytery'!S59</f>
        <v>0</v>
      </c>
      <c r="T248" s="99">
        <f>+'Southern Presbytery'!T59</f>
        <v>0</v>
      </c>
      <c r="U248" s="99">
        <f>+'Southern Presbytery'!U59</f>
        <v>6354</v>
      </c>
      <c r="V248" s="99">
        <f>+'Southern Presbytery'!V59</f>
        <v>1299</v>
      </c>
      <c r="W248" s="99">
        <f>+'Southern Presbytery'!W59</f>
        <v>23892</v>
      </c>
      <c r="X248" s="99">
        <f>+'Southern Presbytery'!X59</f>
        <v>25151</v>
      </c>
      <c r="Y248" s="99">
        <f>+'Southern Presbytery'!Y59</f>
        <v>10676</v>
      </c>
      <c r="Z248" s="99">
        <f>+'Southern Presbytery'!Z59</f>
        <v>0</v>
      </c>
      <c r="AA248" s="99">
        <f>+'Southern Presbytery'!AA59</f>
        <v>54000</v>
      </c>
      <c r="AB248" s="88">
        <f t="shared" si="25"/>
        <v>121372</v>
      </c>
      <c r="AC248" s="53">
        <f t="shared" si="26"/>
        <v>5758</v>
      </c>
      <c r="AD248" s="41"/>
      <c r="AE248" s="100">
        <f>+'Southern Presbytery'!AE59</f>
        <v>1385000</v>
      </c>
      <c r="AF248" s="100">
        <f>+'Southern Presbytery'!AF59</f>
        <v>2000</v>
      </c>
      <c r="AG248" s="100">
        <f>+'Southern Presbytery'!AG59</f>
        <v>62342</v>
      </c>
      <c r="AH248" s="100">
        <f>+'Southern Presbytery'!AH59</f>
        <v>0</v>
      </c>
      <c r="AI248" s="53">
        <f t="shared" si="27"/>
        <v>1449342</v>
      </c>
      <c r="AJ248" s="100">
        <f>+'Southern Presbytery'!AJ59</f>
        <v>0</v>
      </c>
      <c r="AK248" s="53">
        <f t="shared" si="28"/>
        <v>1449342</v>
      </c>
      <c r="AL248" s="41"/>
      <c r="AM248" s="89"/>
      <c r="AN248" s="41"/>
    </row>
    <row r="249" spans="1:40" ht="22.5" customHeight="1">
      <c r="A249" s="4">
        <f t="shared" si="29"/>
        <v>245</v>
      </c>
      <c r="B249" s="43" t="s">
        <v>305</v>
      </c>
      <c r="C249" s="43">
        <v>9856</v>
      </c>
      <c r="D249" s="65" t="s">
        <v>221</v>
      </c>
      <c r="E249" s="51">
        <f t="shared" si="23"/>
        <v>1</v>
      </c>
      <c r="F249" s="137" t="s">
        <v>315</v>
      </c>
      <c r="G249" s="99">
        <f>+'Southern Presbytery'!G60</f>
        <v>107829</v>
      </c>
      <c r="H249" s="99">
        <f>+'Southern Presbytery'!H60</f>
        <v>26931</v>
      </c>
      <c r="I249" s="99">
        <f>+'Southern Presbytery'!I60</f>
        <v>0</v>
      </c>
      <c r="J249" s="99">
        <f>+'Southern Presbytery'!J60</f>
        <v>0</v>
      </c>
      <c r="K249" s="99">
        <f>+'Southern Presbytery'!K60</f>
        <v>0</v>
      </c>
      <c r="L249" s="99">
        <f>+'Southern Presbytery'!L60</f>
        <v>0</v>
      </c>
      <c r="M249" s="99">
        <f>+'Southern Presbytery'!M60</f>
        <v>32179</v>
      </c>
      <c r="N249" s="99">
        <f>+'Southern Presbytery'!N60</f>
        <v>13140</v>
      </c>
      <c r="O249" s="99">
        <f>+'Southern Presbytery'!O60</f>
        <v>3850</v>
      </c>
      <c r="P249" s="99">
        <f>+'Southern Presbytery'!P60</f>
        <v>6370</v>
      </c>
      <c r="Q249" s="53">
        <f t="shared" si="24"/>
        <v>190299</v>
      </c>
      <c r="R249" s="12"/>
      <c r="S249" s="100">
        <f>+'Southern Presbytery'!S60</f>
        <v>20000</v>
      </c>
      <c r="T249" s="99">
        <f>+'Southern Presbytery'!T60</f>
        <v>0</v>
      </c>
      <c r="U249" s="99">
        <f>+'Southern Presbytery'!U60</f>
        <v>6830</v>
      </c>
      <c r="V249" s="99">
        <f>+'Southern Presbytery'!V60</f>
        <v>20765</v>
      </c>
      <c r="W249" s="99">
        <f>+'Southern Presbytery'!W60</f>
        <v>41260</v>
      </c>
      <c r="X249" s="99">
        <f>+'Southern Presbytery'!X60</f>
        <v>26739</v>
      </c>
      <c r="Y249" s="99">
        <f>+'Southern Presbytery'!Y60</f>
        <v>8603</v>
      </c>
      <c r="Z249" s="99">
        <f>+'Southern Presbytery'!Z60</f>
        <v>1300</v>
      </c>
      <c r="AA249" s="99">
        <f>+'Southern Presbytery'!AA60</f>
        <v>28416</v>
      </c>
      <c r="AB249" s="88">
        <f t="shared" si="25"/>
        <v>153913</v>
      </c>
      <c r="AC249" s="53">
        <f t="shared" si="26"/>
        <v>36386</v>
      </c>
      <c r="AD249" s="41"/>
      <c r="AE249" s="100">
        <f>+'Southern Presbytery'!AE60</f>
        <v>3588461</v>
      </c>
      <c r="AF249" s="100">
        <f>+'Southern Presbytery'!AF60</f>
        <v>208178</v>
      </c>
      <c r="AG249" s="100">
        <f>+'Southern Presbytery'!AG60</f>
        <v>250005</v>
      </c>
      <c r="AH249" s="100">
        <f>+'Southern Presbytery'!AH60</f>
        <v>0</v>
      </c>
      <c r="AI249" s="53">
        <f t="shared" si="27"/>
        <v>4046644</v>
      </c>
      <c r="AJ249" s="100">
        <f>+'Southern Presbytery'!AJ60</f>
        <v>9865</v>
      </c>
      <c r="AK249" s="53">
        <f t="shared" si="28"/>
        <v>4036779</v>
      </c>
      <c r="AL249" s="41"/>
      <c r="AM249" s="89"/>
      <c r="AN249" s="41"/>
    </row>
    <row r="250" spans="1:40" ht="22.5" customHeight="1">
      <c r="A250" s="4">
        <f t="shared" si="29"/>
        <v>246</v>
      </c>
      <c r="B250" s="43" t="s">
        <v>305</v>
      </c>
      <c r="C250" s="43">
        <v>9761</v>
      </c>
      <c r="D250" s="65" t="s">
        <v>171</v>
      </c>
      <c r="E250" s="51">
        <f t="shared" si="23"/>
        <v>1</v>
      </c>
      <c r="F250" s="137" t="s">
        <v>315</v>
      </c>
      <c r="G250" s="99">
        <f>+'Southern Presbytery'!G61</f>
        <v>111883</v>
      </c>
      <c r="H250" s="99">
        <f>+'Southern Presbytery'!H61</f>
        <v>0</v>
      </c>
      <c r="I250" s="99">
        <f>+'Southern Presbytery'!I61</f>
        <v>36462</v>
      </c>
      <c r="J250" s="99">
        <f>+'Southern Presbytery'!J61</f>
        <v>0</v>
      </c>
      <c r="K250" s="99">
        <f>+'Southern Presbytery'!K61</f>
        <v>19700</v>
      </c>
      <c r="L250" s="99">
        <f>+'Southern Presbytery'!L61</f>
        <v>0</v>
      </c>
      <c r="M250" s="99">
        <f>+'Southern Presbytery'!M61</f>
        <v>12900</v>
      </c>
      <c r="N250" s="99">
        <f>+'Southern Presbytery'!N61</f>
        <v>10053</v>
      </c>
      <c r="O250" s="99">
        <f>+'Southern Presbytery'!O61</f>
        <v>34780</v>
      </c>
      <c r="P250" s="99">
        <f>+'Southern Presbytery'!P61</f>
        <v>5707</v>
      </c>
      <c r="Q250" s="53">
        <f t="shared" si="24"/>
        <v>231485</v>
      </c>
      <c r="R250" s="12"/>
      <c r="S250" s="100">
        <f>+'Southern Presbytery'!S61</f>
        <v>58659</v>
      </c>
      <c r="T250" s="99">
        <f>+'Southern Presbytery'!T61</f>
        <v>18210</v>
      </c>
      <c r="U250" s="99">
        <f>+'Southern Presbytery'!U61</f>
        <v>10758</v>
      </c>
      <c r="V250" s="99">
        <f>+'Southern Presbytery'!V61</f>
        <v>46151</v>
      </c>
      <c r="W250" s="99">
        <f>+'Southern Presbytery'!W61</f>
        <v>12965</v>
      </c>
      <c r="X250" s="99">
        <f>+'Southern Presbytery'!X61</f>
        <v>27896</v>
      </c>
      <c r="Y250" s="99">
        <f>+'Southern Presbytery'!Y61</f>
        <v>7116</v>
      </c>
      <c r="Z250" s="99">
        <f>+'Southern Presbytery'!Z61</f>
        <v>37603</v>
      </c>
      <c r="AA250" s="99">
        <f>+'Southern Presbytery'!AA61</f>
        <v>0</v>
      </c>
      <c r="AB250" s="88">
        <f t="shared" si="25"/>
        <v>219358</v>
      </c>
      <c r="AC250" s="53">
        <f t="shared" si="26"/>
        <v>12127</v>
      </c>
      <c r="AD250" s="41"/>
      <c r="AE250" s="100">
        <f>+'Southern Presbytery'!AE61</f>
        <v>0</v>
      </c>
      <c r="AF250" s="100">
        <f>+'Southern Presbytery'!AF61</f>
        <v>0</v>
      </c>
      <c r="AG250" s="100">
        <f>+'Southern Presbytery'!AG61</f>
        <v>289287</v>
      </c>
      <c r="AH250" s="100">
        <f>+'Southern Presbytery'!AH61</f>
        <v>2203</v>
      </c>
      <c r="AI250" s="53">
        <f t="shared" si="27"/>
        <v>291490</v>
      </c>
      <c r="AJ250" s="100">
        <f>+'Southern Presbytery'!AJ61</f>
        <v>0</v>
      </c>
      <c r="AK250" s="53">
        <f t="shared" si="28"/>
        <v>291490</v>
      </c>
      <c r="AL250" s="41"/>
      <c r="AM250" s="89"/>
      <c r="AN250" s="41"/>
    </row>
    <row r="251" spans="1:40" ht="22.5" customHeight="1">
      <c r="A251" s="4">
        <f t="shared" si="29"/>
        <v>247</v>
      </c>
      <c r="B251" s="43" t="s">
        <v>305</v>
      </c>
      <c r="C251" s="43">
        <v>9834</v>
      </c>
      <c r="D251" s="65" t="s">
        <v>216</v>
      </c>
      <c r="E251" s="51">
        <f t="shared" si="23"/>
        <v>1</v>
      </c>
      <c r="F251" s="137" t="s">
        <v>315</v>
      </c>
      <c r="G251" s="99">
        <f>+'Southern Presbytery'!G62</f>
        <v>22893</v>
      </c>
      <c r="H251" s="99">
        <f>+'Southern Presbytery'!H62</f>
        <v>0</v>
      </c>
      <c r="I251" s="99">
        <f>+'Southern Presbytery'!I62</f>
        <v>517</v>
      </c>
      <c r="J251" s="99">
        <f>+'Southern Presbytery'!J62</f>
        <v>0</v>
      </c>
      <c r="K251" s="99">
        <f>+'Southern Presbytery'!K62</f>
        <v>0</v>
      </c>
      <c r="L251" s="99">
        <f>+'Southern Presbytery'!L62</f>
        <v>0</v>
      </c>
      <c r="M251" s="99">
        <f>+'Southern Presbytery'!M62</f>
        <v>910</v>
      </c>
      <c r="N251" s="99">
        <f>+'Southern Presbytery'!N62</f>
        <v>1743</v>
      </c>
      <c r="O251" s="99">
        <f>+'Southern Presbytery'!O62</f>
        <v>0</v>
      </c>
      <c r="P251" s="99">
        <f>+'Southern Presbytery'!P62</f>
        <v>21657</v>
      </c>
      <c r="Q251" s="53">
        <f t="shared" si="24"/>
        <v>47720</v>
      </c>
      <c r="R251" s="10"/>
      <c r="S251" s="100">
        <f>+'Southern Presbytery'!S62</f>
        <v>35897</v>
      </c>
      <c r="T251" s="99">
        <f>+'Southern Presbytery'!T62</f>
        <v>0</v>
      </c>
      <c r="U251" s="99">
        <f>+'Southern Presbytery'!U62</f>
        <v>0</v>
      </c>
      <c r="V251" s="99">
        <f>+'Southern Presbytery'!V62</f>
        <v>179</v>
      </c>
      <c r="W251" s="99">
        <f>+'Southern Presbytery'!W62</f>
        <v>15534</v>
      </c>
      <c r="X251" s="99">
        <f>+'Southern Presbytery'!X62</f>
        <v>6732</v>
      </c>
      <c r="Y251" s="99">
        <f>+'Southern Presbytery'!Y62</f>
        <v>0</v>
      </c>
      <c r="Z251" s="99">
        <f>+'Southern Presbytery'!Z62</f>
        <v>1641</v>
      </c>
      <c r="AA251" s="99">
        <f>+'Southern Presbytery'!AA62</f>
        <v>0</v>
      </c>
      <c r="AB251" s="88">
        <f t="shared" si="25"/>
        <v>59983</v>
      </c>
      <c r="AC251" s="53">
        <f t="shared" si="26"/>
        <v>-12263</v>
      </c>
      <c r="AD251" s="41"/>
      <c r="AE251" s="100">
        <f>+'Southern Presbytery'!AE62</f>
        <v>0</v>
      </c>
      <c r="AF251" s="100">
        <f>+'Southern Presbytery'!AF62</f>
        <v>3823</v>
      </c>
      <c r="AG251" s="100">
        <f>+'Southern Presbytery'!AG62</f>
        <v>66738</v>
      </c>
      <c r="AH251" s="100">
        <f>+'Southern Presbytery'!AH62</f>
        <v>1035</v>
      </c>
      <c r="AI251" s="53">
        <f t="shared" si="27"/>
        <v>71596</v>
      </c>
      <c r="AJ251" s="100">
        <f>+'Southern Presbytery'!AJ62</f>
        <v>0</v>
      </c>
      <c r="AK251" s="53">
        <f t="shared" si="28"/>
        <v>71596</v>
      </c>
      <c r="AL251" s="41"/>
      <c r="AM251" s="89"/>
      <c r="AN251" s="41"/>
    </row>
    <row r="252" spans="1:40" ht="22.5" customHeight="1">
      <c r="A252" s="4">
        <f t="shared" si="29"/>
        <v>248</v>
      </c>
      <c r="B252" s="43" t="s">
        <v>305</v>
      </c>
      <c r="C252" s="43">
        <v>9791</v>
      </c>
      <c r="D252" s="65" t="s">
        <v>180</v>
      </c>
      <c r="E252" s="51">
        <f t="shared" si="23"/>
      </c>
      <c r="F252" s="137" t="s">
        <v>316</v>
      </c>
      <c r="G252" s="99">
        <f>+'Southern Presbytery'!G63</f>
        <v>15839</v>
      </c>
      <c r="H252" s="99">
        <f>+'Southern Presbytery'!H63</f>
        <v>1863</v>
      </c>
      <c r="I252" s="99">
        <f>+'Southern Presbytery'!I63</f>
        <v>0</v>
      </c>
      <c r="J252" s="99">
        <f>+'Southern Presbytery'!J63</f>
        <v>0</v>
      </c>
      <c r="K252" s="99">
        <f>+'Southern Presbytery'!K63</f>
        <v>0</v>
      </c>
      <c r="L252" s="99">
        <f>+'Southern Presbytery'!L63</f>
        <v>0</v>
      </c>
      <c r="M252" s="99">
        <f>+'Southern Presbytery'!M63</f>
        <v>135</v>
      </c>
      <c r="N252" s="99">
        <f>+'Southern Presbytery'!N63</f>
        <v>4831</v>
      </c>
      <c r="O252" s="99">
        <f>+'Southern Presbytery'!O63</f>
        <v>1734</v>
      </c>
      <c r="P252" s="99">
        <f>+'Southern Presbytery'!P63</f>
        <v>0</v>
      </c>
      <c r="Q252" s="53">
        <f t="shared" si="24"/>
        <v>24402</v>
      </c>
      <c r="R252" s="28"/>
      <c r="S252" s="100">
        <f>+'Southern Presbytery'!S63</f>
        <v>0</v>
      </c>
      <c r="T252" s="99">
        <f>+'Southern Presbytery'!T63</f>
        <v>0</v>
      </c>
      <c r="U252" s="99">
        <f>+'Southern Presbytery'!U63</f>
        <v>0</v>
      </c>
      <c r="V252" s="99">
        <f>+'Southern Presbytery'!V63</f>
        <v>7267</v>
      </c>
      <c r="W252" s="99">
        <f>+'Southern Presbytery'!W63</f>
        <v>11955</v>
      </c>
      <c r="X252" s="99">
        <f>+'Southern Presbytery'!X63</f>
        <v>4873</v>
      </c>
      <c r="Y252" s="99">
        <f>+'Southern Presbytery'!Y63</f>
        <v>0</v>
      </c>
      <c r="Z252" s="99">
        <f>+'Southern Presbytery'!Z63</f>
        <v>0</v>
      </c>
      <c r="AA252" s="99">
        <f>+'Southern Presbytery'!AA63</f>
        <v>2898</v>
      </c>
      <c r="AB252" s="88">
        <f t="shared" si="25"/>
        <v>26993</v>
      </c>
      <c r="AC252" s="53">
        <f t="shared" si="26"/>
        <v>-2591</v>
      </c>
      <c r="AD252" s="41"/>
      <c r="AE252" s="100">
        <f>+'Southern Presbytery'!AE63</f>
        <v>275000</v>
      </c>
      <c r="AF252" s="100">
        <f>+'Southern Presbytery'!AF63</f>
        <v>0</v>
      </c>
      <c r="AG252" s="100">
        <f>+'Southern Presbytery'!AG63</f>
        <v>195231</v>
      </c>
      <c r="AH252" s="100">
        <f>+'Southern Presbytery'!AH63</f>
        <v>0</v>
      </c>
      <c r="AI252" s="53">
        <f t="shared" si="27"/>
        <v>470231</v>
      </c>
      <c r="AJ252" s="100">
        <f>+'Southern Presbytery'!AJ63</f>
        <v>0</v>
      </c>
      <c r="AK252" s="53">
        <f t="shared" si="28"/>
        <v>470231</v>
      </c>
      <c r="AL252" s="41"/>
      <c r="AM252" s="89"/>
      <c r="AN252" s="41"/>
    </row>
    <row r="253" spans="1:40" ht="22.5" customHeight="1">
      <c r="A253" s="4">
        <f t="shared" si="29"/>
        <v>249</v>
      </c>
      <c r="B253" s="43" t="s">
        <v>305</v>
      </c>
      <c r="C253" s="43">
        <v>9756</v>
      </c>
      <c r="D253" s="65" t="s">
        <v>167</v>
      </c>
      <c r="E253" s="51">
        <f t="shared" si="23"/>
      </c>
      <c r="F253" s="137" t="s">
        <v>316</v>
      </c>
      <c r="G253" s="99">
        <f>+'Southern Presbytery'!G64</f>
        <v>64942</v>
      </c>
      <c r="H253" s="99">
        <f>+'Southern Presbytery'!H64</f>
        <v>0</v>
      </c>
      <c r="I253" s="99">
        <f>+'Southern Presbytery'!I64</f>
        <v>816</v>
      </c>
      <c r="J253" s="99">
        <f>+'Southern Presbytery'!J64</f>
        <v>0</v>
      </c>
      <c r="K253" s="99">
        <f>+'Southern Presbytery'!K64</f>
        <v>6000</v>
      </c>
      <c r="L253" s="99">
        <f>+'Southern Presbytery'!L64</f>
        <v>500</v>
      </c>
      <c r="M253" s="99">
        <f>+'Southern Presbytery'!M64</f>
        <v>21489</v>
      </c>
      <c r="N253" s="99">
        <f>+'Southern Presbytery'!N64</f>
        <v>14225</v>
      </c>
      <c r="O253" s="99">
        <f>+'Southern Presbytery'!O64</f>
        <v>6808</v>
      </c>
      <c r="P253" s="99">
        <f>+'Southern Presbytery'!P64</f>
        <v>100</v>
      </c>
      <c r="Q253" s="53">
        <f t="shared" si="24"/>
        <v>114880</v>
      </c>
      <c r="R253" s="12"/>
      <c r="S253" s="100">
        <f>+'Southern Presbytery'!S64</f>
        <v>0</v>
      </c>
      <c r="T253" s="99">
        <f>+'Southern Presbytery'!T64</f>
        <v>0</v>
      </c>
      <c r="U253" s="99">
        <f>+'Southern Presbytery'!U64</f>
        <v>28534</v>
      </c>
      <c r="V253" s="99">
        <f>+'Southern Presbytery'!V64</f>
        <v>0</v>
      </c>
      <c r="W253" s="99">
        <f>+'Southern Presbytery'!W64</f>
        <v>19658</v>
      </c>
      <c r="X253" s="99">
        <f>+'Southern Presbytery'!X64</f>
        <v>14959</v>
      </c>
      <c r="Y253" s="99">
        <f>+'Southern Presbytery'!Y64</f>
        <v>255</v>
      </c>
      <c r="Z253" s="99">
        <f>+'Southern Presbytery'!Z64</f>
        <v>561</v>
      </c>
      <c r="AA253" s="99">
        <f>+'Southern Presbytery'!AA64</f>
        <v>964</v>
      </c>
      <c r="AB253" s="88">
        <f t="shared" si="25"/>
        <v>64931</v>
      </c>
      <c r="AC253" s="53">
        <f t="shared" si="26"/>
        <v>49949</v>
      </c>
      <c r="AD253" s="41"/>
      <c r="AE253" s="100">
        <f>+'Southern Presbytery'!AE64</f>
        <v>910000</v>
      </c>
      <c r="AF253" s="100">
        <f>+'Southern Presbytery'!AF64</f>
        <v>182000</v>
      </c>
      <c r="AG253" s="100">
        <f>+'Southern Presbytery'!AG64</f>
        <v>360448</v>
      </c>
      <c r="AH253" s="100">
        <f>+'Southern Presbytery'!AH64</f>
        <v>1156</v>
      </c>
      <c r="AI253" s="53">
        <f t="shared" si="27"/>
        <v>1453604</v>
      </c>
      <c r="AJ253" s="100">
        <f>+'Southern Presbytery'!AJ64</f>
        <v>0</v>
      </c>
      <c r="AK253" s="53">
        <f t="shared" si="28"/>
        <v>1453604</v>
      </c>
      <c r="AL253" s="41"/>
      <c r="AM253" s="89"/>
      <c r="AN253" s="41"/>
    </row>
    <row r="254" spans="1:40" ht="22.5" customHeight="1">
      <c r="A254" s="4">
        <f t="shared" si="29"/>
        <v>250</v>
      </c>
      <c r="B254" s="43" t="s">
        <v>305</v>
      </c>
      <c r="C254" s="43">
        <v>9854</v>
      </c>
      <c r="D254" s="65" t="s">
        <v>294</v>
      </c>
      <c r="E254" s="51">
        <f t="shared" si="23"/>
      </c>
      <c r="F254" s="137" t="s">
        <v>316</v>
      </c>
      <c r="G254" s="99">
        <f>+'Southern Presbytery'!G65</f>
        <v>145923</v>
      </c>
      <c r="H254" s="99">
        <f>+'Southern Presbytery'!H65</f>
        <v>178</v>
      </c>
      <c r="I254" s="99">
        <f>+'Southern Presbytery'!I65</f>
        <v>770</v>
      </c>
      <c r="J254" s="99">
        <f>+'Southern Presbytery'!J65</f>
        <v>401875</v>
      </c>
      <c r="K254" s="99">
        <f>+'Southern Presbytery'!K65</f>
        <v>0</v>
      </c>
      <c r="L254" s="99">
        <f>+'Southern Presbytery'!L65</f>
        <v>0</v>
      </c>
      <c r="M254" s="99">
        <f>+'Southern Presbytery'!M65</f>
        <v>18354</v>
      </c>
      <c r="N254" s="99">
        <f>+'Southern Presbytery'!N65</f>
        <v>11470</v>
      </c>
      <c r="O254" s="99">
        <f>+'Southern Presbytery'!O65</f>
        <v>16671</v>
      </c>
      <c r="P254" s="99">
        <f>+'Southern Presbytery'!P65</f>
        <v>4029</v>
      </c>
      <c r="Q254" s="53">
        <f t="shared" si="24"/>
        <v>599270</v>
      </c>
      <c r="R254" s="12"/>
      <c r="S254" s="100">
        <f>+'Southern Presbytery'!S65</f>
        <v>77323</v>
      </c>
      <c r="T254" s="99">
        <f>+'Southern Presbytery'!T65</f>
        <v>0</v>
      </c>
      <c r="U254" s="99">
        <f>+'Southern Presbytery'!U65</f>
        <v>0</v>
      </c>
      <c r="V254" s="99">
        <f>+'Southern Presbytery'!V65</f>
        <v>36783</v>
      </c>
      <c r="W254" s="99">
        <f>+'Southern Presbytery'!W65</f>
        <v>47903</v>
      </c>
      <c r="X254" s="99">
        <f>+'Southern Presbytery'!X65</f>
        <v>58011</v>
      </c>
      <c r="Y254" s="99">
        <f>+'Southern Presbytery'!Y65</f>
        <v>7623</v>
      </c>
      <c r="Z254" s="99">
        <f>+'Southern Presbytery'!Z65</f>
        <v>0</v>
      </c>
      <c r="AA254" s="99">
        <f>+'Southern Presbytery'!AA65</f>
        <v>0</v>
      </c>
      <c r="AB254" s="88">
        <f t="shared" si="25"/>
        <v>227643</v>
      </c>
      <c r="AC254" s="53">
        <f t="shared" si="26"/>
        <v>371627</v>
      </c>
      <c r="AD254" s="41"/>
      <c r="AE254" s="100">
        <f>+'Southern Presbytery'!AE65</f>
        <v>6030000</v>
      </c>
      <c r="AF254" s="100">
        <f>+'Southern Presbytery'!AF65</f>
        <v>412000</v>
      </c>
      <c r="AG254" s="100">
        <f>+'Southern Presbytery'!AG65</f>
        <v>300178</v>
      </c>
      <c r="AH254" s="100">
        <f>+'Southern Presbytery'!AH65</f>
        <v>5887</v>
      </c>
      <c r="AI254" s="53">
        <f t="shared" si="27"/>
        <v>6748065</v>
      </c>
      <c r="AJ254" s="100">
        <f>+'Southern Presbytery'!AJ65</f>
        <v>4700</v>
      </c>
      <c r="AK254" s="53">
        <f t="shared" si="28"/>
        <v>6743365</v>
      </c>
      <c r="AL254" s="41"/>
      <c r="AM254" s="89"/>
      <c r="AN254" s="41"/>
    </row>
    <row r="255" spans="1:40" ht="22.5" customHeight="1">
      <c r="A255" s="4">
        <f t="shared" si="29"/>
        <v>251</v>
      </c>
      <c r="B255" s="43" t="s">
        <v>305</v>
      </c>
      <c r="C255" s="43">
        <v>9845</v>
      </c>
      <c r="D255" s="65" t="s">
        <v>217</v>
      </c>
      <c r="E255" s="51">
        <f t="shared" si="23"/>
        <v>1</v>
      </c>
      <c r="F255" s="137" t="s">
        <v>315</v>
      </c>
      <c r="G255" s="99">
        <f>+'Southern Presbytery'!G66</f>
        <v>33950</v>
      </c>
      <c r="H255" s="99">
        <f>+'Southern Presbytery'!H66</f>
        <v>0</v>
      </c>
      <c r="I255" s="99">
        <f>+'Southern Presbytery'!I66</f>
        <v>0</v>
      </c>
      <c r="J255" s="99">
        <f>+'Southern Presbytery'!J66</f>
        <v>0</v>
      </c>
      <c r="K255" s="99">
        <f>+'Southern Presbytery'!K66</f>
        <v>0</v>
      </c>
      <c r="L255" s="99">
        <f>+'Southern Presbytery'!L66</f>
        <v>0</v>
      </c>
      <c r="M255" s="99">
        <f>+'Southern Presbytery'!M66</f>
        <v>11008</v>
      </c>
      <c r="N255" s="99">
        <f>+'Southern Presbytery'!N66</f>
        <v>5844</v>
      </c>
      <c r="O255" s="99">
        <f>+'Southern Presbytery'!O66</f>
        <v>0</v>
      </c>
      <c r="P255" s="99">
        <f>+'Southern Presbytery'!P66</f>
        <v>0</v>
      </c>
      <c r="Q255" s="53">
        <f t="shared" si="24"/>
        <v>50802</v>
      </c>
      <c r="R255" s="28"/>
      <c r="S255" s="100">
        <f>+'Southern Presbytery'!S66</f>
        <v>0</v>
      </c>
      <c r="T255" s="99">
        <f>+'Southern Presbytery'!T66</f>
        <v>0</v>
      </c>
      <c r="U255" s="99">
        <f>+'Southern Presbytery'!U66</f>
        <v>4620</v>
      </c>
      <c r="V255" s="99">
        <f>+'Southern Presbytery'!V66</f>
        <v>0</v>
      </c>
      <c r="W255" s="99">
        <f>+'Southern Presbytery'!W66</f>
        <v>8647</v>
      </c>
      <c r="X255" s="99">
        <f>+'Southern Presbytery'!X66</f>
        <v>9897</v>
      </c>
      <c r="Y255" s="99">
        <f>+'Southern Presbytery'!Y66</f>
        <v>3942</v>
      </c>
      <c r="Z255" s="99">
        <f>+'Southern Presbytery'!Z66</f>
        <v>61914</v>
      </c>
      <c r="AA255" s="99">
        <f>+'Southern Presbytery'!AA66</f>
        <v>0</v>
      </c>
      <c r="AB255" s="88">
        <f t="shared" si="25"/>
        <v>89020</v>
      </c>
      <c r="AC255" s="53">
        <f t="shared" si="26"/>
        <v>-38218</v>
      </c>
      <c r="AD255" s="41"/>
      <c r="AE255" s="100">
        <f>+'Southern Presbytery'!AE66</f>
        <v>440000</v>
      </c>
      <c r="AF255" s="100">
        <f>+'Southern Presbytery'!AF66</f>
        <v>4989</v>
      </c>
      <c r="AG255" s="100">
        <f>+'Southern Presbytery'!AG66</f>
        <v>120692</v>
      </c>
      <c r="AH255" s="100">
        <f>+'Southern Presbytery'!AH66</f>
        <v>0</v>
      </c>
      <c r="AI255" s="53">
        <f t="shared" si="27"/>
        <v>565681</v>
      </c>
      <c r="AJ255" s="100">
        <f>+'Southern Presbytery'!AJ66</f>
        <v>0</v>
      </c>
      <c r="AK255" s="53">
        <f t="shared" si="28"/>
        <v>565681</v>
      </c>
      <c r="AL255" s="41"/>
      <c r="AM255" s="89"/>
      <c r="AN255" s="41"/>
    </row>
    <row r="256" spans="1:40" ht="22.5" customHeight="1">
      <c r="A256" s="4">
        <f t="shared" si="29"/>
        <v>252</v>
      </c>
      <c r="B256" s="43" t="s">
        <v>305</v>
      </c>
      <c r="C256" s="43">
        <v>9832</v>
      </c>
      <c r="D256" s="65" t="s">
        <v>232</v>
      </c>
      <c r="E256" s="51">
        <f t="shared" si="23"/>
        <v>1</v>
      </c>
      <c r="F256" s="137" t="s">
        <v>315</v>
      </c>
      <c r="G256" s="99">
        <f>+'Southern Presbytery'!G67</f>
        <v>251446</v>
      </c>
      <c r="H256" s="99">
        <f>+'Southern Presbytery'!H67</f>
        <v>0</v>
      </c>
      <c r="I256" s="99">
        <f>+'Southern Presbytery'!I67</f>
        <v>4616</v>
      </c>
      <c r="J256" s="99">
        <f>+'Southern Presbytery'!J67</f>
        <v>0</v>
      </c>
      <c r="K256" s="99">
        <f>+'Southern Presbytery'!K67</f>
        <v>29850</v>
      </c>
      <c r="L256" s="99">
        <f>+'Southern Presbytery'!L67</f>
        <v>0</v>
      </c>
      <c r="M256" s="99">
        <f>+'Southern Presbytery'!M67</f>
        <v>10475</v>
      </c>
      <c r="N256" s="99">
        <f>+'Southern Presbytery'!N67</f>
        <v>20008</v>
      </c>
      <c r="O256" s="99">
        <f>+'Southern Presbytery'!O67</f>
        <v>6642</v>
      </c>
      <c r="P256" s="99">
        <f>+'Southern Presbytery'!P67</f>
        <v>0</v>
      </c>
      <c r="Q256" s="53">
        <f t="shared" si="24"/>
        <v>323037</v>
      </c>
      <c r="R256" s="10"/>
      <c r="S256" s="100">
        <f>+'Southern Presbytery'!S67</f>
        <v>59004</v>
      </c>
      <c r="T256" s="99">
        <f>+'Southern Presbytery'!T67</f>
        <v>4568</v>
      </c>
      <c r="U256" s="99">
        <f>+'Southern Presbytery'!U67</f>
        <v>0</v>
      </c>
      <c r="V256" s="99">
        <f>+'Southern Presbytery'!V67</f>
        <v>169033</v>
      </c>
      <c r="W256" s="99">
        <f>+'Southern Presbytery'!W67</f>
        <v>139362</v>
      </c>
      <c r="X256" s="99">
        <f>+'Southern Presbytery'!X67</f>
        <v>111122</v>
      </c>
      <c r="Y256" s="99">
        <f>+'Southern Presbytery'!Y67</f>
        <v>19082</v>
      </c>
      <c r="Z256" s="99">
        <f>+'Southern Presbytery'!Z67</f>
        <v>0</v>
      </c>
      <c r="AA256" s="99">
        <f>+'Southern Presbytery'!AA67</f>
        <v>0</v>
      </c>
      <c r="AB256" s="88">
        <f t="shared" si="25"/>
        <v>502171</v>
      </c>
      <c r="AC256" s="53">
        <f t="shared" si="26"/>
        <v>-179134</v>
      </c>
      <c r="AD256" s="41"/>
      <c r="AE256" s="100">
        <f>+'Southern Presbytery'!AE67</f>
        <v>1735617</v>
      </c>
      <c r="AF256" s="100">
        <f>+'Southern Presbytery'!AF67</f>
        <v>11886</v>
      </c>
      <c r="AG256" s="100">
        <f>+'Southern Presbytery'!AG67</f>
        <v>451625</v>
      </c>
      <c r="AH256" s="100">
        <f>+'Southern Presbytery'!AH67</f>
        <v>5697</v>
      </c>
      <c r="AI256" s="53">
        <f t="shared" si="27"/>
        <v>2204825</v>
      </c>
      <c r="AJ256" s="100">
        <f>+'Southern Presbytery'!AJ67</f>
        <v>12612</v>
      </c>
      <c r="AK256" s="53">
        <f t="shared" si="28"/>
        <v>2192213</v>
      </c>
      <c r="AL256" s="41"/>
      <c r="AM256" s="89"/>
      <c r="AN256" s="41"/>
    </row>
    <row r="257" spans="1:40" ht="22.5" customHeight="1">
      <c r="A257" s="4">
        <f t="shared" si="29"/>
        <v>253</v>
      </c>
      <c r="B257" s="43" t="s">
        <v>305</v>
      </c>
      <c r="C257" s="43">
        <v>9848</v>
      </c>
      <c r="D257" s="65" t="s">
        <v>218</v>
      </c>
      <c r="E257" s="51">
        <f t="shared" si="23"/>
      </c>
      <c r="F257" s="137" t="s">
        <v>316</v>
      </c>
      <c r="G257" s="99">
        <f>+'Southern Presbytery'!G68</f>
        <v>31133</v>
      </c>
      <c r="H257" s="99">
        <f>+'Southern Presbytery'!H68</f>
        <v>0</v>
      </c>
      <c r="I257" s="99">
        <f>+'Southern Presbytery'!I68</f>
        <v>5000</v>
      </c>
      <c r="J257" s="99">
        <f>+'Southern Presbytery'!J68</f>
        <v>0</v>
      </c>
      <c r="K257" s="99">
        <f>+'Southern Presbytery'!K68</f>
        <v>1500</v>
      </c>
      <c r="L257" s="99">
        <f>+'Southern Presbytery'!L68</f>
        <v>0</v>
      </c>
      <c r="M257" s="99">
        <f>+'Southern Presbytery'!M68</f>
        <v>4043</v>
      </c>
      <c r="N257" s="99">
        <f>+'Southern Presbytery'!N68</f>
        <v>9697</v>
      </c>
      <c r="O257" s="99">
        <f>+'Southern Presbytery'!O68</f>
        <v>0</v>
      </c>
      <c r="P257" s="99">
        <f>+'Southern Presbytery'!P68</f>
        <v>2864</v>
      </c>
      <c r="Q257" s="53">
        <f t="shared" si="24"/>
        <v>54237</v>
      </c>
      <c r="R257" s="10"/>
      <c r="S257" s="100">
        <f>+'Southern Presbytery'!S68</f>
        <v>10491</v>
      </c>
      <c r="T257" s="99">
        <f>+'Southern Presbytery'!T68</f>
        <v>0</v>
      </c>
      <c r="U257" s="99">
        <f>+'Southern Presbytery'!U68</f>
        <v>4853</v>
      </c>
      <c r="V257" s="99">
        <f>+'Southern Presbytery'!V68</f>
        <v>0</v>
      </c>
      <c r="W257" s="99">
        <f>+'Southern Presbytery'!W68</f>
        <v>14261</v>
      </c>
      <c r="X257" s="99">
        <f>+'Southern Presbytery'!X68</f>
        <v>416</v>
      </c>
      <c r="Y257" s="99">
        <f>+'Southern Presbytery'!Y68</f>
        <v>5718</v>
      </c>
      <c r="Z257" s="99">
        <f>+'Southern Presbytery'!Z68</f>
        <v>6600</v>
      </c>
      <c r="AA257" s="99">
        <f>+'Southern Presbytery'!AA68</f>
        <v>0</v>
      </c>
      <c r="AB257" s="88">
        <f t="shared" si="25"/>
        <v>42339</v>
      </c>
      <c r="AC257" s="53">
        <f t="shared" si="26"/>
        <v>11898</v>
      </c>
      <c r="AD257" s="41"/>
      <c r="AE257" s="100">
        <f>+'Southern Presbytery'!AE68</f>
        <v>1880000</v>
      </c>
      <c r="AF257" s="100">
        <f>+'Southern Presbytery'!AF68</f>
        <v>45000</v>
      </c>
      <c r="AG257" s="100">
        <f>+'Southern Presbytery'!AG68</f>
        <v>168442</v>
      </c>
      <c r="AH257" s="100">
        <f>+'Southern Presbytery'!AH68</f>
        <v>0</v>
      </c>
      <c r="AI257" s="53">
        <f t="shared" si="27"/>
        <v>2093442</v>
      </c>
      <c r="AJ257" s="100">
        <f>+'Southern Presbytery'!AJ68</f>
        <v>0</v>
      </c>
      <c r="AK257" s="53">
        <f t="shared" si="28"/>
        <v>2093442</v>
      </c>
      <c r="AL257" s="41"/>
      <c r="AM257" s="89"/>
      <c r="AN257" s="41"/>
    </row>
    <row r="258" spans="1:40" ht="22.5" customHeight="1">
      <c r="A258" s="4">
        <f t="shared" si="29"/>
        <v>254</v>
      </c>
      <c r="B258" s="43" t="s">
        <v>305</v>
      </c>
      <c r="C258" s="43">
        <v>9821</v>
      </c>
      <c r="D258" s="65" t="s">
        <v>203</v>
      </c>
      <c r="E258" s="51">
        <f t="shared" si="23"/>
      </c>
      <c r="F258" s="137" t="s">
        <v>316</v>
      </c>
      <c r="G258" s="99">
        <f>+'Southern Presbytery'!G69</f>
        <v>63168</v>
      </c>
      <c r="H258" s="99">
        <f>+'Southern Presbytery'!H69</f>
        <v>93</v>
      </c>
      <c r="I258" s="99">
        <f>+'Southern Presbytery'!I69</f>
        <v>2569</v>
      </c>
      <c r="J258" s="99">
        <f>+'Southern Presbytery'!J69</f>
        <v>0</v>
      </c>
      <c r="K258" s="99">
        <f>+'Southern Presbytery'!K69</f>
        <v>0</v>
      </c>
      <c r="L258" s="99">
        <f>+'Southern Presbytery'!L69</f>
        <v>0</v>
      </c>
      <c r="M258" s="99">
        <f>+'Southern Presbytery'!M69</f>
        <v>6408</v>
      </c>
      <c r="N258" s="99">
        <f>+'Southern Presbytery'!N69</f>
        <v>523</v>
      </c>
      <c r="O258" s="99">
        <f>+'Southern Presbytery'!O69</f>
        <v>17846</v>
      </c>
      <c r="P258" s="99">
        <f>+'Southern Presbytery'!P69</f>
        <v>934</v>
      </c>
      <c r="Q258" s="53">
        <f t="shared" si="24"/>
        <v>91541</v>
      </c>
      <c r="R258" s="10"/>
      <c r="S258" s="100">
        <f>+'Southern Presbytery'!S69</f>
        <v>38840</v>
      </c>
      <c r="T258" s="99">
        <f>+'Southern Presbytery'!T69</f>
        <v>0</v>
      </c>
      <c r="U258" s="99">
        <f>+'Southern Presbytery'!U69</f>
        <v>3326</v>
      </c>
      <c r="V258" s="99">
        <f>+'Southern Presbytery'!V69</f>
        <v>256</v>
      </c>
      <c r="W258" s="99">
        <f>+'Southern Presbytery'!W69</f>
        <v>15758</v>
      </c>
      <c r="X258" s="99">
        <f>+'Southern Presbytery'!X69</f>
        <v>10599</v>
      </c>
      <c r="Y258" s="99">
        <f>+'Southern Presbytery'!Y69</f>
        <v>2541</v>
      </c>
      <c r="Z258" s="99">
        <f>+'Southern Presbytery'!Z69</f>
        <v>1068</v>
      </c>
      <c r="AA258" s="99">
        <f>+'Southern Presbytery'!AA69</f>
        <v>0</v>
      </c>
      <c r="AB258" s="88">
        <f t="shared" si="25"/>
        <v>72388</v>
      </c>
      <c r="AC258" s="53">
        <f t="shared" si="26"/>
        <v>19153</v>
      </c>
      <c r="AD258" s="41"/>
      <c r="AE258" s="100">
        <f>+'Southern Presbytery'!AE69</f>
        <v>477000</v>
      </c>
      <c r="AF258" s="100">
        <f>+'Southern Presbytery'!AF69</f>
        <v>0</v>
      </c>
      <c r="AG258" s="100">
        <f>+'Southern Presbytery'!AG69</f>
        <v>31008</v>
      </c>
      <c r="AH258" s="100">
        <f>+'Southern Presbytery'!AH69</f>
        <v>0</v>
      </c>
      <c r="AI258" s="53">
        <f t="shared" si="27"/>
        <v>508008</v>
      </c>
      <c r="AJ258" s="100">
        <f>+'Southern Presbytery'!AJ69</f>
        <v>0</v>
      </c>
      <c r="AK258" s="53">
        <f t="shared" si="28"/>
        <v>508008</v>
      </c>
      <c r="AL258" s="41"/>
      <c r="AM258" s="89"/>
      <c r="AN258" s="41"/>
    </row>
    <row r="259" spans="1:40" ht="22.5" customHeight="1">
      <c r="A259" s="4">
        <f t="shared" si="29"/>
        <v>255</v>
      </c>
      <c r="B259" s="43" t="s">
        <v>313</v>
      </c>
      <c r="C259" s="43">
        <v>9298</v>
      </c>
      <c r="D259" s="65" t="s">
        <v>37</v>
      </c>
      <c r="E259" s="65">
        <f>IF(F259="y",1,"")</f>
        <v>1</v>
      </c>
      <c r="F259" s="66" t="s">
        <v>315</v>
      </c>
      <c r="G259" s="99">
        <f>+'PI Synod'!G5</f>
        <v>62106</v>
      </c>
      <c r="H259" s="99">
        <f>+'PI Synod'!H5</f>
        <v>0</v>
      </c>
      <c r="I259" s="99">
        <f>+'PI Synod'!I5</f>
        <v>87198</v>
      </c>
      <c r="J259" s="99">
        <f>+'PI Synod'!J5</f>
        <v>0</v>
      </c>
      <c r="K259" s="99">
        <f>+'PI Synod'!K5</f>
        <v>0</v>
      </c>
      <c r="L259" s="99">
        <f>+'PI Synod'!L5</f>
        <v>0</v>
      </c>
      <c r="M259" s="99">
        <f>+'PI Synod'!M5</f>
        <v>16941</v>
      </c>
      <c r="N259" s="99">
        <f>+'PI Synod'!N5</f>
        <v>24550</v>
      </c>
      <c r="O259" s="99">
        <f>+'PI Synod'!O5</f>
        <v>1173</v>
      </c>
      <c r="P259" s="99">
        <f>+'PI Synod'!P5</f>
        <v>0</v>
      </c>
      <c r="Q259" s="53">
        <f t="shared" si="24"/>
        <v>191968</v>
      </c>
      <c r="R259" s="10"/>
      <c r="S259" s="100">
        <f>+'PI Synod'!S5</f>
        <v>62520</v>
      </c>
      <c r="T259" s="99">
        <f>+'PI Synod'!T5</f>
        <v>0</v>
      </c>
      <c r="U259" s="99">
        <f>+'PI Synod'!U5</f>
        <v>0</v>
      </c>
      <c r="V259" s="99">
        <f>+'PI Synod'!V5</f>
        <v>0</v>
      </c>
      <c r="W259" s="99">
        <f>+'PI Synod'!W5</f>
        <v>47427</v>
      </c>
      <c r="X259" s="99">
        <f>+'PI Synod'!X5</f>
        <v>12187</v>
      </c>
      <c r="Y259" s="99">
        <f>+'PI Synod'!Y5</f>
        <v>0</v>
      </c>
      <c r="Z259" s="99">
        <f>+'PI Synod'!Z5</f>
        <v>0</v>
      </c>
      <c r="AA259" s="99">
        <f>+'PI Synod'!AA5</f>
        <v>0</v>
      </c>
      <c r="AB259" s="88">
        <f t="shared" si="25"/>
        <v>122134</v>
      </c>
      <c r="AC259" s="53">
        <f t="shared" si="26"/>
        <v>69834</v>
      </c>
      <c r="AD259" s="41"/>
      <c r="AE259" s="100">
        <f>+'PI Synod'!AE5</f>
        <v>503719</v>
      </c>
      <c r="AF259" s="100">
        <f>+'PI Synod'!AF5</f>
        <v>5006</v>
      </c>
      <c r="AG259" s="100">
        <f>+'PI Synod'!AG5</f>
        <v>525853</v>
      </c>
      <c r="AH259" s="100">
        <f>+'PI Synod'!AH5</f>
        <v>0</v>
      </c>
      <c r="AI259" s="53">
        <f t="shared" si="27"/>
        <v>1034578</v>
      </c>
      <c r="AJ259" s="100">
        <f>+'PI Synod'!AJ5</f>
        <v>0</v>
      </c>
      <c r="AK259" s="53">
        <f t="shared" si="28"/>
        <v>1034578</v>
      </c>
      <c r="AL259" s="41"/>
      <c r="AM259" s="89"/>
      <c r="AN259" s="41"/>
    </row>
    <row r="260" spans="1:40" ht="22.5" customHeight="1">
      <c r="A260" s="4">
        <f t="shared" si="29"/>
        <v>256</v>
      </c>
      <c r="B260" s="43" t="s">
        <v>313</v>
      </c>
      <c r="C260" s="43">
        <v>9797</v>
      </c>
      <c r="D260" s="65" t="s">
        <v>16</v>
      </c>
      <c r="E260" s="65">
        <f aca="true" t="shared" si="30" ref="E260:E268">IF(F260="y",1,"")</f>
      </c>
      <c r="F260" s="66" t="s">
        <v>316</v>
      </c>
      <c r="G260" s="99">
        <f>+'PI Synod'!G6</f>
        <v>36470</v>
      </c>
      <c r="H260" s="99">
        <f>+'PI Synod'!H6</f>
        <v>0</v>
      </c>
      <c r="I260" s="99">
        <f>+'PI Synod'!I6</f>
        <v>0</v>
      </c>
      <c r="J260" s="99">
        <f>+'PI Synod'!J6</f>
        <v>0</v>
      </c>
      <c r="K260" s="99">
        <f>+'PI Synod'!K6</f>
        <v>0</v>
      </c>
      <c r="L260" s="99">
        <f>+'PI Synod'!L6</f>
        <v>0</v>
      </c>
      <c r="M260" s="99">
        <f>+'PI Synod'!M6</f>
        <v>660</v>
      </c>
      <c r="N260" s="99">
        <f>+'PI Synod'!N6</f>
        <v>13118</v>
      </c>
      <c r="O260" s="99">
        <f>+'PI Synod'!O6</f>
        <v>0</v>
      </c>
      <c r="P260" s="99">
        <f>+'PI Synod'!P6</f>
        <v>1430</v>
      </c>
      <c r="Q260" s="53">
        <f t="shared" si="24"/>
        <v>51678</v>
      </c>
      <c r="R260" s="12"/>
      <c r="S260" s="100">
        <f>+'PI Synod'!S6</f>
        <v>7220</v>
      </c>
      <c r="T260" s="99">
        <f>+'PI Synod'!T6</f>
        <v>0</v>
      </c>
      <c r="U260" s="99">
        <f>+'PI Synod'!U6</f>
        <v>0</v>
      </c>
      <c r="V260" s="99">
        <f>+'PI Synod'!V6</f>
        <v>4208</v>
      </c>
      <c r="W260" s="99">
        <f>+'PI Synod'!W6</f>
        <v>10647</v>
      </c>
      <c r="X260" s="99">
        <f>+'PI Synod'!X6</f>
        <v>15065</v>
      </c>
      <c r="Y260" s="99">
        <f>+'PI Synod'!Y6</f>
        <v>8500</v>
      </c>
      <c r="Z260" s="99">
        <f>+'PI Synod'!Z6</f>
        <v>0</v>
      </c>
      <c r="AA260" s="99">
        <f>+'PI Synod'!AA6</f>
        <v>1920</v>
      </c>
      <c r="AB260" s="88">
        <f t="shared" si="25"/>
        <v>47560</v>
      </c>
      <c r="AC260" s="53">
        <f t="shared" si="26"/>
        <v>4118</v>
      </c>
      <c r="AD260" s="41"/>
      <c r="AE260" s="100">
        <f>+'PI Synod'!AE6</f>
        <v>1592000</v>
      </c>
      <c r="AF260" s="100">
        <f>+'PI Synod'!AF6</f>
        <v>20000</v>
      </c>
      <c r="AG260" s="100">
        <f>+'PI Synod'!AG6</f>
        <v>218281</v>
      </c>
      <c r="AH260" s="100">
        <f>+'PI Synod'!AH6</f>
        <v>0</v>
      </c>
      <c r="AI260" s="53">
        <f t="shared" si="27"/>
        <v>1830281</v>
      </c>
      <c r="AJ260" s="100">
        <f>+'PI Synod'!AJ6</f>
        <v>1528</v>
      </c>
      <c r="AK260" s="53">
        <f t="shared" si="28"/>
        <v>1828753</v>
      </c>
      <c r="AL260" s="41"/>
      <c r="AM260" s="89"/>
      <c r="AN260" s="41"/>
    </row>
    <row r="261" spans="1:40" ht="22.5" customHeight="1">
      <c r="A261" s="4">
        <f t="shared" si="29"/>
        <v>257</v>
      </c>
      <c r="B261" s="43" t="s">
        <v>313</v>
      </c>
      <c r="C261" s="43">
        <v>9301</v>
      </c>
      <c r="D261" s="65" t="s">
        <v>262</v>
      </c>
      <c r="E261" s="65">
        <f t="shared" si="30"/>
        <v>1</v>
      </c>
      <c r="F261" s="66" t="s">
        <v>315</v>
      </c>
      <c r="G261" s="99">
        <f>+'PI Synod'!G7</f>
        <v>85532</v>
      </c>
      <c r="H261" s="99">
        <f>+'PI Synod'!H7</f>
        <v>0</v>
      </c>
      <c r="I261" s="99">
        <f>+'PI Synod'!I7</f>
        <v>25220</v>
      </c>
      <c r="J261" s="99">
        <f>+'PI Synod'!J7</f>
        <v>0</v>
      </c>
      <c r="K261" s="99">
        <f>+'PI Synod'!K7</f>
        <v>0</v>
      </c>
      <c r="L261" s="99">
        <f>+'PI Synod'!L7</f>
        <v>0</v>
      </c>
      <c r="M261" s="99">
        <f>+'PI Synod'!M7</f>
        <v>0</v>
      </c>
      <c r="N261" s="99">
        <f>+'PI Synod'!N7</f>
        <v>10228</v>
      </c>
      <c r="O261" s="99">
        <f>+'PI Synod'!O7</f>
        <v>1172</v>
      </c>
      <c r="P261" s="99">
        <f>+'PI Synod'!P7</f>
        <v>0</v>
      </c>
      <c r="Q261" s="53">
        <f t="shared" si="24"/>
        <v>122152</v>
      </c>
      <c r="R261" s="10"/>
      <c r="S261" s="100">
        <f>+'PI Synod'!S7</f>
        <v>31858</v>
      </c>
      <c r="T261" s="99">
        <f>+'PI Synod'!T7</f>
        <v>26000</v>
      </c>
      <c r="U261" s="99">
        <f>+'PI Synod'!U7</f>
        <v>0</v>
      </c>
      <c r="V261" s="99">
        <f>+'PI Synod'!V7</f>
        <v>0</v>
      </c>
      <c r="W261" s="99">
        <f>+'PI Synod'!W7</f>
        <v>24040</v>
      </c>
      <c r="X261" s="99">
        <f>+'PI Synod'!X7</f>
        <v>21574</v>
      </c>
      <c r="Y261" s="99">
        <f>+'PI Synod'!Y7</f>
        <v>10992</v>
      </c>
      <c r="Z261" s="99">
        <f>+'PI Synod'!Z7</f>
        <v>0</v>
      </c>
      <c r="AA261" s="99">
        <f>+'PI Synod'!AA7</f>
        <v>0</v>
      </c>
      <c r="AB261" s="88">
        <f t="shared" si="25"/>
        <v>114464</v>
      </c>
      <c r="AC261" s="53">
        <f t="shared" si="26"/>
        <v>7688</v>
      </c>
      <c r="AD261" s="41"/>
      <c r="AE261" s="100">
        <f>+'PI Synod'!AE7</f>
        <v>2410000</v>
      </c>
      <c r="AF261" s="100">
        <f>+'PI Synod'!AF7</f>
        <v>711490</v>
      </c>
      <c r="AG261" s="100">
        <f>+'PI Synod'!AG7</f>
        <v>238511</v>
      </c>
      <c r="AH261" s="100">
        <f>+'PI Synod'!AH7</f>
        <v>36249</v>
      </c>
      <c r="AI261" s="53">
        <f t="shared" si="27"/>
        <v>3396250</v>
      </c>
      <c r="AJ261" s="100">
        <f>+'PI Synod'!AJ7</f>
        <v>238</v>
      </c>
      <c r="AK261" s="53">
        <f t="shared" si="28"/>
        <v>3396012</v>
      </c>
      <c r="AL261" s="41"/>
      <c r="AM261" s="89"/>
      <c r="AN261" s="41"/>
    </row>
    <row r="262" spans="1:53" ht="22.5" customHeight="1">
      <c r="A262" s="4">
        <f t="shared" si="29"/>
        <v>258</v>
      </c>
      <c r="B262" s="43" t="s">
        <v>313</v>
      </c>
      <c r="C262" s="43">
        <v>9334</v>
      </c>
      <c r="D262" s="65" t="s">
        <v>263</v>
      </c>
      <c r="E262" s="65">
        <f t="shared" si="30"/>
      </c>
      <c r="F262" s="66" t="s">
        <v>316</v>
      </c>
      <c r="G262" s="99">
        <f>+'PI Synod'!G8</f>
        <v>42280</v>
      </c>
      <c r="H262" s="99">
        <f>+'PI Synod'!H8</f>
        <v>0</v>
      </c>
      <c r="I262" s="99">
        <f>+'PI Synod'!I8</f>
        <v>13785</v>
      </c>
      <c r="J262" s="99">
        <f>+'PI Synod'!J8</f>
        <v>0</v>
      </c>
      <c r="K262" s="99">
        <f>+'PI Synod'!K8</f>
        <v>8000</v>
      </c>
      <c r="L262" s="99">
        <f>+'PI Synod'!L8</f>
        <v>0</v>
      </c>
      <c r="M262" s="99">
        <f>+'PI Synod'!M8</f>
        <v>3923</v>
      </c>
      <c r="N262" s="99">
        <f>+'PI Synod'!N8</f>
        <v>0</v>
      </c>
      <c r="O262" s="99">
        <f>+'PI Synod'!O8</f>
        <v>0</v>
      </c>
      <c r="P262" s="99">
        <f>+'PI Synod'!P8</f>
        <v>0</v>
      </c>
      <c r="Q262" s="53">
        <f aca="true" t="shared" si="31" ref="Q262:Q286">SUM(G262:P262)</f>
        <v>67988</v>
      </c>
      <c r="R262" s="10"/>
      <c r="S262" s="100">
        <f>+'PI Synod'!S8</f>
        <v>47756</v>
      </c>
      <c r="T262" s="99">
        <f>+'PI Synod'!T8</f>
        <v>0</v>
      </c>
      <c r="U262" s="99">
        <f>+'PI Synod'!U8</f>
        <v>0</v>
      </c>
      <c r="V262" s="99">
        <f>+'PI Synod'!V8</f>
        <v>160</v>
      </c>
      <c r="W262" s="99">
        <f>+'PI Synod'!W8</f>
        <v>4239</v>
      </c>
      <c r="X262" s="99">
        <f>+'PI Synod'!X8</f>
        <v>10117</v>
      </c>
      <c r="Y262" s="99">
        <f>+'PI Synod'!Y8</f>
        <v>3680</v>
      </c>
      <c r="Z262" s="99">
        <f>+'PI Synod'!Z8</f>
        <v>0</v>
      </c>
      <c r="AA262" s="99">
        <f>+'PI Synod'!AA8</f>
        <v>1119</v>
      </c>
      <c r="AB262" s="88">
        <f aca="true" t="shared" si="32" ref="AB262:AB283">SUM(S262:AA262)</f>
        <v>67071</v>
      </c>
      <c r="AC262" s="53">
        <f aca="true" t="shared" si="33" ref="AC262:AC283">+Q262-AB262</f>
        <v>917</v>
      </c>
      <c r="AD262" s="41"/>
      <c r="AE262" s="100">
        <f>+'PI Synod'!AE8</f>
        <v>0</v>
      </c>
      <c r="AF262" s="100">
        <f>+'PI Synod'!AF8</f>
        <v>0</v>
      </c>
      <c r="AG262" s="100">
        <f>+'PI Synod'!AG8</f>
        <v>0</v>
      </c>
      <c r="AH262" s="100">
        <f>+'PI Synod'!AH8</f>
        <v>0</v>
      </c>
      <c r="AI262" s="53">
        <f aca="true" t="shared" si="34" ref="AI262:AI268">SUM(AE262:AH262)</f>
        <v>0</v>
      </c>
      <c r="AJ262" s="100">
        <f>+'PI Synod'!AJ8</f>
        <v>0</v>
      </c>
      <c r="AK262" s="53">
        <f aca="true" t="shared" si="35" ref="AK262:AK268">+AI262-AJ262</f>
        <v>0</v>
      </c>
      <c r="AL262" s="41"/>
      <c r="AM262" s="89"/>
      <c r="AN262" s="41"/>
      <c r="BA262" s="47"/>
    </row>
    <row r="263" spans="1:40" ht="22.5" customHeight="1">
      <c r="A263" s="4">
        <f aca="true" t="shared" si="36" ref="A263:A283">+A262+1</f>
        <v>259</v>
      </c>
      <c r="B263" s="43" t="s">
        <v>313</v>
      </c>
      <c r="C263" s="43">
        <v>9556</v>
      </c>
      <c r="D263" s="65" t="s">
        <v>59</v>
      </c>
      <c r="E263" s="65">
        <f t="shared" si="30"/>
      </c>
      <c r="F263" s="66" t="s">
        <v>316</v>
      </c>
      <c r="G263" s="99">
        <f>+'PI Synod'!G9</f>
        <v>203006</v>
      </c>
      <c r="H263" s="99">
        <f>+'PI Synod'!H9</f>
        <v>0</v>
      </c>
      <c r="I263" s="99">
        <f>+'PI Synod'!I9</f>
        <v>0</v>
      </c>
      <c r="J263" s="99">
        <f>+'PI Synod'!J9</f>
        <v>0</v>
      </c>
      <c r="K263" s="99">
        <f>+'PI Synod'!K9</f>
        <v>34577</v>
      </c>
      <c r="L263" s="99">
        <f>+'PI Synod'!L9</f>
        <v>0</v>
      </c>
      <c r="M263" s="99">
        <f>+'PI Synod'!M9</f>
        <v>19693</v>
      </c>
      <c r="N263" s="99">
        <f>+'PI Synod'!N9</f>
        <v>20370</v>
      </c>
      <c r="O263" s="99">
        <f>+'PI Synod'!O9</f>
        <v>24664</v>
      </c>
      <c r="P263" s="99">
        <f>+'PI Synod'!P9</f>
        <v>0</v>
      </c>
      <c r="Q263" s="53">
        <f t="shared" si="31"/>
        <v>302310</v>
      </c>
      <c r="R263" s="28"/>
      <c r="S263" s="100">
        <f>+'PI Synod'!S9</f>
        <v>64669</v>
      </c>
      <c r="T263" s="99">
        <f>+'PI Synod'!T9</f>
        <v>0</v>
      </c>
      <c r="U263" s="99">
        <f>+'PI Synod'!U9</f>
        <v>1348</v>
      </c>
      <c r="V263" s="99">
        <f>+'PI Synod'!V9</f>
        <v>0</v>
      </c>
      <c r="W263" s="99">
        <f>+'PI Synod'!W9</f>
        <v>61639</v>
      </c>
      <c r="X263" s="99">
        <f>+'PI Synod'!X9</f>
        <v>46610</v>
      </c>
      <c r="Y263" s="99">
        <f>+'PI Synod'!Y9</f>
        <v>21607</v>
      </c>
      <c r="Z263" s="99">
        <f>+'PI Synod'!Z9</f>
        <v>0</v>
      </c>
      <c r="AA263" s="99">
        <f>+'PI Synod'!AA9</f>
        <v>38808</v>
      </c>
      <c r="AB263" s="88">
        <f t="shared" si="32"/>
        <v>234681</v>
      </c>
      <c r="AC263" s="53">
        <f t="shared" si="33"/>
        <v>67629</v>
      </c>
      <c r="AD263" s="41"/>
      <c r="AE263" s="100">
        <f>+'PI Synod'!AE9</f>
        <v>1649079</v>
      </c>
      <c r="AF263" s="100">
        <f>+'PI Synod'!AF9</f>
        <v>45414</v>
      </c>
      <c r="AG263" s="100">
        <f>+'PI Synod'!AG9</f>
        <v>521992</v>
      </c>
      <c r="AH263" s="100">
        <f>+'PI Synod'!AH9</f>
        <v>32</v>
      </c>
      <c r="AI263" s="53">
        <f t="shared" si="34"/>
        <v>2216517</v>
      </c>
      <c r="AJ263" s="100">
        <f>+'PI Synod'!AJ9</f>
        <v>20329</v>
      </c>
      <c r="AK263" s="53">
        <f t="shared" si="35"/>
        <v>2196188</v>
      </c>
      <c r="AL263" s="41"/>
      <c r="AM263" s="89"/>
      <c r="AN263" s="41"/>
    </row>
    <row r="264" spans="1:40" ht="22.5" customHeight="1">
      <c r="A264" s="4">
        <f t="shared" si="36"/>
        <v>260</v>
      </c>
      <c r="B264" s="43" t="s">
        <v>313</v>
      </c>
      <c r="C264" s="43">
        <v>9969</v>
      </c>
      <c r="D264" s="65" t="s">
        <v>234</v>
      </c>
      <c r="E264" s="65">
        <f t="shared" si="30"/>
      </c>
      <c r="F264" s="66" t="s">
        <v>316</v>
      </c>
      <c r="G264" s="99">
        <f>+'PI Synod'!G10</f>
        <v>77546</v>
      </c>
      <c r="H264" s="99">
        <f>+'PI Synod'!H10</f>
        <v>0</v>
      </c>
      <c r="I264" s="99">
        <f>+'PI Synod'!I10</f>
        <v>0</v>
      </c>
      <c r="J264" s="99">
        <f>+'PI Synod'!J10</f>
        <v>0</v>
      </c>
      <c r="K264" s="99">
        <f>+'PI Synod'!K10</f>
        <v>0</v>
      </c>
      <c r="L264" s="99">
        <f>+'PI Synod'!L10</f>
        <v>0</v>
      </c>
      <c r="M264" s="99">
        <f>+'PI Synod'!M10</f>
        <v>0</v>
      </c>
      <c r="N264" s="99">
        <f>+'PI Synod'!N10</f>
        <v>0</v>
      </c>
      <c r="O264" s="99">
        <f>+'PI Synod'!O10</f>
        <v>0</v>
      </c>
      <c r="P264" s="99">
        <f>+'PI Synod'!P10</f>
        <v>0</v>
      </c>
      <c r="Q264" s="53">
        <f t="shared" si="31"/>
        <v>77546</v>
      </c>
      <c r="R264" s="10"/>
      <c r="S264" s="100">
        <f>+'PI Synod'!S10</f>
        <v>0</v>
      </c>
      <c r="T264" s="99">
        <f>+'PI Synod'!T10</f>
        <v>0</v>
      </c>
      <c r="U264" s="99">
        <f>+'PI Synod'!U10</f>
        <v>0</v>
      </c>
      <c r="V264" s="99">
        <f>+'PI Synod'!V10</f>
        <v>0</v>
      </c>
      <c r="W264" s="99">
        <f>+'PI Synod'!W10</f>
        <v>0</v>
      </c>
      <c r="X264" s="99">
        <f>+'PI Synod'!X10</f>
        <v>0</v>
      </c>
      <c r="Y264" s="99">
        <f>+'PI Synod'!Y10</f>
        <v>0</v>
      </c>
      <c r="Z264" s="99">
        <f>+'PI Synod'!Z10</f>
        <v>0</v>
      </c>
      <c r="AA264" s="99">
        <f>+'PI Synod'!AA10</f>
        <v>0</v>
      </c>
      <c r="AB264" s="88">
        <f t="shared" si="32"/>
        <v>0</v>
      </c>
      <c r="AC264" s="53">
        <f t="shared" si="33"/>
        <v>77546</v>
      </c>
      <c r="AD264" s="41"/>
      <c r="AE264" s="100">
        <f>+'PI Synod'!AE10</f>
        <v>0</v>
      </c>
      <c r="AF264" s="100">
        <f>+'PI Synod'!AF10</f>
        <v>0</v>
      </c>
      <c r="AG264" s="100">
        <f>+'PI Synod'!AG10</f>
        <v>0</v>
      </c>
      <c r="AH264" s="100">
        <f>+'PI Synod'!AH10</f>
        <v>0</v>
      </c>
      <c r="AI264" s="53">
        <f t="shared" si="34"/>
        <v>0</v>
      </c>
      <c r="AJ264" s="100">
        <f>+'PI Synod'!AJ10</f>
        <v>0</v>
      </c>
      <c r="AK264" s="53">
        <f t="shared" si="35"/>
        <v>0</v>
      </c>
      <c r="AL264" s="41"/>
      <c r="AM264" s="89"/>
      <c r="AN264" s="41"/>
    </row>
    <row r="265" spans="1:40" ht="22.5" customHeight="1">
      <c r="A265" s="4">
        <f t="shared" si="36"/>
        <v>261</v>
      </c>
      <c r="B265" s="43" t="s">
        <v>313</v>
      </c>
      <c r="C265" s="43">
        <v>9345</v>
      </c>
      <c r="D265" s="65" t="s">
        <v>62</v>
      </c>
      <c r="E265" s="65">
        <f t="shared" si="30"/>
      </c>
      <c r="F265" s="66" t="s">
        <v>316</v>
      </c>
      <c r="G265" s="99">
        <f>+'PI Synod'!G11</f>
        <v>255965</v>
      </c>
      <c r="H265" s="99">
        <f>+'PI Synod'!H11</f>
        <v>0</v>
      </c>
      <c r="I265" s="99">
        <f>+'PI Synod'!I11</f>
        <v>21932</v>
      </c>
      <c r="J265" s="99">
        <f>+'PI Synod'!J11</f>
        <v>0</v>
      </c>
      <c r="K265" s="99">
        <f>+'PI Synod'!K11</f>
        <v>0</v>
      </c>
      <c r="L265" s="99">
        <f>+'PI Synod'!L11</f>
        <v>0</v>
      </c>
      <c r="M265" s="99">
        <f>+'PI Synod'!M11</f>
        <v>20280</v>
      </c>
      <c r="N265" s="99">
        <f>+'PI Synod'!N11</f>
        <v>3000</v>
      </c>
      <c r="O265" s="99">
        <f>+'PI Synod'!O11</f>
        <v>0</v>
      </c>
      <c r="P265" s="99">
        <f>+'PI Synod'!P11</f>
        <v>0</v>
      </c>
      <c r="Q265" s="53">
        <f t="shared" si="31"/>
        <v>301177</v>
      </c>
      <c r="R265" s="10"/>
      <c r="S265" s="100">
        <f>+'PI Synod'!S11</f>
        <v>166767</v>
      </c>
      <c r="T265" s="99">
        <f>+'PI Synod'!T11</f>
        <v>0</v>
      </c>
      <c r="U265" s="99">
        <f>+'PI Synod'!U11</f>
        <v>0</v>
      </c>
      <c r="V265" s="99">
        <f>+'PI Synod'!V11</f>
        <v>0</v>
      </c>
      <c r="W265" s="99">
        <f>+'PI Synod'!W11</f>
        <v>113566</v>
      </c>
      <c r="X265" s="99">
        <f>+'PI Synod'!X11</f>
        <v>19019</v>
      </c>
      <c r="Y265" s="99">
        <f>+'PI Synod'!Y11</f>
        <v>0</v>
      </c>
      <c r="Z265" s="99">
        <f>+'PI Synod'!Z11</f>
        <v>0</v>
      </c>
      <c r="AA265" s="99">
        <f>+'PI Synod'!AA11</f>
        <v>0</v>
      </c>
      <c r="AB265" s="88">
        <f t="shared" si="32"/>
        <v>299352</v>
      </c>
      <c r="AC265" s="53">
        <f t="shared" si="33"/>
        <v>1825</v>
      </c>
      <c r="AD265" s="41"/>
      <c r="AE265" s="100">
        <f>+'PI Synod'!AE11</f>
        <v>2822120</v>
      </c>
      <c r="AF265" s="100">
        <f>+'PI Synod'!AF11</f>
        <v>86667</v>
      </c>
      <c r="AG265" s="100">
        <f>+'PI Synod'!AG11</f>
        <v>38638</v>
      </c>
      <c r="AH265" s="100">
        <f>+'PI Synod'!AH11</f>
        <v>0</v>
      </c>
      <c r="AI265" s="53">
        <f t="shared" si="34"/>
        <v>2947425</v>
      </c>
      <c r="AJ265" s="100">
        <f>+'PI Synod'!AJ11</f>
        <v>209810</v>
      </c>
      <c r="AK265" s="53">
        <f t="shared" si="35"/>
        <v>2737615</v>
      </c>
      <c r="AL265" s="41"/>
      <c r="AM265" s="89"/>
      <c r="AN265" s="41"/>
    </row>
    <row r="266" spans="1:53" ht="22.5" customHeight="1">
      <c r="A266" s="4">
        <f t="shared" si="36"/>
        <v>262</v>
      </c>
      <c r="B266" s="43" t="s">
        <v>313</v>
      </c>
      <c r="C266" s="43">
        <v>9322</v>
      </c>
      <c r="D266" s="65" t="s">
        <v>46</v>
      </c>
      <c r="E266" s="65">
        <f t="shared" si="30"/>
      </c>
      <c r="F266" s="66" t="s">
        <v>316</v>
      </c>
      <c r="G266" s="99">
        <f>+'PI Synod'!G12</f>
        <v>143482</v>
      </c>
      <c r="H266" s="99">
        <f>+'PI Synod'!H12</f>
        <v>0</v>
      </c>
      <c r="I266" s="99">
        <f>+'PI Synod'!I12</f>
        <v>0</v>
      </c>
      <c r="J266" s="99">
        <f>+'PI Synod'!J12</f>
        <v>0</v>
      </c>
      <c r="K266" s="99">
        <f>+'PI Synod'!K12</f>
        <v>0</v>
      </c>
      <c r="L266" s="99">
        <f>+'PI Synod'!L12</f>
        <v>0</v>
      </c>
      <c r="M266" s="99">
        <f>+'PI Synod'!M12</f>
        <v>23154</v>
      </c>
      <c r="N266" s="99">
        <f>+'PI Synod'!N12</f>
        <v>16314</v>
      </c>
      <c r="O266" s="99">
        <f>+'PI Synod'!O12</f>
        <v>0</v>
      </c>
      <c r="P266" s="99">
        <f>+'PI Synod'!P12</f>
        <v>16436</v>
      </c>
      <c r="Q266" s="53">
        <f t="shared" si="31"/>
        <v>199386</v>
      </c>
      <c r="R266" s="28"/>
      <c r="S266" s="100">
        <f>+'PI Synod'!S12</f>
        <v>41745</v>
      </c>
      <c r="T266" s="99">
        <f>+'PI Synod'!T12</f>
        <v>23400</v>
      </c>
      <c r="U266" s="99">
        <f>+'PI Synod'!U12</f>
        <v>11129</v>
      </c>
      <c r="V266" s="99">
        <f>+'PI Synod'!V12</f>
        <v>0</v>
      </c>
      <c r="W266" s="99">
        <f>+'PI Synod'!W12</f>
        <v>6815</v>
      </c>
      <c r="X266" s="99">
        <f>+'PI Synod'!X12</f>
        <v>11544</v>
      </c>
      <c r="Y266" s="99">
        <f>+'PI Synod'!Y12</f>
        <v>66286</v>
      </c>
      <c r="Z266" s="99">
        <f>+'PI Synod'!Z12</f>
        <v>0</v>
      </c>
      <c r="AA266" s="99">
        <f>+'PI Synod'!AA12</f>
        <v>14541</v>
      </c>
      <c r="AB266" s="88">
        <f t="shared" si="32"/>
        <v>175460</v>
      </c>
      <c r="AC266" s="53">
        <f t="shared" si="33"/>
        <v>23926</v>
      </c>
      <c r="AD266" s="41"/>
      <c r="AE266" s="100">
        <f>+'PI Synod'!AE12</f>
        <v>4500000</v>
      </c>
      <c r="AF266" s="100">
        <f>+'PI Synod'!AF12</f>
        <v>100000</v>
      </c>
      <c r="AG266" s="100">
        <f>+'PI Synod'!AG12</f>
        <v>30100</v>
      </c>
      <c r="AH266" s="100">
        <f>+'PI Synod'!AH12</f>
        <v>0</v>
      </c>
      <c r="AI266" s="53">
        <f t="shared" si="34"/>
        <v>4630100</v>
      </c>
      <c r="AJ266" s="100">
        <f>+'PI Synod'!AJ12</f>
        <v>0</v>
      </c>
      <c r="AK266" s="53">
        <f t="shared" si="35"/>
        <v>4630100</v>
      </c>
      <c r="AL266" s="41"/>
      <c r="AM266" s="89"/>
      <c r="AN266" s="41"/>
      <c r="BA266" s="20"/>
    </row>
    <row r="267" spans="1:40" ht="22.5" customHeight="1">
      <c r="A267" s="4">
        <f t="shared" si="36"/>
        <v>263</v>
      </c>
      <c r="B267" s="43" t="s">
        <v>313</v>
      </c>
      <c r="C267" s="43">
        <v>9336</v>
      </c>
      <c r="D267" s="65" t="s">
        <v>222</v>
      </c>
      <c r="E267" s="65">
        <f t="shared" si="30"/>
      </c>
      <c r="F267" s="66" t="s">
        <v>316</v>
      </c>
      <c r="G267" s="99">
        <f>+'PI Synod'!G13</f>
        <v>54282</v>
      </c>
      <c r="H267" s="99">
        <f>+'PI Synod'!H13</f>
        <v>0</v>
      </c>
      <c r="I267" s="99">
        <f>+'PI Synod'!I13</f>
        <v>0</v>
      </c>
      <c r="J267" s="99">
        <f>+'PI Synod'!J13</f>
        <v>0</v>
      </c>
      <c r="K267" s="99">
        <f>+'PI Synod'!K13</f>
        <v>21000</v>
      </c>
      <c r="L267" s="99">
        <f>+'PI Synod'!L13</f>
        <v>0</v>
      </c>
      <c r="M267" s="99">
        <f>+'PI Synod'!M13</f>
        <v>0</v>
      </c>
      <c r="N267" s="99">
        <f>+'PI Synod'!N13</f>
        <v>53168</v>
      </c>
      <c r="O267" s="99">
        <f>+'PI Synod'!O13</f>
        <v>80666</v>
      </c>
      <c r="P267" s="99">
        <f>+'PI Synod'!P13</f>
        <v>37247</v>
      </c>
      <c r="Q267" s="53">
        <f t="shared" si="31"/>
        <v>246363</v>
      </c>
      <c r="R267" s="12"/>
      <c r="S267" s="100">
        <f>+'PI Synod'!S13</f>
        <v>59172</v>
      </c>
      <c r="T267" s="99">
        <f>+'PI Synod'!T13</f>
        <v>0</v>
      </c>
      <c r="U267" s="99">
        <f>+'PI Synod'!U13</f>
        <v>18662</v>
      </c>
      <c r="V267" s="99">
        <f>+'PI Synod'!V13</f>
        <v>0</v>
      </c>
      <c r="W267" s="99">
        <f>+'PI Synod'!W13</f>
        <v>137399</v>
      </c>
      <c r="X267" s="99">
        <f>+'PI Synod'!X13</f>
        <v>2246</v>
      </c>
      <c r="Y267" s="99">
        <f>+'PI Synod'!Y13</f>
        <v>7000</v>
      </c>
      <c r="Z267" s="99">
        <f>+'PI Synod'!Z13</f>
        <v>0</v>
      </c>
      <c r="AA267" s="99">
        <f>+'PI Synod'!AA13</f>
        <v>0</v>
      </c>
      <c r="AB267" s="88">
        <f t="shared" si="32"/>
        <v>224479</v>
      </c>
      <c r="AC267" s="53">
        <f t="shared" si="33"/>
        <v>21884</v>
      </c>
      <c r="AD267" s="41"/>
      <c r="AE267" s="100">
        <f>+'PI Synod'!AE13</f>
        <v>4310000</v>
      </c>
      <c r="AF267" s="100">
        <f>+'PI Synod'!AF13</f>
        <v>128581</v>
      </c>
      <c r="AG267" s="100">
        <f>+'PI Synod'!AG13</f>
        <v>0</v>
      </c>
      <c r="AH267" s="100">
        <f>+'PI Synod'!AH13</f>
        <v>0</v>
      </c>
      <c r="AI267" s="53">
        <f t="shared" si="34"/>
        <v>4438581</v>
      </c>
      <c r="AJ267" s="100">
        <f>+'PI Synod'!AJ13</f>
        <v>5785</v>
      </c>
      <c r="AK267" s="53">
        <f t="shared" si="35"/>
        <v>4432796</v>
      </c>
      <c r="AL267" s="41"/>
      <c r="AM267" s="89"/>
      <c r="AN267" s="41"/>
    </row>
    <row r="268" spans="1:53" ht="22.5" customHeight="1">
      <c r="A268" s="4">
        <f t="shared" si="36"/>
        <v>264</v>
      </c>
      <c r="B268" s="43" t="s">
        <v>313</v>
      </c>
      <c r="C268" s="43">
        <v>9329</v>
      </c>
      <c r="D268" s="65" t="s">
        <v>53</v>
      </c>
      <c r="E268" s="65">
        <f t="shared" si="30"/>
      </c>
      <c r="F268" s="66" t="s">
        <v>316</v>
      </c>
      <c r="G268" s="99">
        <f>+'PI Synod'!G14</f>
        <v>145506</v>
      </c>
      <c r="H268" s="99">
        <f>+'PI Synod'!H14</f>
        <v>0</v>
      </c>
      <c r="I268" s="99">
        <f>+'PI Synod'!I14</f>
        <v>0</v>
      </c>
      <c r="J268" s="99">
        <f>+'PI Synod'!J14</f>
        <v>0</v>
      </c>
      <c r="K268" s="99">
        <f>+'PI Synod'!K14</f>
        <v>0</v>
      </c>
      <c r="L268" s="99">
        <f>+'PI Synod'!L14</f>
        <v>0</v>
      </c>
      <c r="M268" s="99">
        <f>+'PI Synod'!M14</f>
        <v>6000</v>
      </c>
      <c r="N268" s="99">
        <f>+'PI Synod'!N14</f>
        <v>4292</v>
      </c>
      <c r="O268" s="99">
        <f>+'PI Synod'!O14</f>
        <v>0</v>
      </c>
      <c r="P268" s="99">
        <f>+'PI Synod'!P14</f>
        <v>16052</v>
      </c>
      <c r="Q268" s="53">
        <f t="shared" si="31"/>
        <v>171850</v>
      </c>
      <c r="R268" s="10"/>
      <c r="S268" s="100">
        <f>+'PI Synod'!S14</f>
        <v>67321</v>
      </c>
      <c r="T268" s="99">
        <f>+'PI Synod'!T14</f>
        <v>0</v>
      </c>
      <c r="U268" s="99">
        <f>+'PI Synod'!U14</f>
        <v>0</v>
      </c>
      <c r="V268" s="99">
        <f>+'PI Synod'!V14</f>
        <v>0</v>
      </c>
      <c r="W268" s="99">
        <f>+'PI Synod'!W14</f>
        <v>51242</v>
      </c>
      <c r="X268" s="99">
        <f>+'PI Synod'!X14</f>
        <v>34042</v>
      </c>
      <c r="Y268" s="99">
        <f>+'PI Synod'!Y14</f>
        <v>7900</v>
      </c>
      <c r="Z268" s="99">
        <f>+'PI Synod'!Z14</f>
        <v>0</v>
      </c>
      <c r="AA268" s="99">
        <f>+'PI Synod'!AA14</f>
        <v>0</v>
      </c>
      <c r="AB268" s="88">
        <f t="shared" si="32"/>
        <v>160505</v>
      </c>
      <c r="AC268" s="53">
        <f t="shared" si="33"/>
        <v>11345</v>
      </c>
      <c r="AD268" s="41"/>
      <c r="AE268" s="100">
        <f>+'PI Synod'!AE14</f>
        <v>4110665</v>
      </c>
      <c r="AF268" s="100">
        <f>+'PI Synod'!AF14</f>
        <v>0</v>
      </c>
      <c r="AG268" s="100">
        <f>+'PI Synod'!AG14</f>
        <v>137413</v>
      </c>
      <c r="AH268" s="100">
        <f>+'PI Synod'!AH14</f>
        <v>0</v>
      </c>
      <c r="AI268" s="53">
        <f t="shared" si="34"/>
        <v>4248078</v>
      </c>
      <c r="AJ268" s="100">
        <f>+'PI Synod'!AJ14</f>
        <v>3000</v>
      </c>
      <c r="AK268" s="53">
        <f t="shared" si="35"/>
        <v>4245078</v>
      </c>
      <c r="AL268" s="41"/>
      <c r="AM268" s="89"/>
      <c r="AN268" s="41"/>
      <c r="BA268" s="47"/>
    </row>
    <row r="269" spans="1:53" ht="22.5" customHeight="1">
      <c r="A269" s="4">
        <f t="shared" si="36"/>
        <v>265</v>
      </c>
      <c r="B269" s="43" t="s">
        <v>309</v>
      </c>
      <c r="C269" s="43">
        <v>9490</v>
      </c>
      <c r="D269" s="65" t="s">
        <v>101</v>
      </c>
      <c r="E269" s="65"/>
      <c r="F269" s="66" t="s">
        <v>316</v>
      </c>
      <c r="G269" s="168"/>
      <c r="H269" s="99"/>
      <c r="I269" s="99"/>
      <c r="J269" s="99"/>
      <c r="K269" s="99"/>
      <c r="L269" s="99"/>
      <c r="M269" s="99"/>
      <c r="N269" s="99"/>
      <c r="O269" s="99"/>
      <c r="P269" s="99"/>
      <c r="Q269" s="53">
        <f t="shared" si="31"/>
        <v>0</v>
      </c>
      <c r="R269" s="10"/>
      <c r="S269" s="100"/>
      <c r="T269" s="99"/>
      <c r="U269" s="99"/>
      <c r="V269" s="99"/>
      <c r="W269" s="99"/>
      <c r="X269" s="99"/>
      <c r="Y269" s="99"/>
      <c r="Z269" s="99"/>
      <c r="AA269" s="99"/>
      <c r="AB269" s="88">
        <f t="shared" si="32"/>
        <v>0</v>
      </c>
      <c r="AC269" s="53">
        <f t="shared" si="33"/>
        <v>0</v>
      </c>
      <c r="AD269" s="41"/>
      <c r="AE269" s="100"/>
      <c r="AF269" s="100"/>
      <c r="AG269" s="100"/>
      <c r="AH269" s="100"/>
      <c r="AI269" s="53">
        <f aca="true" t="shared" si="37" ref="AI269:AI284">SUM(AE269:AH269)</f>
        <v>0</v>
      </c>
      <c r="AJ269" s="100"/>
      <c r="AK269" s="53">
        <f aca="true" t="shared" si="38" ref="AK269:AK286">+AI269-AJ269</f>
        <v>0</v>
      </c>
      <c r="AL269" s="41"/>
      <c r="AM269" s="89"/>
      <c r="AN269" s="41"/>
      <c r="BA269" s="47"/>
    </row>
    <row r="270" spans="1:53" ht="22.5" customHeight="1">
      <c r="A270" s="4">
        <f t="shared" si="36"/>
        <v>266</v>
      </c>
      <c r="B270" s="43" t="s">
        <v>309</v>
      </c>
      <c r="C270" s="43">
        <v>9483</v>
      </c>
      <c r="D270" s="65" t="s">
        <v>90</v>
      </c>
      <c r="E270" s="65"/>
      <c r="F270" s="66" t="s">
        <v>316</v>
      </c>
      <c r="G270" s="168"/>
      <c r="H270" s="99"/>
      <c r="I270" s="99"/>
      <c r="J270" s="99"/>
      <c r="K270" s="99"/>
      <c r="L270" s="99"/>
      <c r="M270" s="99"/>
      <c r="N270" s="99"/>
      <c r="O270" s="99"/>
      <c r="P270" s="99"/>
      <c r="Q270" s="53">
        <f t="shared" si="31"/>
        <v>0</v>
      </c>
      <c r="R270" s="10"/>
      <c r="S270" s="100"/>
      <c r="T270" s="99"/>
      <c r="U270" s="99"/>
      <c r="V270" s="99"/>
      <c r="W270" s="99"/>
      <c r="X270" s="99"/>
      <c r="Y270" s="99"/>
      <c r="Z270" s="99"/>
      <c r="AA270" s="99"/>
      <c r="AB270" s="88">
        <f t="shared" si="32"/>
        <v>0</v>
      </c>
      <c r="AC270" s="53">
        <f t="shared" si="33"/>
        <v>0</v>
      </c>
      <c r="AD270" s="41"/>
      <c r="AE270" s="100"/>
      <c r="AF270" s="100"/>
      <c r="AG270" s="100"/>
      <c r="AH270" s="100"/>
      <c r="AI270" s="53">
        <f t="shared" si="37"/>
        <v>0</v>
      </c>
      <c r="AJ270" s="100"/>
      <c r="AK270" s="53">
        <f t="shared" si="38"/>
        <v>0</v>
      </c>
      <c r="AL270" s="41"/>
      <c r="AM270" s="89"/>
      <c r="AN270" s="41"/>
      <c r="BA270" s="47"/>
    </row>
    <row r="271" spans="1:53" ht="22.5" customHeight="1">
      <c r="A271" s="4">
        <f t="shared" si="36"/>
        <v>267</v>
      </c>
      <c r="B271" s="43" t="s">
        <v>309</v>
      </c>
      <c r="C271" s="43">
        <v>9863</v>
      </c>
      <c r="D271" s="65" t="s">
        <v>310</v>
      </c>
      <c r="E271" s="65"/>
      <c r="F271" s="66" t="s">
        <v>316</v>
      </c>
      <c r="G271" s="168"/>
      <c r="H271" s="99"/>
      <c r="I271" s="99"/>
      <c r="J271" s="99"/>
      <c r="K271" s="99"/>
      <c r="L271" s="99"/>
      <c r="M271" s="99"/>
      <c r="N271" s="99"/>
      <c r="O271" s="99"/>
      <c r="P271" s="99"/>
      <c r="Q271" s="53">
        <f t="shared" si="31"/>
        <v>0</v>
      </c>
      <c r="R271" s="10"/>
      <c r="S271" s="100"/>
      <c r="T271" s="99"/>
      <c r="U271" s="99"/>
      <c r="V271" s="99"/>
      <c r="W271" s="99"/>
      <c r="X271" s="99"/>
      <c r="Y271" s="99"/>
      <c r="Z271" s="99"/>
      <c r="AA271" s="99"/>
      <c r="AB271" s="88">
        <f t="shared" si="32"/>
        <v>0</v>
      </c>
      <c r="AC271" s="53">
        <f t="shared" si="33"/>
        <v>0</v>
      </c>
      <c r="AD271" s="41"/>
      <c r="AE271" s="100"/>
      <c r="AF271" s="100"/>
      <c r="AG271" s="100"/>
      <c r="AH271" s="100"/>
      <c r="AI271" s="53">
        <f t="shared" si="37"/>
        <v>0</v>
      </c>
      <c r="AJ271" s="100"/>
      <c r="AK271" s="53">
        <f t="shared" si="38"/>
        <v>0</v>
      </c>
      <c r="AL271" s="41"/>
      <c r="AM271" s="89"/>
      <c r="AN271" s="41"/>
      <c r="BA271" s="47"/>
    </row>
    <row r="272" spans="1:53" ht="22.5" customHeight="1">
      <c r="A272" s="4">
        <f t="shared" si="36"/>
        <v>268</v>
      </c>
      <c r="B272" s="43" t="s">
        <v>309</v>
      </c>
      <c r="C272" s="43">
        <v>9494</v>
      </c>
      <c r="D272" s="65" t="s">
        <v>91</v>
      </c>
      <c r="E272" s="65"/>
      <c r="F272" s="66" t="s">
        <v>316</v>
      </c>
      <c r="G272" s="168"/>
      <c r="H272" s="99"/>
      <c r="I272" s="99"/>
      <c r="J272" s="99"/>
      <c r="K272" s="99"/>
      <c r="L272" s="99"/>
      <c r="M272" s="99"/>
      <c r="N272" s="99"/>
      <c r="O272" s="99"/>
      <c r="P272" s="99"/>
      <c r="Q272" s="53">
        <f t="shared" si="31"/>
        <v>0</v>
      </c>
      <c r="R272" s="10"/>
      <c r="S272" s="100"/>
      <c r="T272" s="99"/>
      <c r="U272" s="99"/>
      <c r="V272" s="99"/>
      <c r="W272" s="99"/>
      <c r="X272" s="99"/>
      <c r="Y272" s="99"/>
      <c r="Z272" s="99"/>
      <c r="AA272" s="99"/>
      <c r="AB272" s="88">
        <f t="shared" si="32"/>
        <v>0</v>
      </c>
      <c r="AC272" s="53">
        <f t="shared" si="33"/>
        <v>0</v>
      </c>
      <c r="AD272" s="41"/>
      <c r="AE272" s="100"/>
      <c r="AF272" s="100"/>
      <c r="AG272" s="100"/>
      <c r="AH272" s="100"/>
      <c r="AI272" s="53">
        <f t="shared" si="37"/>
        <v>0</v>
      </c>
      <c r="AJ272" s="100">
        <f>+'PI Synod'!AJ18</f>
        <v>0</v>
      </c>
      <c r="AK272" s="53">
        <f t="shared" si="38"/>
        <v>0</v>
      </c>
      <c r="AL272" s="41"/>
      <c r="AM272" s="89"/>
      <c r="AN272" s="41"/>
      <c r="BA272" s="47"/>
    </row>
    <row r="273" spans="1:53" ht="22.5" customHeight="1">
      <c r="A273" s="4">
        <f t="shared" si="36"/>
        <v>269</v>
      </c>
      <c r="B273" s="43" t="s">
        <v>309</v>
      </c>
      <c r="C273" s="43">
        <v>9485</v>
      </c>
      <c r="D273" s="65" t="s">
        <v>92</v>
      </c>
      <c r="E273" s="65"/>
      <c r="F273" s="66" t="s">
        <v>316</v>
      </c>
      <c r="G273" s="168"/>
      <c r="H273" s="99"/>
      <c r="I273" s="99"/>
      <c r="J273" s="99"/>
      <c r="K273" s="99"/>
      <c r="L273" s="99"/>
      <c r="M273" s="99"/>
      <c r="N273" s="99"/>
      <c r="O273" s="99"/>
      <c r="P273" s="99"/>
      <c r="Q273" s="53">
        <f t="shared" si="31"/>
        <v>0</v>
      </c>
      <c r="R273" s="10"/>
      <c r="S273" s="100"/>
      <c r="T273" s="99"/>
      <c r="U273" s="99"/>
      <c r="V273" s="99"/>
      <c r="W273" s="99"/>
      <c r="X273" s="99"/>
      <c r="Y273" s="99"/>
      <c r="Z273" s="99"/>
      <c r="AA273" s="99"/>
      <c r="AB273" s="88">
        <f t="shared" si="32"/>
        <v>0</v>
      </c>
      <c r="AC273" s="53">
        <f t="shared" si="33"/>
        <v>0</v>
      </c>
      <c r="AD273" s="41"/>
      <c r="AE273" s="100"/>
      <c r="AF273" s="100"/>
      <c r="AG273" s="100"/>
      <c r="AH273" s="100"/>
      <c r="AI273" s="53">
        <f t="shared" si="37"/>
        <v>0</v>
      </c>
      <c r="AJ273" s="100">
        <f>+'PI Synod'!AJ19</f>
        <v>0</v>
      </c>
      <c r="AK273" s="53">
        <f t="shared" si="38"/>
        <v>0</v>
      </c>
      <c r="AL273" s="41"/>
      <c r="AM273" s="89"/>
      <c r="AN273" s="41"/>
      <c r="BA273" s="47"/>
    </row>
    <row r="274" spans="1:53" ht="22.5" customHeight="1">
      <c r="A274" s="4">
        <f t="shared" si="36"/>
        <v>270</v>
      </c>
      <c r="B274" s="43" t="s">
        <v>309</v>
      </c>
      <c r="C274" s="43">
        <v>9486</v>
      </c>
      <c r="D274" s="65" t="s">
        <v>93</v>
      </c>
      <c r="E274" s="65"/>
      <c r="F274" s="66" t="s">
        <v>316</v>
      </c>
      <c r="G274" s="168"/>
      <c r="H274" s="99"/>
      <c r="I274" s="99"/>
      <c r="J274" s="99"/>
      <c r="K274" s="99"/>
      <c r="L274" s="99"/>
      <c r="M274" s="99"/>
      <c r="N274" s="99"/>
      <c r="O274" s="99"/>
      <c r="P274" s="99"/>
      <c r="Q274" s="53">
        <f t="shared" si="31"/>
        <v>0</v>
      </c>
      <c r="R274" s="10"/>
      <c r="S274" s="100"/>
      <c r="T274" s="99"/>
      <c r="U274" s="99"/>
      <c r="V274" s="99"/>
      <c r="W274" s="99"/>
      <c r="X274" s="99"/>
      <c r="Y274" s="99"/>
      <c r="Z274" s="99"/>
      <c r="AA274" s="99"/>
      <c r="AB274" s="88">
        <f t="shared" si="32"/>
        <v>0</v>
      </c>
      <c r="AC274" s="53">
        <f t="shared" si="33"/>
        <v>0</v>
      </c>
      <c r="AD274" s="41"/>
      <c r="AE274" s="100"/>
      <c r="AF274" s="100"/>
      <c r="AG274" s="100"/>
      <c r="AH274" s="100"/>
      <c r="AI274" s="53">
        <f t="shared" si="37"/>
        <v>0</v>
      </c>
      <c r="AJ274" s="100">
        <f>+'PI Synod'!AJ20</f>
        <v>0</v>
      </c>
      <c r="AK274" s="53">
        <f t="shared" si="38"/>
        <v>0</v>
      </c>
      <c r="AL274" s="41"/>
      <c r="AM274" s="89"/>
      <c r="AN274" s="41"/>
      <c r="BA274" s="47"/>
    </row>
    <row r="275" spans="1:53" ht="22.5" customHeight="1">
      <c r="A275" s="4">
        <f t="shared" si="36"/>
        <v>271</v>
      </c>
      <c r="B275" s="43" t="s">
        <v>309</v>
      </c>
      <c r="C275" s="43">
        <v>9487</v>
      </c>
      <c r="D275" s="65" t="s">
        <v>94</v>
      </c>
      <c r="E275" s="65"/>
      <c r="F275" s="66" t="s">
        <v>316</v>
      </c>
      <c r="G275" s="168"/>
      <c r="H275" s="99"/>
      <c r="I275" s="99"/>
      <c r="J275" s="99"/>
      <c r="K275" s="99"/>
      <c r="L275" s="99"/>
      <c r="M275" s="99"/>
      <c r="N275" s="99"/>
      <c r="O275" s="99"/>
      <c r="P275" s="99"/>
      <c r="Q275" s="53">
        <f t="shared" si="31"/>
        <v>0</v>
      </c>
      <c r="R275" s="10"/>
      <c r="S275" s="100"/>
      <c r="T275" s="99"/>
      <c r="U275" s="99"/>
      <c r="V275" s="99"/>
      <c r="W275" s="99"/>
      <c r="X275" s="99"/>
      <c r="Y275" s="99"/>
      <c r="Z275" s="99"/>
      <c r="AA275" s="99"/>
      <c r="AB275" s="88">
        <f t="shared" si="32"/>
        <v>0</v>
      </c>
      <c r="AC275" s="53">
        <f t="shared" si="33"/>
        <v>0</v>
      </c>
      <c r="AD275" s="41"/>
      <c r="AE275" s="100"/>
      <c r="AF275" s="100"/>
      <c r="AG275" s="100"/>
      <c r="AH275" s="100"/>
      <c r="AI275" s="53">
        <f t="shared" si="37"/>
        <v>0</v>
      </c>
      <c r="AJ275" s="100">
        <f>+'PI Synod'!AJ21</f>
        <v>0</v>
      </c>
      <c r="AK275" s="53">
        <f t="shared" si="38"/>
        <v>0</v>
      </c>
      <c r="AL275" s="41"/>
      <c r="AM275" s="89"/>
      <c r="AN275" s="41"/>
      <c r="BA275" s="47"/>
    </row>
    <row r="276" spans="1:53" ht="22.5" customHeight="1">
      <c r="A276" s="4">
        <f t="shared" si="36"/>
        <v>272</v>
      </c>
      <c r="B276" s="43" t="s">
        <v>309</v>
      </c>
      <c r="C276" s="43">
        <v>9488</v>
      </c>
      <c r="D276" s="65" t="s">
        <v>95</v>
      </c>
      <c r="E276" s="65"/>
      <c r="F276" s="66" t="s">
        <v>316</v>
      </c>
      <c r="G276" s="168"/>
      <c r="H276" s="99"/>
      <c r="I276" s="99"/>
      <c r="J276" s="99"/>
      <c r="K276" s="99"/>
      <c r="L276" s="99"/>
      <c r="M276" s="99"/>
      <c r="N276" s="99"/>
      <c r="O276" s="99"/>
      <c r="P276" s="99"/>
      <c r="Q276" s="53">
        <f t="shared" si="31"/>
        <v>0</v>
      </c>
      <c r="R276" s="10"/>
      <c r="S276" s="100"/>
      <c r="T276" s="99"/>
      <c r="U276" s="99"/>
      <c r="V276" s="99"/>
      <c r="W276" s="99"/>
      <c r="X276" s="99"/>
      <c r="Y276" s="99"/>
      <c r="Z276" s="99"/>
      <c r="AA276" s="99"/>
      <c r="AB276" s="88">
        <f t="shared" si="32"/>
        <v>0</v>
      </c>
      <c r="AC276" s="53">
        <f t="shared" si="33"/>
        <v>0</v>
      </c>
      <c r="AD276" s="41"/>
      <c r="AE276" s="100"/>
      <c r="AF276" s="100"/>
      <c r="AG276" s="100"/>
      <c r="AH276" s="100"/>
      <c r="AI276" s="53">
        <f t="shared" si="37"/>
        <v>0</v>
      </c>
      <c r="AJ276" s="100">
        <f>+'PI Synod'!AJ22</f>
        <v>0</v>
      </c>
      <c r="AK276" s="53">
        <f t="shared" si="38"/>
        <v>0</v>
      </c>
      <c r="AL276" s="41"/>
      <c r="AM276" s="89"/>
      <c r="AN276" s="41"/>
      <c r="BA276" s="47"/>
    </row>
    <row r="277" spans="1:53" ht="22.5" customHeight="1">
      <c r="A277" s="4">
        <f t="shared" si="36"/>
        <v>273</v>
      </c>
      <c r="B277" s="43" t="s">
        <v>309</v>
      </c>
      <c r="C277" s="43">
        <v>9876</v>
      </c>
      <c r="D277" s="65" t="s">
        <v>96</v>
      </c>
      <c r="E277" s="65"/>
      <c r="F277" s="66" t="s">
        <v>316</v>
      </c>
      <c r="G277" s="168"/>
      <c r="H277" s="99"/>
      <c r="I277" s="99"/>
      <c r="J277" s="99"/>
      <c r="K277" s="99"/>
      <c r="L277" s="99"/>
      <c r="M277" s="99"/>
      <c r="N277" s="99"/>
      <c r="O277" s="99"/>
      <c r="P277" s="99"/>
      <c r="Q277" s="53">
        <f t="shared" si="31"/>
        <v>0</v>
      </c>
      <c r="R277" s="10"/>
      <c r="S277" s="100"/>
      <c r="T277" s="99"/>
      <c r="U277" s="99"/>
      <c r="V277" s="99"/>
      <c r="W277" s="99"/>
      <c r="X277" s="99"/>
      <c r="Y277" s="99"/>
      <c r="Z277" s="99"/>
      <c r="AA277" s="99"/>
      <c r="AB277" s="88">
        <f t="shared" si="32"/>
        <v>0</v>
      </c>
      <c r="AC277" s="53">
        <f t="shared" si="33"/>
        <v>0</v>
      </c>
      <c r="AD277" s="41"/>
      <c r="AE277" s="100"/>
      <c r="AF277" s="100"/>
      <c r="AG277" s="100"/>
      <c r="AH277" s="100"/>
      <c r="AI277" s="53">
        <f t="shared" si="37"/>
        <v>0</v>
      </c>
      <c r="AJ277" s="100">
        <f>+'PI Synod'!AJ23</f>
        <v>0</v>
      </c>
      <c r="AK277" s="53">
        <f t="shared" si="38"/>
        <v>0</v>
      </c>
      <c r="AL277" s="41"/>
      <c r="AM277" s="89"/>
      <c r="AN277" s="41"/>
      <c r="BA277" s="47"/>
    </row>
    <row r="278" spans="1:53" ht="22.5" customHeight="1">
      <c r="A278" s="4">
        <f t="shared" si="36"/>
        <v>274</v>
      </c>
      <c r="B278" s="43" t="s">
        <v>309</v>
      </c>
      <c r="C278" s="43">
        <v>18603</v>
      </c>
      <c r="D278" s="65" t="s">
        <v>311</v>
      </c>
      <c r="E278" s="65"/>
      <c r="F278" s="66" t="s">
        <v>316</v>
      </c>
      <c r="G278" s="168"/>
      <c r="H278" s="99"/>
      <c r="I278" s="99"/>
      <c r="J278" s="99"/>
      <c r="K278" s="99"/>
      <c r="L278" s="99"/>
      <c r="M278" s="99"/>
      <c r="N278" s="99"/>
      <c r="O278" s="99"/>
      <c r="P278" s="99"/>
      <c r="Q278" s="53">
        <f t="shared" si="31"/>
        <v>0</v>
      </c>
      <c r="R278" s="10"/>
      <c r="S278" s="100"/>
      <c r="T278" s="99"/>
      <c r="U278" s="99"/>
      <c r="V278" s="99"/>
      <c r="W278" s="99"/>
      <c r="X278" s="99"/>
      <c r="Y278" s="99"/>
      <c r="Z278" s="99"/>
      <c r="AA278" s="99"/>
      <c r="AB278" s="88">
        <f t="shared" si="32"/>
        <v>0</v>
      </c>
      <c r="AC278" s="53">
        <f t="shared" si="33"/>
        <v>0</v>
      </c>
      <c r="AD278" s="41"/>
      <c r="AE278" s="100"/>
      <c r="AF278" s="100"/>
      <c r="AG278" s="100"/>
      <c r="AH278" s="100"/>
      <c r="AI278" s="53">
        <f t="shared" si="37"/>
        <v>0</v>
      </c>
      <c r="AJ278" s="100">
        <f>+'PI Synod'!AJ24</f>
        <v>0</v>
      </c>
      <c r="AK278" s="53">
        <f t="shared" si="38"/>
        <v>0</v>
      </c>
      <c r="AL278" s="41"/>
      <c r="AM278" s="89"/>
      <c r="AN278" s="41"/>
      <c r="BA278" s="47"/>
    </row>
    <row r="279" spans="1:53" ht="22.5" customHeight="1">
      <c r="A279" s="4">
        <f t="shared" si="36"/>
        <v>275</v>
      </c>
      <c r="B279" s="43" t="s">
        <v>309</v>
      </c>
      <c r="C279" s="43">
        <v>18082</v>
      </c>
      <c r="D279" s="65" t="s">
        <v>312</v>
      </c>
      <c r="E279" s="65"/>
      <c r="F279" s="66" t="s">
        <v>316</v>
      </c>
      <c r="G279" s="168"/>
      <c r="H279" s="99"/>
      <c r="I279" s="99"/>
      <c r="J279" s="99"/>
      <c r="K279" s="99"/>
      <c r="L279" s="99"/>
      <c r="M279" s="99"/>
      <c r="N279" s="99"/>
      <c r="O279" s="99"/>
      <c r="P279" s="99"/>
      <c r="Q279" s="53">
        <f t="shared" si="31"/>
        <v>0</v>
      </c>
      <c r="R279" s="10"/>
      <c r="S279" s="100"/>
      <c r="T279" s="99"/>
      <c r="U279" s="99"/>
      <c r="V279" s="99"/>
      <c r="W279" s="99"/>
      <c r="X279" s="99"/>
      <c r="Y279" s="99"/>
      <c r="Z279" s="99"/>
      <c r="AA279" s="99"/>
      <c r="AB279" s="88">
        <f t="shared" si="32"/>
        <v>0</v>
      </c>
      <c r="AC279" s="53">
        <f t="shared" si="33"/>
        <v>0</v>
      </c>
      <c r="AD279" s="41"/>
      <c r="AE279" s="100"/>
      <c r="AF279" s="100"/>
      <c r="AG279" s="100"/>
      <c r="AH279" s="100"/>
      <c r="AI279" s="53">
        <f t="shared" si="37"/>
        <v>0</v>
      </c>
      <c r="AJ279" s="100">
        <f>+'PI Synod'!AJ25</f>
        <v>0</v>
      </c>
      <c r="AK279" s="53">
        <f t="shared" si="38"/>
        <v>0</v>
      </c>
      <c r="AL279" s="41"/>
      <c r="AM279" s="89"/>
      <c r="AN279" s="41"/>
      <c r="BA279" s="47"/>
    </row>
    <row r="280" spans="1:53" ht="22.5" customHeight="1">
      <c r="A280" s="4">
        <f t="shared" si="36"/>
        <v>276</v>
      </c>
      <c r="B280" s="43" t="s">
        <v>309</v>
      </c>
      <c r="C280" s="43">
        <v>9489</v>
      </c>
      <c r="D280" s="65" t="s">
        <v>97</v>
      </c>
      <c r="E280" s="65"/>
      <c r="F280" s="66" t="s">
        <v>316</v>
      </c>
      <c r="G280" s="168"/>
      <c r="H280" s="99"/>
      <c r="I280" s="99"/>
      <c r="J280" s="99"/>
      <c r="K280" s="99"/>
      <c r="L280" s="99"/>
      <c r="M280" s="99"/>
      <c r="N280" s="99"/>
      <c r="O280" s="99"/>
      <c r="P280" s="99"/>
      <c r="Q280" s="53">
        <f t="shared" si="31"/>
        <v>0</v>
      </c>
      <c r="R280" s="10"/>
      <c r="S280" s="100"/>
      <c r="T280" s="99"/>
      <c r="U280" s="99"/>
      <c r="V280" s="99"/>
      <c r="W280" s="99"/>
      <c r="X280" s="99"/>
      <c r="Y280" s="99"/>
      <c r="Z280" s="99"/>
      <c r="AA280" s="99"/>
      <c r="AB280" s="88">
        <f t="shared" si="32"/>
        <v>0</v>
      </c>
      <c r="AC280" s="53">
        <f t="shared" si="33"/>
        <v>0</v>
      </c>
      <c r="AD280" s="41"/>
      <c r="AE280" s="100"/>
      <c r="AF280" s="100"/>
      <c r="AG280" s="100"/>
      <c r="AH280" s="100"/>
      <c r="AI280" s="53">
        <f t="shared" si="37"/>
        <v>0</v>
      </c>
      <c r="AJ280" s="100">
        <f>+'PI Synod'!AJ26</f>
        <v>0</v>
      </c>
      <c r="AK280" s="53">
        <f t="shared" si="38"/>
        <v>0</v>
      </c>
      <c r="AL280" s="41"/>
      <c r="AM280" s="89"/>
      <c r="AN280" s="41"/>
      <c r="BA280" s="47"/>
    </row>
    <row r="281" spans="1:53" ht="22.5" customHeight="1">
      <c r="A281" s="4">
        <f t="shared" si="36"/>
        <v>277</v>
      </c>
      <c r="B281" s="43" t="s">
        <v>309</v>
      </c>
      <c r="C281" s="43">
        <v>9859</v>
      </c>
      <c r="D281" s="65" t="s">
        <v>98</v>
      </c>
      <c r="E281" s="65"/>
      <c r="F281" s="66" t="s">
        <v>316</v>
      </c>
      <c r="G281" s="168"/>
      <c r="H281" s="99"/>
      <c r="I281" s="99"/>
      <c r="J281" s="99"/>
      <c r="K281" s="99"/>
      <c r="L281" s="99"/>
      <c r="M281" s="99"/>
      <c r="N281" s="99"/>
      <c r="O281" s="99"/>
      <c r="P281" s="99"/>
      <c r="Q281" s="53">
        <f t="shared" si="31"/>
        <v>0</v>
      </c>
      <c r="R281" s="10"/>
      <c r="S281" s="100"/>
      <c r="T281" s="99"/>
      <c r="U281" s="99"/>
      <c r="V281" s="99"/>
      <c r="W281" s="99"/>
      <c r="X281" s="99"/>
      <c r="Y281" s="99"/>
      <c r="Z281" s="99"/>
      <c r="AA281" s="99"/>
      <c r="AB281" s="88">
        <f t="shared" si="32"/>
        <v>0</v>
      </c>
      <c r="AC281" s="53">
        <f t="shared" si="33"/>
        <v>0</v>
      </c>
      <c r="AD281" s="41"/>
      <c r="AE281" s="100"/>
      <c r="AF281" s="100"/>
      <c r="AG281" s="100"/>
      <c r="AH281" s="100"/>
      <c r="AI281" s="53">
        <f t="shared" si="37"/>
        <v>0</v>
      </c>
      <c r="AJ281" s="100">
        <f>+'PI Synod'!AJ27</f>
        <v>0</v>
      </c>
      <c r="AK281" s="53">
        <f t="shared" si="38"/>
        <v>0</v>
      </c>
      <c r="AL281" s="41"/>
      <c r="AM281" s="89"/>
      <c r="AN281" s="41"/>
      <c r="BA281" s="47"/>
    </row>
    <row r="282" spans="1:53" ht="22.5" customHeight="1">
      <c r="A282" s="4">
        <f t="shared" si="36"/>
        <v>278</v>
      </c>
      <c r="B282" s="43" t="s">
        <v>309</v>
      </c>
      <c r="C282" s="43">
        <v>9492</v>
      </c>
      <c r="D282" s="65" t="s">
        <v>99</v>
      </c>
      <c r="E282" s="65"/>
      <c r="F282" s="66" t="s">
        <v>316</v>
      </c>
      <c r="G282" s="168"/>
      <c r="H282" s="99"/>
      <c r="I282" s="99"/>
      <c r="J282" s="99"/>
      <c r="K282" s="99"/>
      <c r="L282" s="99"/>
      <c r="M282" s="99"/>
      <c r="N282" s="99"/>
      <c r="O282" s="99"/>
      <c r="P282" s="99"/>
      <c r="Q282" s="53">
        <f t="shared" si="31"/>
        <v>0</v>
      </c>
      <c r="R282" s="10"/>
      <c r="S282" s="100"/>
      <c r="T282" s="99"/>
      <c r="U282" s="99"/>
      <c r="V282" s="99"/>
      <c r="W282" s="99"/>
      <c r="X282" s="99"/>
      <c r="Y282" s="99"/>
      <c r="Z282" s="99"/>
      <c r="AA282" s="99"/>
      <c r="AB282" s="88">
        <f t="shared" si="32"/>
        <v>0</v>
      </c>
      <c r="AC282" s="53">
        <f t="shared" si="33"/>
        <v>0</v>
      </c>
      <c r="AD282" s="41"/>
      <c r="AE282" s="100"/>
      <c r="AF282" s="100"/>
      <c r="AG282" s="100"/>
      <c r="AH282" s="100"/>
      <c r="AI282" s="53">
        <f t="shared" si="37"/>
        <v>0</v>
      </c>
      <c r="AJ282" s="100">
        <f>+'PI Synod'!AJ28</f>
        <v>0</v>
      </c>
      <c r="AK282" s="53">
        <f t="shared" si="38"/>
        <v>0</v>
      </c>
      <c r="AL282" s="41"/>
      <c r="AM282" s="89"/>
      <c r="AN282" s="41"/>
      <c r="BA282" s="47"/>
    </row>
    <row r="283" spans="1:53" ht="22.5" customHeight="1">
      <c r="A283" s="4">
        <f t="shared" si="36"/>
        <v>279</v>
      </c>
      <c r="B283" s="43" t="s">
        <v>309</v>
      </c>
      <c r="C283" s="43">
        <v>9493</v>
      </c>
      <c r="D283" s="65" t="s">
        <v>100</v>
      </c>
      <c r="E283" s="65"/>
      <c r="F283" s="66" t="s">
        <v>316</v>
      </c>
      <c r="G283" s="168"/>
      <c r="H283" s="99"/>
      <c r="I283" s="99"/>
      <c r="J283" s="99"/>
      <c r="K283" s="99"/>
      <c r="L283" s="99"/>
      <c r="M283" s="99"/>
      <c r="N283" s="99"/>
      <c r="O283" s="99"/>
      <c r="P283" s="99"/>
      <c r="Q283" s="53">
        <f t="shared" si="31"/>
        <v>0</v>
      </c>
      <c r="R283" s="10"/>
      <c r="S283" s="100"/>
      <c r="T283" s="99"/>
      <c r="U283" s="99"/>
      <c r="V283" s="99"/>
      <c r="W283" s="99"/>
      <c r="X283" s="99"/>
      <c r="Y283" s="99"/>
      <c r="Z283" s="99"/>
      <c r="AA283" s="99"/>
      <c r="AB283" s="88">
        <f t="shared" si="32"/>
        <v>0</v>
      </c>
      <c r="AC283" s="53">
        <f t="shared" si="33"/>
        <v>0</v>
      </c>
      <c r="AD283" s="41"/>
      <c r="AE283" s="100"/>
      <c r="AF283" s="100"/>
      <c r="AG283" s="100"/>
      <c r="AH283" s="100"/>
      <c r="AI283" s="53">
        <f t="shared" si="37"/>
        <v>0</v>
      </c>
      <c r="AJ283" s="100">
        <f>+'PI Synod'!AJ29</f>
        <v>0</v>
      </c>
      <c r="AK283" s="53">
        <f t="shared" si="38"/>
        <v>0</v>
      </c>
      <c r="AL283" s="41"/>
      <c r="AM283" s="89"/>
      <c r="AN283" s="41"/>
      <c r="BA283" s="47"/>
    </row>
    <row r="284" spans="1:56" ht="22.5" customHeight="1">
      <c r="A284" s="4"/>
      <c r="B284" s="43"/>
      <c r="C284" s="43"/>
      <c r="D284" s="65"/>
      <c r="E284" s="51"/>
      <c r="F284" s="137"/>
      <c r="G284" s="74"/>
      <c r="H284" s="66"/>
      <c r="I284" s="66"/>
      <c r="J284" s="66"/>
      <c r="K284" s="66"/>
      <c r="L284" s="66"/>
      <c r="M284" s="66"/>
      <c r="N284" s="66"/>
      <c r="O284" s="66"/>
      <c r="P284" s="66"/>
      <c r="Q284" s="53">
        <f t="shared" si="31"/>
        <v>0</v>
      </c>
      <c r="R284" s="10"/>
      <c r="S284" s="66"/>
      <c r="T284" s="66"/>
      <c r="U284" s="66"/>
      <c r="V284" s="66"/>
      <c r="W284" s="66"/>
      <c r="X284" s="66"/>
      <c r="Y284" s="66"/>
      <c r="Z284" s="66"/>
      <c r="AA284" s="66"/>
      <c r="AB284" s="88"/>
      <c r="AC284" s="53"/>
      <c r="AD284" s="41"/>
      <c r="AE284" s="66"/>
      <c r="AF284" s="66"/>
      <c r="AG284" s="66"/>
      <c r="AH284" s="66"/>
      <c r="AI284" s="53">
        <f t="shared" si="37"/>
        <v>0</v>
      </c>
      <c r="AJ284" s="100">
        <f>+'PI Synod'!AJ30</f>
        <v>0</v>
      </c>
      <c r="AK284" s="53">
        <f t="shared" si="38"/>
        <v>0</v>
      </c>
      <c r="AL284" s="41"/>
      <c r="AM284" s="89"/>
      <c r="AN284" s="41"/>
      <c r="BA284" s="47"/>
      <c r="BB284" s="20"/>
      <c r="BC284" s="20"/>
      <c r="BD284" s="20"/>
    </row>
    <row r="285" spans="1:38" s="8" customFormat="1" ht="22.5" customHeight="1">
      <c r="A285" s="196" t="s">
        <v>418</v>
      </c>
      <c r="B285" s="196"/>
      <c r="C285" s="196"/>
      <c r="D285" s="196"/>
      <c r="E285" s="71"/>
      <c r="F285" s="135"/>
      <c r="G285" s="81">
        <f>SUM(G5:G284)</f>
        <v>26328550.18</v>
      </c>
      <c r="H285" s="81">
        <f aca="true" t="shared" si="39" ref="H285:P285">SUM(H5:H284)</f>
        <v>275395</v>
      </c>
      <c r="I285" s="81">
        <f t="shared" si="39"/>
        <v>1731197</v>
      </c>
      <c r="J285" s="81">
        <f t="shared" si="39"/>
        <v>6224975</v>
      </c>
      <c r="K285" s="81">
        <f t="shared" si="39"/>
        <v>991226</v>
      </c>
      <c r="L285" s="81">
        <f t="shared" si="39"/>
        <v>1721198</v>
      </c>
      <c r="M285" s="81">
        <f t="shared" si="39"/>
        <v>6113678</v>
      </c>
      <c r="N285" s="81">
        <f t="shared" si="39"/>
        <v>4612139</v>
      </c>
      <c r="O285" s="81">
        <f t="shared" si="39"/>
        <v>2272846</v>
      </c>
      <c r="P285" s="81">
        <f t="shared" si="39"/>
        <v>1777541.85</v>
      </c>
      <c r="Q285" s="53">
        <f t="shared" si="31"/>
        <v>52048746.03</v>
      </c>
      <c r="R285" s="32"/>
      <c r="S285" s="31">
        <f>SUM(S5:S284)</f>
        <v>12313981</v>
      </c>
      <c r="T285" s="81">
        <f>SUM(T5:T284)</f>
        <v>1988224</v>
      </c>
      <c r="U285" s="81">
        <f>SUM(U5:U284)</f>
        <v>2001896</v>
      </c>
      <c r="V285" s="81">
        <f>SUM(V5:V284)</f>
        <v>5539982</v>
      </c>
      <c r="W285" s="81">
        <f>SUM(W5:W284)</f>
        <v>8749601</v>
      </c>
      <c r="X285" s="81">
        <f>SUM(X5:X284)</f>
        <v>6632628</v>
      </c>
      <c r="Y285" s="81">
        <f>SUM(Y5:Y284)</f>
        <v>2150010.85</v>
      </c>
      <c r="Z285" s="81">
        <f>SUM(Z5:Z284)</f>
        <v>1221898</v>
      </c>
      <c r="AA285" s="81">
        <f>SUM(AA5:AA284)</f>
        <v>2010401</v>
      </c>
      <c r="AB285" s="88">
        <f>SUM(S285:AA285)</f>
        <v>42608621.85</v>
      </c>
      <c r="AC285" s="53">
        <f>+Q285-AB285</f>
        <v>9440124.18</v>
      </c>
      <c r="AD285" s="36"/>
      <c r="AE285" s="31">
        <f>SUM(AE5:AE284)</f>
        <v>452026173</v>
      </c>
      <c r="AF285" s="31">
        <f>SUM(AF5:AF284)</f>
        <v>19776664</v>
      </c>
      <c r="AG285" s="31">
        <f>SUM(AG5:AG284)</f>
        <v>124917385</v>
      </c>
      <c r="AH285" s="31">
        <f>SUM(AH5:AH284)</f>
        <v>2433201</v>
      </c>
      <c r="AI285" s="53">
        <f>SUM(AE285:AH285)</f>
        <v>599153423</v>
      </c>
      <c r="AJ285" s="31">
        <f>SUM(AJ5:AJ284)</f>
        <v>28527371</v>
      </c>
      <c r="AK285" s="53">
        <f t="shared" si="38"/>
        <v>570626052</v>
      </c>
      <c r="AL285" s="82"/>
    </row>
    <row r="286" spans="1:148" s="8" customFormat="1" ht="22.5" customHeight="1">
      <c r="A286" s="197" t="s">
        <v>319</v>
      </c>
      <c r="B286" s="198"/>
      <c r="C286" s="198"/>
      <c r="D286" s="198"/>
      <c r="E286" s="71"/>
      <c r="F286" s="135"/>
      <c r="G286" s="134">
        <f>+'Pres Summary'!G13</f>
        <v>26267903.58</v>
      </c>
      <c r="H286" s="134">
        <f>+'Pres Summary'!H13</f>
        <v>337885</v>
      </c>
      <c r="I286" s="134">
        <f>+'Pres Summary'!I13</f>
        <v>1362734</v>
      </c>
      <c r="J286" s="134">
        <f>+'Pres Summary'!J13</f>
        <v>2840345</v>
      </c>
      <c r="K286" s="134">
        <f>+'Pres Summary'!K13</f>
        <v>927342</v>
      </c>
      <c r="L286" s="134">
        <f>+'Pres Summary'!L13</f>
        <v>1952189</v>
      </c>
      <c r="M286" s="134">
        <f>+'Pres Summary'!M13</f>
        <v>5762249</v>
      </c>
      <c r="N286" s="134">
        <f>+'Pres Summary'!N13</f>
        <v>4418585</v>
      </c>
      <c r="O286" s="134">
        <f>+'Pres Summary'!O13</f>
        <v>2340044</v>
      </c>
      <c r="P286" s="134">
        <f>+'Pres Summary'!P13</f>
        <v>944426.85</v>
      </c>
      <c r="Q286" s="53">
        <f t="shared" si="31"/>
        <v>47153703.43</v>
      </c>
      <c r="R286" s="124"/>
      <c r="S286" s="102">
        <f>+'Pres Summary'!S13</f>
        <v>12213987</v>
      </c>
      <c r="T286" s="134">
        <f>+'Pres Summary'!T13</f>
        <v>1839502</v>
      </c>
      <c r="U286" s="134">
        <f>+'Pres Summary'!U13</f>
        <v>2082611</v>
      </c>
      <c r="V286" s="134">
        <f>+'Pres Summary'!V13</f>
        <v>5328403</v>
      </c>
      <c r="W286" s="134">
        <f>+'Pres Summary'!W13</f>
        <v>8756832</v>
      </c>
      <c r="X286" s="134">
        <f>+'Pres Summary'!X13</f>
        <v>6848785</v>
      </c>
      <c r="Y286" s="134">
        <f>+'Pres Summary'!Y13</f>
        <v>2106036.85</v>
      </c>
      <c r="Z286" s="134">
        <f>+'Pres Summary'!Z13</f>
        <v>1213049</v>
      </c>
      <c r="AA286" s="134">
        <f>+'Pres Summary'!AA13</f>
        <v>1420801</v>
      </c>
      <c r="AB286" s="88">
        <f>SUM(S286:AA286)</f>
        <v>41810006.85</v>
      </c>
      <c r="AC286" s="53">
        <f>+Q286-AB286</f>
        <v>5343696.579999998</v>
      </c>
      <c r="AD286" s="103"/>
      <c r="AE286" s="102">
        <f>+'Pres Summary'!AE13</f>
        <v>409031962</v>
      </c>
      <c r="AF286" s="102">
        <f>+'Pres Summary'!AF13</f>
        <v>19353854</v>
      </c>
      <c r="AG286" s="102">
        <f>+'Pres Summary'!AG13</f>
        <v>113987452</v>
      </c>
      <c r="AH286" s="102">
        <f>+'Pres Summary'!AH13</f>
        <v>2228671</v>
      </c>
      <c r="AI286" s="53">
        <f>SUM(Y286:AH286)</f>
        <v>596495529.28</v>
      </c>
      <c r="AJ286" s="102">
        <f>+'Pres Summary'!AJ13</f>
        <v>28912232</v>
      </c>
      <c r="AK286" s="53">
        <f t="shared" si="38"/>
        <v>567583297.28</v>
      </c>
      <c r="AL286" s="82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  <c r="BD286" s="103"/>
      <c r="BE286" s="103"/>
      <c r="BF286" s="103"/>
      <c r="BG286" s="103"/>
      <c r="BH286" s="103"/>
      <c r="BI286" s="103"/>
      <c r="BJ286" s="103"/>
      <c r="BK286" s="103"/>
      <c r="BL286" s="103"/>
      <c r="BM286" s="103"/>
      <c r="BN286" s="103"/>
      <c r="BO286" s="103"/>
      <c r="BP286" s="103"/>
      <c r="BQ286" s="103"/>
      <c r="BR286" s="103"/>
      <c r="BS286" s="103"/>
      <c r="BT286" s="103"/>
      <c r="BU286" s="103"/>
      <c r="BV286" s="103"/>
      <c r="BW286" s="103"/>
      <c r="BX286" s="103"/>
      <c r="BY286" s="103"/>
      <c r="BZ286" s="103"/>
      <c r="CA286" s="103"/>
      <c r="CB286" s="103"/>
      <c r="CC286" s="103"/>
      <c r="CD286" s="103"/>
      <c r="CE286" s="103"/>
      <c r="CF286" s="103"/>
      <c r="CG286" s="103"/>
      <c r="CH286" s="103"/>
      <c r="CI286" s="103"/>
      <c r="CJ286" s="103"/>
      <c r="CK286" s="103"/>
      <c r="CL286" s="103"/>
      <c r="CM286" s="103"/>
      <c r="CN286" s="103"/>
      <c r="CO286" s="103"/>
      <c r="CP286" s="103"/>
      <c r="CQ286" s="103"/>
      <c r="CR286" s="103"/>
      <c r="CS286" s="103"/>
      <c r="CT286" s="103"/>
      <c r="CU286" s="103"/>
      <c r="CV286" s="103"/>
      <c r="CW286" s="103"/>
      <c r="CX286" s="103"/>
      <c r="CY286" s="103"/>
      <c r="CZ286" s="103"/>
      <c r="DA286" s="103"/>
      <c r="DB286" s="103"/>
      <c r="DC286" s="103"/>
      <c r="DD286" s="103"/>
      <c r="DE286" s="103"/>
      <c r="DF286" s="103"/>
      <c r="DG286" s="103"/>
      <c r="DH286" s="103"/>
      <c r="DI286" s="103"/>
      <c r="DJ286" s="103"/>
      <c r="DK286" s="103"/>
      <c r="DL286" s="103"/>
      <c r="DM286" s="103"/>
      <c r="DN286" s="103"/>
      <c r="DO286" s="103"/>
      <c r="DP286" s="103"/>
      <c r="DQ286" s="103"/>
      <c r="DR286" s="103"/>
      <c r="DS286" s="103"/>
      <c r="DT286" s="103"/>
      <c r="DU286" s="103"/>
      <c r="DV286" s="103"/>
      <c r="DW286" s="103"/>
      <c r="DX286" s="103"/>
      <c r="DY286" s="103"/>
      <c r="DZ286" s="103"/>
      <c r="EA286" s="103"/>
      <c r="EB286" s="103"/>
      <c r="EC286" s="103"/>
      <c r="ED286" s="103"/>
      <c r="EE286" s="103"/>
      <c r="EF286" s="103"/>
      <c r="EG286" s="103"/>
      <c r="EH286" s="103"/>
      <c r="EI286" s="103"/>
      <c r="EJ286" s="103"/>
      <c r="EK286" s="103"/>
      <c r="EL286" s="103"/>
      <c r="EM286" s="103"/>
      <c r="EN286" s="103"/>
      <c r="EO286" s="103"/>
      <c r="EP286" s="103"/>
      <c r="EQ286" s="103"/>
      <c r="ER286" s="103"/>
    </row>
    <row r="287" spans="1:38" s="8" customFormat="1" ht="22.5" customHeight="1">
      <c r="A287" s="178" t="s">
        <v>419</v>
      </c>
      <c r="B287" s="179"/>
      <c r="C287" s="179"/>
      <c r="D287" s="179"/>
      <c r="E287" s="72"/>
      <c r="F287" s="136"/>
      <c r="G287" s="68">
        <f aca="true" t="shared" si="40" ref="G287:Q287">+G285/G286</f>
        <v>1.0023087719891806</v>
      </c>
      <c r="H287" s="68">
        <f t="shared" si="40"/>
        <v>0.8150554182636104</v>
      </c>
      <c r="I287" s="68">
        <f t="shared" si="40"/>
        <v>1.2703851228486263</v>
      </c>
      <c r="J287" s="68">
        <f t="shared" si="40"/>
        <v>2.1916263693318947</v>
      </c>
      <c r="K287" s="68">
        <f t="shared" si="40"/>
        <v>1.0688893633632468</v>
      </c>
      <c r="L287" s="68">
        <f t="shared" si="40"/>
        <v>0.8816759033064934</v>
      </c>
      <c r="M287" s="68">
        <f t="shared" si="40"/>
        <v>1.0609881662524476</v>
      </c>
      <c r="N287" s="68">
        <f t="shared" si="40"/>
        <v>1.0438045211306335</v>
      </c>
      <c r="O287" s="68">
        <f t="shared" si="40"/>
        <v>0.9712834459522983</v>
      </c>
      <c r="P287" s="68">
        <f t="shared" si="40"/>
        <v>1.8821381984216143</v>
      </c>
      <c r="Q287" s="167">
        <f t="shared" si="40"/>
        <v>1.1038103530355092</v>
      </c>
      <c r="R287" s="84"/>
      <c r="S287" s="42">
        <f aca="true" t="shared" si="41" ref="S287:AC287">+S285/S286</f>
        <v>1.0081868434934473</v>
      </c>
      <c r="T287" s="68">
        <f t="shared" si="41"/>
        <v>1.0808490558857777</v>
      </c>
      <c r="U287" s="68">
        <f t="shared" si="41"/>
        <v>0.9612433622985762</v>
      </c>
      <c r="V287" s="68">
        <f t="shared" si="41"/>
        <v>1.039707769851492</v>
      </c>
      <c r="W287" s="68">
        <f t="shared" si="41"/>
        <v>0.9991742447496994</v>
      </c>
      <c r="X287" s="68">
        <f t="shared" si="41"/>
        <v>0.9684386354659987</v>
      </c>
      <c r="Y287" s="68">
        <f t="shared" si="41"/>
        <v>1.0208799765303251</v>
      </c>
      <c r="Z287" s="68">
        <f t="shared" si="41"/>
        <v>1.0072948413460627</v>
      </c>
      <c r="AA287" s="68">
        <f t="shared" si="41"/>
        <v>1.4149771854045712</v>
      </c>
      <c r="AB287" s="167">
        <f t="shared" si="41"/>
        <v>1.0191010492503663</v>
      </c>
      <c r="AC287" s="167">
        <f t="shared" si="41"/>
        <v>1.7665906060856478</v>
      </c>
      <c r="AD287" s="39"/>
      <c r="AE287" s="42">
        <f aca="true" t="shared" si="42" ref="AE287:AJ287">+AE285/AE286</f>
        <v>1.1051121061292515</v>
      </c>
      <c r="AF287" s="42">
        <f t="shared" si="42"/>
        <v>1.0218462947999918</v>
      </c>
      <c r="AG287" s="42">
        <f t="shared" si="42"/>
        <v>1.0958871595796351</v>
      </c>
      <c r="AH287" s="42">
        <f t="shared" si="42"/>
        <v>1.0917721817172656</v>
      </c>
      <c r="AI287" s="167">
        <f t="shared" si="42"/>
        <v>1.0044558485177721</v>
      </c>
      <c r="AJ287" s="42">
        <f t="shared" si="42"/>
        <v>0.9866886444464059</v>
      </c>
      <c r="AK287" s="167">
        <f>+AK285/AK286</f>
        <v>1.0053608954572513</v>
      </c>
      <c r="AL287" s="82"/>
    </row>
    <row r="288" spans="6:37" ht="18.75" customHeight="1">
      <c r="F288"/>
      <c r="P288" s="8"/>
      <c r="Q288" s="52"/>
      <c r="R288"/>
      <c r="T288" s="47"/>
      <c r="AA288"/>
      <c r="AH288" s="8"/>
      <c r="AI288"/>
      <c r="AJ288" s="8"/>
      <c r="AK288"/>
    </row>
    <row r="289" spans="4:44" ht="18.75" customHeight="1">
      <c r="D289" s="151"/>
      <c r="E289" s="151"/>
      <c r="F289" s="169">
        <f>-(SUM(E5:E283)-A283)/A283</f>
        <v>0.36917562724014336</v>
      </c>
      <c r="G289" s="151">
        <f>+G285-'Pres Summary'!G12</f>
        <v>0</v>
      </c>
      <c r="H289" s="151">
        <f>+H285-'Pres Summary'!H12</f>
        <v>0</v>
      </c>
      <c r="I289" s="151">
        <f>+I285-'Pres Summary'!I12</f>
        <v>0</v>
      </c>
      <c r="J289" s="151">
        <f>+J285-'Pres Summary'!J12</f>
        <v>0</v>
      </c>
      <c r="K289" s="151">
        <f>+K285-'Pres Summary'!K12</f>
        <v>0</v>
      </c>
      <c r="L289" s="151">
        <f>+L285-'Pres Summary'!L12</f>
        <v>0</v>
      </c>
      <c r="M289" s="151">
        <f>+M285-'Pres Summary'!M12</f>
        <v>0</v>
      </c>
      <c r="N289" s="151">
        <f>+N285-'Pres Summary'!N12</f>
        <v>0</v>
      </c>
      <c r="O289" s="151">
        <f>+O285-'Pres Summary'!O12</f>
        <v>0</v>
      </c>
      <c r="P289" s="151">
        <f>+P285-'Pres Summary'!P12</f>
        <v>0</v>
      </c>
      <c r="Q289" s="151">
        <f>+Q285-'Pres Summary'!Q12</f>
        <v>0</v>
      </c>
      <c r="R289" s="151"/>
      <c r="S289" s="151">
        <f>+S285-'Pres Summary'!S12</f>
        <v>0</v>
      </c>
      <c r="T289" s="151">
        <f>+T285-'Pres Summary'!T12</f>
        <v>0</v>
      </c>
      <c r="U289" s="151">
        <f>+U285-'Pres Summary'!U12</f>
        <v>0</v>
      </c>
      <c r="V289" s="151">
        <f>+V285-'Pres Summary'!V12</f>
        <v>0</v>
      </c>
      <c r="W289" s="151">
        <f>+W285-'Pres Summary'!W12</f>
        <v>0</v>
      </c>
      <c r="X289" s="151">
        <f>+X285-'Pres Summary'!X12</f>
        <v>0</v>
      </c>
      <c r="Y289" s="151">
        <f>+Y285-'Pres Summary'!Y12</f>
        <v>0</v>
      </c>
      <c r="Z289" s="151">
        <f>+Z285-'Pres Summary'!Z12</f>
        <v>0</v>
      </c>
      <c r="AA289" s="151">
        <f>+AA285-'Pres Summary'!AA12</f>
        <v>0</v>
      </c>
      <c r="AB289" s="151">
        <f>+AB285-'Pres Summary'!AB12</f>
        <v>0</v>
      </c>
      <c r="AC289" s="151">
        <f>+AC285-'Pres Summary'!AC12</f>
        <v>0</v>
      </c>
      <c r="AD289" s="151"/>
      <c r="AE289" s="151">
        <f>+AE285-'Pres Summary'!AE12</f>
        <v>0</v>
      </c>
      <c r="AF289" s="151">
        <f>+AF285-'Pres Summary'!AF12</f>
        <v>0</v>
      </c>
      <c r="AG289" s="151">
        <f>+AG285-'Pres Summary'!AG12</f>
        <v>0</v>
      </c>
      <c r="AH289" s="151">
        <f>+AH285-'Pres Summary'!AH12</f>
        <v>0</v>
      </c>
      <c r="AI289" s="151">
        <f>+AI285-'Pres Summary'!AI12</f>
        <v>0</v>
      </c>
      <c r="AJ289" s="151">
        <f>+AJ285-'Pres Summary'!AJ12</f>
        <v>0</v>
      </c>
      <c r="AK289" s="151">
        <f>+AK285-'Pres Summary'!AK12</f>
        <v>0</v>
      </c>
      <c r="AL289" s="151"/>
      <c r="AM289" s="151"/>
      <c r="AN289" s="151"/>
      <c r="AO289" s="151"/>
      <c r="AP289" s="151"/>
      <c r="AQ289" s="151"/>
      <c r="AR289" s="151"/>
    </row>
    <row r="290" spans="1:44" ht="22.5" customHeight="1">
      <c r="A290" s="4"/>
      <c r="B290" s="43"/>
      <c r="C290" s="43"/>
      <c r="D290" s="65"/>
      <c r="E290" s="65" t="str">
        <f>IF(F290="Y",1," ")</f>
        <v> </v>
      </c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/>
      <c r="AH290" s="151"/>
      <c r="AI290" s="151"/>
      <c r="AJ290" s="151"/>
      <c r="AK290" s="151"/>
      <c r="AL290" s="151"/>
      <c r="AM290" s="151"/>
      <c r="AN290" s="151"/>
      <c r="AO290" s="151"/>
      <c r="AP290" s="151"/>
      <c r="AQ290" s="151"/>
      <c r="AR290" s="151"/>
    </row>
    <row r="291" spans="1:44" ht="22.5" customHeight="1">
      <c r="A291" s="4"/>
      <c r="B291" s="43"/>
      <c r="C291" s="43"/>
      <c r="D291" s="65"/>
      <c r="E291" s="51">
        <f>IF(F291="y",1,"")</f>
      </c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/>
      <c r="AH291" s="151"/>
      <c r="AI291" s="151"/>
      <c r="AJ291" s="151"/>
      <c r="AK291" s="151"/>
      <c r="AL291" s="151"/>
      <c r="AM291" s="151"/>
      <c r="AN291" s="151"/>
      <c r="AO291" s="151"/>
      <c r="AP291" s="151"/>
      <c r="AQ291" s="151"/>
      <c r="AR291" s="151"/>
    </row>
    <row r="292" spans="2:44" ht="18.75" customHeight="1">
      <c r="B292" s="91"/>
      <c r="C292" s="91"/>
      <c r="D292" s="92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/>
      <c r="AH292" s="151"/>
      <c r="AI292" s="151"/>
      <c r="AJ292" s="151"/>
      <c r="AK292" s="151"/>
      <c r="AL292" s="151"/>
      <c r="AM292" s="151"/>
      <c r="AN292" s="151"/>
      <c r="AO292" s="151"/>
      <c r="AP292" s="151"/>
      <c r="AQ292" s="151"/>
      <c r="AR292" s="151"/>
    </row>
    <row r="293" spans="2:44" ht="18.75" customHeight="1">
      <c r="B293" s="43"/>
      <c r="C293" s="43"/>
      <c r="D293" s="65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/>
      <c r="AH293" s="151"/>
      <c r="AI293" s="151"/>
      <c r="AJ293" s="151"/>
      <c r="AK293" s="151"/>
      <c r="AL293" s="151"/>
      <c r="AM293" s="151"/>
      <c r="AN293" s="151"/>
      <c r="AO293" s="151"/>
      <c r="AP293" s="151"/>
      <c r="AQ293" s="151"/>
      <c r="AR293" s="151"/>
    </row>
    <row r="294" spans="6:9" ht="18.75" customHeight="1">
      <c r="F294" s="64"/>
      <c r="G294" s="64"/>
      <c r="H294" s="64"/>
      <c r="I294" s="64"/>
    </row>
    <row r="295" spans="6:9" ht="18.75" customHeight="1">
      <c r="F295" s="64"/>
      <c r="G295" s="64"/>
      <c r="H295" s="64"/>
      <c r="I295" s="64"/>
    </row>
    <row r="296" spans="6:9" ht="18.75" customHeight="1">
      <c r="F296" s="64"/>
      <c r="G296" s="64"/>
      <c r="H296" s="64"/>
      <c r="I296" s="64"/>
    </row>
    <row r="297" spans="6:9" ht="18.75" customHeight="1">
      <c r="F297" s="64"/>
      <c r="G297" s="64"/>
      <c r="H297" s="64"/>
      <c r="I297" s="64"/>
    </row>
  </sheetData>
  <sheetProtection/>
  <mergeCells count="9">
    <mergeCell ref="A287:D287"/>
    <mergeCell ref="AE3:AK3"/>
    <mergeCell ref="F3:F4"/>
    <mergeCell ref="A3:D4"/>
    <mergeCell ref="A2:D2"/>
    <mergeCell ref="G3:Q3"/>
    <mergeCell ref="S3:AB3"/>
    <mergeCell ref="A285:D285"/>
    <mergeCell ref="A286:D28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25"/>
  <sheetViews>
    <sheetView zoomScalePageLayoutView="0" workbookViewId="0" topLeftCell="A1">
      <selection activeCell="H20" sqref="H20"/>
    </sheetView>
  </sheetViews>
  <sheetFormatPr defaultColWidth="9.28125" defaultRowHeight="15.75" customHeight="1"/>
  <cols>
    <col min="1" max="1" width="4.7109375" style="9" bestFit="1" customWidth="1"/>
    <col min="2" max="2" width="4.00390625" style="9" customWidth="1"/>
    <col min="3" max="3" width="21.140625" style="27" customWidth="1"/>
    <col min="4" max="5" width="12.140625" style="27" customWidth="1"/>
    <col min="6" max="6" width="12.140625" style="30" customWidth="1"/>
    <col min="7" max="7" width="17.7109375" style="30" customWidth="1"/>
    <col min="8" max="16" width="15.421875" style="30" customWidth="1"/>
    <col min="17" max="17" width="17.00390625" style="30" customWidth="1"/>
    <col min="18" max="18" width="3.57421875" style="9" customWidth="1"/>
    <col min="19" max="19" width="17.140625" style="21" customWidth="1"/>
    <col min="20" max="27" width="15.00390625" style="21" customWidth="1"/>
    <col min="28" max="28" width="16.7109375" style="2" customWidth="1"/>
    <col min="29" max="29" width="16.7109375" style="21" customWidth="1"/>
    <col min="30" max="30" width="4.7109375" style="21" customWidth="1"/>
    <col min="31" max="34" width="17.421875" style="21" customWidth="1"/>
    <col min="35" max="35" width="20.140625" style="21" customWidth="1"/>
    <col min="36" max="36" width="17.421875" style="21" customWidth="1"/>
    <col min="37" max="37" width="20.140625" style="21" customWidth="1"/>
    <col min="38" max="39" width="17.421875" style="21" customWidth="1"/>
    <col min="40" max="16384" width="9.28125" style="21" customWidth="1"/>
  </cols>
  <sheetData>
    <row r="1" spans="1:28" s="14" customFormat="1" ht="19.5" customHeight="1">
      <c r="A1" s="201"/>
      <c r="B1" s="201"/>
      <c r="C1" s="201"/>
      <c r="D1" s="121"/>
      <c r="E1" s="121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</row>
    <row r="2" spans="1:28" s="14" customFormat="1" ht="19.5" customHeight="1">
      <c r="A2" s="201"/>
      <c r="B2" s="201"/>
      <c r="C2" s="201"/>
      <c r="D2" s="121"/>
      <c r="E2" s="12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149" s="5" customFormat="1" ht="20.25" customHeight="1">
      <c r="A3" s="185" t="s">
        <v>420</v>
      </c>
      <c r="B3" s="186"/>
      <c r="C3" s="186"/>
      <c r="D3" s="207" t="s">
        <v>408</v>
      </c>
      <c r="E3" s="207" t="s">
        <v>409</v>
      </c>
      <c r="F3" s="207" t="s">
        <v>433</v>
      </c>
      <c r="G3" s="193" t="s">
        <v>244</v>
      </c>
      <c r="H3" s="203"/>
      <c r="I3" s="203"/>
      <c r="J3" s="203"/>
      <c r="K3" s="203"/>
      <c r="L3" s="203"/>
      <c r="M3" s="203"/>
      <c r="N3" s="203"/>
      <c r="O3" s="203"/>
      <c r="P3" s="203"/>
      <c r="Q3" s="204"/>
      <c r="R3" s="98"/>
      <c r="S3" s="193" t="s">
        <v>249</v>
      </c>
      <c r="T3" s="205"/>
      <c r="U3" s="205"/>
      <c r="V3" s="205"/>
      <c r="W3" s="205"/>
      <c r="X3" s="205"/>
      <c r="Y3" s="205"/>
      <c r="Z3" s="205"/>
      <c r="AA3" s="205"/>
      <c r="AB3" s="206"/>
      <c r="AC3" s="15"/>
      <c r="AD3" s="3"/>
      <c r="AE3" s="180" t="s">
        <v>260</v>
      </c>
      <c r="AF3" s="199"/>
      <c r="AG3" s="199"/>
      <c r="AH3" s="199"/>
      <c r="AI3" s="199"/>
      <c r="AJ3" s="199"/>
      <c r="AK3" s="200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</row>
    <row r="4" spans="1:149" s="5" customFormat="1" ht="108.75" customHeight="1">
      <c r="A4" s="187"/>
      <c r="B4" s="188"/>
      <c r="C4" s="188"/>
      <c r="D4" s="207"/>
      <c r="E4" s="207"/>
      <c r="F4" s="207"/>
      <c r="G4" s="18" t="s">
        <v>237</v>
      </c>
      <c r="H4" s="16" t="s">
        <v>238</v>
      </c>
      <c r="I4" s="16" t="s">
        <v>239</v>
      </c>
      <c r="J4" s="16" t="s">
        <v>240</v>
      </c>
      <c r="K4" s="44" t="s">
        <v>252</v>
      </c>
      <c r="L4" s="16" t="s">
        <v>241</v>
      </c>
      <c r="M4" s="16" t="s">
        <v>0</v>
      </c>
      <c r="N4" s="16" t="s">
        <v>242</v>
      </c>
      <c r="O4" s="16" t="s">
        <v>243</v>
      </c>
      <c r="P4" s="23" t="s">
        <v>275</v>
      </c>
      <c r="Q4" s="58" t="s">
        <v>1</v>
      </c>
      <c r="R4" s="98"/>
      <c r="S4" s="16" t="s">
        <v>245</v>
      </c>
      <c r="T4" s="16" t="s">
        <v>246</v>
      </c>
      <c r="U4" s="57" t="s">
        <v>295</v>
      </c>
      <c r="V4" s="57" t="s">
        <v>296</v>
      </c>
      <c r="W4" s="17" t="s">
        <v>2</v>
      </c>
      <c r="X4" s="17" t="s">
        <v>247</v>
      </c>
      <c r="Y4" s="17" t="s">
        <v>297</v>
      </c>
      <c r="Z4" s="57" t="s">
        <v>298</v>
      </c>
      <c r="AA4" s="17" t="s">
        <v>248</v>
      </c>
      <c r="AB4" s="58" t="s">
        <v>251</v>
      </c>
      <c r="AC4" s="59" t="s">
        <v>250</v>
      </c>
      <c r="AD4" s="3"/>
      <c r="AE4" s="16" t="s">
        <v>253</v>
      </c>
      <c r="AF4" s="16" t="s">
        <v>254</v>
      </c>
      <c r="AG4" s="16" t="s">
        <v>255</v>
      </c>
      <c r="AH4" s="16" t="s">
        <v>256</v>
      </c>
      <c r="AI4" s="60" t="s">
        <v>259</v>
      </c>
      <c r="AJ4" s="34" t="s">
        <v>257</v>
      </c>
      <c r="AK4" s="60" t="s">
        <v>258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</row>
    <row r="5" spans="1:153" s="5" customFormat="1" ht="21.75" customHeight="1">
      <c r="A5" s="107">
        <v>1</v>
      </c>
      <c r="B5" s="154" t="s">
        <v>286</v>
      </c>
      <c r="C5" s="155"/>
      <c r="D5" s="158">
        <f>+Northern!A76</f>
        <v>73</v>
      </c>
      <c r="E5" s="158">
        <f>+Northern!F77</f>
        <v>51</v>
      </c>
      <c r="F5" s="159">
        <f>-(E5-D5)/D5</f>
        <v>0.3013698630136986</v>
      </c>
      <c r="G5" s="105">
        <f>+Northern!G77</f>
        <v>8325622</v>
      </c>
      <c r="H5" s="105">
        <f>+Northern!H77</f>
        <v>58754</v>
      </c>
      <c r="I5" s="105">
        <f>+Northern!I77</f>
        <v>378190</v>
      </c>
      <c r="J5" s="105">
        <f>+Northern!J77</f>
        <v>3627185</v>
      </c>
      <c r="K5" s="105">
        <f>+Northern!K77</f>
        <v>173843</v>
      </c>
      <c r="L5" s="105">
        <f>+Northern!L77</f>
        <v>747849</v>
      </c>
      <c r="M5" s="105">
        <f>+Northern!M77</f>
        <v>2520188</v>
      </c>
      <c r="N5" s="105">
        <f>+Northern!N77</f>
        <v>1007759</v>
      </c>
      <c r="O5" s="105">
        <f>+Northern!O77</f>
        <v>698758</v>
      </c>
      <c r="P5" s="105">
        <f>+Northern!P77</f>
        <v>373470</v>
      </c>
      <c r="Q5" s="53">
        <f aca="true" t="shared" si="0" ref="Q5:Q12">SUM(G5:P5)</f>
        <v>17911618</v>
      </c>
      <c r="R5" s="98"/>
      <c r="S5" s="105">
        <f>+Northern!S77</f>
        <v>3990963</v>
      </c>
      <c r="T5" s="105">
        <f>+Northern!T77</f>
        <v>778551</v>
      </c>
      <c r="U5" s="105">
        <f>+Northern!U77</f>
        <v>444830</v>
      </c>
      <c r="V5" s="105">
        <f>+Northern!V77</f>
        <v>1584681</v>
      </c>
      <c r="W5" s="105">
        <f>+Northern!W77</f>
        <v>2397611</v>
      </c>
      <c r="X5" s="105">
        <f>+Northern!X77</f>
        <v>1923643</v>
      </c>
      <c r="Y5" s="105">
        <f>+Northern!Y77</f>
        <v>490883</v>
      </c>
      <c r="Z5" s="105">
        <f>+Northern!Z77</f>
        <v>388342</v>
      </c>
      <c r="AA5" s="105">
        <f>+Northern!AA77</f>
        <v>906853</v>
      </c>
      <c r="AB5" s="88">
        <f aca="true" t="shared" si="1" ref="AB5:AB10">SUM(S5:AA5)</f>
        <v>12906357</v>
      </c>
      <c r="AC5" s="88">
        <f aca="true" t="shared" si="2" ref="AC5:AC10">+Q5-AB5</f>
        <v>5005261</v>
      </c>
      <c r="AD5" s="3"/>
      <c r="AE5" s="105">
        <f>+Northern!AE77</f>
        <v>146339514</v>
      </c>
      <c r="AF5" s="105">
        <f>+Northern!AF77</f>
        <v>4371572</v>
      </c>
      <c r="AG5" s="105">
        <f>+Northern!AG77</f>
        <v>26440835</v>
      </c>
      <c r="AH5" s="105">
        <f>+Northern!AH77</f>
        <v>342088</v>
      </c>
      <c r="AI5" s="88">
        <f>SUM(AE5:AH5)</f>
        <v>177494009</v>
      </c>
      <c r="AJ5" s="105">
        <f>+Northern!AJ77</f>
        <v>9075815</v>
      </c>
      <c r="AK5" s="88">
        <f>+AI5-AJ5</f>
        <v>168418194</v>
      </c>
      <c r="AM5" s="3"/>
      <c r="AO5" s="41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</row>
    <row r="6" spans="1:153" s="5" customFormat="1" ht="21.75" customHeight="1">
      <c r="A6" s="107">
        <f aca="true" t="shared" si="3" ref="A6:A11">+A5+1</f>
        <v>2</v>
      </c>
      <c r="B6" s="154" t="s">
        <v>280</v>
      </c>
      <c r="C6" s="155"/>
      <c r="D6" s="158">
        <f>+Kaimai!A33</f>
        <v>29</v>
      </c>
      <c r="E6" s="158">
        <f>+Kaimai!F34</f>
        <v>22</v>
      </c>
      <c r="F6" s="159">
        <f aca="true" t="shared" si="4" ref="F6:F13">-(E6-D6)/D6</f>
        <v>0.2413793103448276</v>
      </c>
      <c r="G6" s="105">
        <f>+Kaimai!G34</f>
        <v>3131940.58</v>
      </c>
      <c r="H6" s="105">
        <f>+Kaimai!H34</f>
        <v>13334</v>
      </c>
      <c r="I6" s="105">
        <f>+Kaimai!I34</f>
        <v>208524</v>
      </c>
      <c r="J6" s="105">
        <f>+Kaimai!J34</f>
        <v>80775</v>
      </c>
      <c r="K6" s="105">
        <f>+Kaimai!K34</f>
        <v>97326</v>
      </c>
      <c r="L6" s="105">
        <f>+Kaimai!L34</f>
        <v>169135</v>
      </c>
      <c r="M6" s="105">
        <f>+Kaimai!M34</f>
        <v>668554</v>
      </c>
      <c r="N6" s="105">
        <f>+Kaimai!N34</f>
        <v>247301</v>
      </c>
      <c r="O6" s="105">
        <f>+Kaimai!O34</f>
        <v>298892</v>
      </c>
      <c r="P6" s="105">
        <f>+Kaimai!P34</f>
        <v>178752.85</v>
      </c>
      <c r="Q6" s="53">
        <f t="shared" si="0"/>
        <v>5094534.43</v>
      </c>
      <c r="R6" s="98"/>
      <c r="S6" s="105">
        <f>+Kaimai!S34</f>
        <v>1307553</v>
      </c>
      <c r="T6" s="105">
        <f>+Kaimai!T34</f>
        <v>236756</v>
      </c>
      <c r="U6" s="105">
        <f>+Kaimai!U34</f>
        <v>436693</v>
      </c>
      <c r="V6" s="105">
        <f>+Kaimai!V34</f>
        <v>647936</v>
      </c>
      <c r="W6" s="105">
        <f>+Kaimai!W34</f>
        <v>942203</v>
      </c>
      <c r="X6" s="105">
        <f>+Kaimai!X34</f>
        <v>731043</v>
      </c>
      <c r="Y6" s="105">
        <f>+Kaimai!Y34</f>
        <v>183047.85</v>
      </c>
      <c r="Z6" s="105">
        <f>+Kaimai!Z34</f>
        <v>120215</v>
      </c>
      <c r="AA6" s="105">
        <f>+Kaimai!AA34</f>
        <v>157187</v>
      </c>
      <c r="AB6" s="88">
        <f t="shared" si="1"/>
        <v>4762633.85</v>
      </c>
      <c r="AC6" s="88">
        <f t="shared" si="2"/>
        <v>331900.5800000001</v>
      </c>
      <c r="AD6" s="3"/>
      <c r="AE6" s="105">
        <f>+Kaimai!AE34</f>
        <v>55376349</v>
      </c>
      <c r="AF6" s="105">
        <f>+Kaimai!AF34</f>
        <v>2294976</v>
      </c>
      <c r="AG6" s="105">
        <f>+Kaimai!AG34</f>
        <v>17312496</v>
      </c>
      <c r="AH6" s="105">
        <f>+Kaimai!AH34</f>
        <v>47313</v>
      </c>
      <c r="AI6" s="88">
        <f aca="true" t="shared" si="5" ref="AI6:AI11">SUM(AE6:AH6)</f>
        <v>75031134</v>
      </c>
      <c r="AJ6" s="105">
        <f>+Kaimai!AJ34</f>
        <v>1723426</v>
      </c>
      <c r="AK6" s="88">
        <f aca="true" t="shared" si="6" ref="AK6:AK11">+AI6-AJ6</f>
        <v>73307708</v>
      </c>
      <c r="AM6" s="3"/>
      <c r="AO6" s="41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</row>
    <row r="7" spans="1:153" s="5" customFormat="1" ht="21.75" customHeight="1">
      <c r="A7" s="107">
        <f t="shared" si="3"/>
        <v>3</v>
      </c>
      <c r="B7" s="152" t="s">
        <v>301</v>
      </c>
      <c r="C7" s="153"/>
      <c r="D7" s="160">
        <f>+Central!A53</f>
        <v>49</v>
      </c>
      <c r="E7" s="160">
        <f>+Central!F54</f>
        <v>35</v>
      </c>
      <c r="F7" s="159">
        <f t="shared" si="4"/>
        <v>0.2857142857142857</v>
      </c>
      <c r="G7" s="105">
        <f>+Central!G54</f>
        <v>4564610</v>
      </c>
      <c r="H7" s="105">
        <f>+Central!H54</f>
        <v>52465</v>
      </c>
      <c r="I7" s="105">
        <f>+Central!I54</f>
        <v>319423</v>
      </c>
      <c r="J7" s="105">
        <f>+Central!J54</f>
        <v>948130</v>
      </c>
      <c r="K7" s="105">
        <f>+Central!K54</f>
        <v>243826</v>
      </c>
      <c r="L7" s="105">
        <f>+Central!L54</f>
        <v>395439</v>
      </c>
      <c r="M7" s="105">
        <f>+Central!M54</f>
        <v>984340</v>
      </c>
      <c r="N7" s="105">
        <f>+Central!N54</f>
        <v>1447446</v>
      </c>
      <c r="O7" s="105">
        <f>+Central!O54</f>
        <v>533065</v>
      </c>
      <c r="P7" s="105">
        <f>+Central!P54</f>
        <v>240058</v>
      </c>
      <c r="Q7" s="53">
        <f t="shared" si="0"/>
        <v>9728802</v>
      </c>
      <c r="R7" s="98"/>
      <c r="S7" s="105">
        <f>+Central!S54</f>
        <v>2024661</v>
      </c>
      <c r="T7" s="105">
        <f>+Central!T54</f>
        <v>329545</v>
      </c>
      <c r="U7" s="105">
        <f>+Central!U54</f>
        <v>176747</v>
      </c>
      <c r="V7" s="105">
        <f>+Central!V54</f>
        <v>1527192</v>
      </c>
      <c r="W7" s="105">
        <f>+Central!W54</f>
        <v>1842540</v>
      </c>
      <c r="X7" s="105">
        <f>+Central!X54</f>
        <v>1386819</v>
      </c>
      <c r="Y7" s="105">
        <f>+Central!Y54</f>
        <v>546243</v>
      </c>
      <c r="Z7" s="105">
        <f>+Central!Z54</f>
        <v>239952</v>
      </c>
      <c r="AA7" s="105">
        <f>+Central!AA54</f>
        <v>371919</v>
      </c>
      <c r="AB7" s="88">
        <f t="shared" si="1"/>
        <v>8445618</v>
      </c>
      <c r="AC7" s="88">
        <f t="shared" si="2"/>
        <v>1283184</v>
      </c>
      <c r="AD7" s="3"/>
      <c r="AE7" s="105">
        <f>+Central!AE54</f>
        <v>93812923</v>
      </c>
      <c r="AF7" s="105">
        <f>+Central!AF54</f>
        <v>4956986</v>
      </c>
      <c r="AG7" s="105">
        <f>+Central!AG54</f>
        <v>35404850</v>
      </c>
      <c r="AH7" s="105">
        <f>+Central!AH54</f>
        <v>220710</v>
      </c>
      <c r="AI7" s="88">
        <f t="shared" si="5"/>
        <v>134395469</v>
      </c>
      <c r="AJ7" s="105">
        <f>+Central!AJ54</f>
        <v>1838756</v>
      </c>
      <c r="AK7" s="88">
        <f t="shared" si="6"/>
        <v>132556713</v>
      </c>
      <c r="AM7" s="3"/>
      <c r="AO7" s="41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</row>
    <row r="8" spans="1:153" s="5" customFormat="1" ht="21.75" customHeight="1">
      <c r="A8" s="107">
        <f t="shared" si="3"/>
        <v>4</v>
      </c>
      <c r="B8" s="152" t="s">
        <v>302</v>
      </c>
      <c r="C8" s="153"/>
      <c r="D8" s="160">
        <f>+Alpine!A42</f>
        <v>38</v>
      </c>
      <c r="E8" s="160">
        <f>+Alpine!F43</f>
        <v>26</v>
      </c>
      <c r="F8" s="159">
        <f t="shared" si="4"/>
        <v>0.3157894736842105</v>
      </c>
      <c r="G8" s="105">
        <f>+Alpine!G43</f>
        <v>3976592.6</v>
      </c>
      <c r="H8" s="105">
        <f>+Alpine!H43</f>
        <v>69598</v>
      </c>
      <c r="I8" s="105">
        <f>+Alpine!I43</f>
        <v>297818</v>
      </c>
      <c r="J8" s="105">
        <f>+Alpine!J43</f>
        <v>806538</v>
      </c>
      <c r="K8" s="105">
        <f>+Alpine!K43</f>
        <v>148593</v>
      </c>
      <c r="L8" s="105">
        <f>+Alpine!L43</f>
        <v>131071</v>
      </c>
      <c r="M8" s="105">
        <f>+Alpine!M43</f>
        <v>1060585</v>
      </c>
      <c r="N8" s="105">
        <f>+Alpine!N43</f>
        <v>1143623</v>
      </c>
      <c r="O8" s="105">
        <f>+Alpine!O43</f>
        <v>233567</v>
      </c>
      <c r="P8" s="105">
        <f>+Alpine!P43</f>
        <v>745000</v>
      </c>
      <c r="Q8" s="53">
        <f t="shared" si="0"/>
        <v>8612985.6</v>
      </c>
      <c r="R8" s="98"/>
      <c r="S8" s="105">
        <f>+Alpine!S43</f>
        <v>2006331</v>
      </c>
      <c r="T8" s="105">
        <f>+Alpine!T43</f>
        <v>317003</v>
      </c>
      <c r="U8" s="105">
        <f>+Alpine!U43</f>
        <v>459993</v>
      </c>
      <c r="V8" s="105">
        <f>+Alpine!V43</f>
        <v>588431</v>
      </c>
      <c r="W8" s="105">
        <f>+Alpine!W43</f>
        <v>1482362</v>
      </c>
      <c r="X8" s="105">
        <f>+Alpine!X43</f>
        <v>1213145</v>
      </c>
      <c r="Y8" s="105">
        <f>+Alpine!Y43</f>
        <v>455851</v>
      </c>
      <c r="Z8" s="105">
        <f>+Alpine!Z43</f>
        <v>130863</v>
      </c>
      <c r="AA8" s="105">
        <f>+Alpine!AA43</f>
        <v>172902</v>
      </c>
      <c r="AB8" s="88">
        <f t="shared" si="1"/>
        <v>6826881</v>
      </c>
      <c r="AC8" s="88">
        <f t="shared" si="2"/>
        <v>1786104.5999999996</v>
      </c>
      <c r="AD8" s="3"/>
      <c r="AE8" s="105">
        <f>+Alpine!AE43</f>
        <v>67955626</v>
      </c>
      <c r="AF8" s="105">
        <f>+Alpine!AF43</f>
        <v>3319486</v>
      </c>
      <c r="AG8" s="105">
        <f>+Alpine!AG43</f>
        <v>27117069</v>
      </c>
      <c r="AH8" s="105">
        <f>+Alpine!AH43</f>
        <v>1654692</v>
      </c>
      <c r="AI8" s="88">
        <f t="shared" si="5"/>
        <v>100046873</v>
      </c>
      <c r="AJ8" s="105">
        <f>+Alpine!AJ43</f>
        <v>14996899</v>
      </c>
      <c r="AK8" s="88">
        <f t="shared" si="6"/>
        <v>85049974</v>
      </c>
      <c r="AM8" s="3"/>
      <c r="AO8" s="41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</row>
    <row r="9" spans="1:153" s="5" customFormat="1" ht="21.75" customHeight="1">
      <c r="A9" s="107">
        <f t="shared" si="3"/>
        <v>5</v>
      </c>
      <c r="B9" s="154" t="s">
        <v>279</v>
      </c>
      <c r="C9" s="155"/>
      <c r="D9" s="158">
        <f>+'Southern Presbytery'!A69</f>
        <v>65</v>
      </c>
      <c r="E9" s="158">
        <f>+'Southern Presbytery'!F70</f>
        <v>38</v>
      </c>
      <c r="F9" s="159">
        <f t="shared" si="4"/>
        <v>0.4153846153846154</v>
      </c>
      <c r="G9" s="105">
        <f>+'Southern Presbytery'!G70</f>
        <v>5223610</v>
      </c>
      <c r="H9" s="105">
        <f>+'Southern Presbytery'!H70</f>
        <v>81244</v>
      </c>
      <c r="I9" s="105">
        <f>+'Southern Presbytery'!I70</f>
        <v>379107</v>
      </c>
      <c r="J9" s="105">
        <f>+'Southern Presbytery'!J70</f>
        <v>762347</v>
      </c>
      <c r="K9" s="105">
        <f>+'Southern Presbytery'!K70</f>
        <v>264061</v>
      </c>
      <c r="L9" s="105">
        <f>+'Southern Presbytery'!L70</f>
        <v>277704</v>
      </c>
      <c r="M9" s="105">
        <f>+'Southern Presbytery'!M70</f>
        <v>789360</v>
      </c>
      <c r="N9" s="105">
        <f>+'Southern Presbytery'!N70</f>
        <v>620970</v>
      </c>
      <c r="O9" s="105">
        <f>+'Southern Presbytery'!O70</f>
        <v>400889</v>
      </c>
      <c r="P9" s="105">
        <f>+'Southern Presbytery'!P70</f>
        <v>169096</v>
      </c>
      <c r="Q9" s="53">
        <f t="shared" si="0"/>
        <v>8968388</v>
      </c>
      <c r="R9" s="98"/>
      <c r="S9" s="105">
        <f>+'Southern Presbytery'!S70</f>
        <v>2435445</v>
      </c>
      <c r="T9" s="105">
        <f>+'Southern Presbytery'!T70</f>
        <v>276969</v>
      </c>
      <c r="U9" s="105">
        <f>+'Southern Presbytery'!U70</f>
        <v>452494</v>
      </c>
      <c r="V9" s="105">
        <f>+'Southern Presbytery'!V70</f>
        <v>1187374</v>
      </c>
      <c r="W9" s="105">
        <f>+'Southern Presbytery'!W70</f>
        <v>1627871</v>
      </c>
      <c r="X9" s="105">
        <f>+'Southern Presbytery'!X70</f>
        <v>1205574</v>
      </c>
      <c r="Y9" s="105">
        <f>+'Southern Presbytery'!Y70</f>
        <v>348021</v>
      </c>
      <c r="Z9" s="105">
        <f>+'Southern Presbytery'!Z70</f>
        <v>342526</v>
      </c>
      <c r="AA9" s="105">
        <f>+'Southern Presbytery'!AA70</f>
        <v>345152</v>
      </c>
      <c r="AB9" s="88">
        <f t="shared" si="1"/>
        <v>8221426</v>
      </c>
      <c r="AC9" s="88">
        <f t="shared" si="2"/>
        <v>746962</v>
      </c>
      <c r="AD9" s="3"/>
      <c r="AE9" s="105">
        <f>+'Southern Presbytery'!AE70</f>
        <v>66644178</v>
      </c>
      <c r="AF9" s="105">
        <f>+'Southern Presbytery'!AF70</f>
        <v>3736486</v>
      </c>
      <c r="AG9" s="105">
        <f>+'Southern Presbytery'!AG70</f>
        <v>16931347</v>
      </c>
      <c r="AH9" s="105">
        <f>+'Southern Presbytery'!AH70</f>
        <v>132117</v>
      </c>
      <c r="AI9" s="88">
        <f t="shared" si="5"/>
        <v>87444128</v>
      </c>
      <c r="AJ9" s="105">
        <f>+'Southern Presbytery'!AJ70</f>
        <v>651785</v>
      </c>
      <c r="AK9" s="88">
        <f t="shared" si="6"/>
        <v>86792343</v>
      </c>
      <c r="AM9" s="3"/>
      <c r="AO9" s="41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</row>
    <row r="10" spans="1:153" s="5" customFormat="1" ht="21.75" customHeight="1">
      <c r="A10" s="107">
        <f t="shared" si="3"/>
        <v>6</v>
      </c>
      <c r="B10" s="152" t="s">
        <v>410</v>
      </c>
      <c r="C10" s="153"/>
      <c r="D10" s="160">
        <f>+'PI Synod'!A14</f>
        <v>10</v>
      </c>
      <c r="E10" s="160">
        <f>+'PI Synod'!F15</f>
        <v>2</v>
      </c>
      <c r="F10" s="159">
        <f t="shared" si="4"/>
        <v>0.8</v>
      </c>
      <c r="G10" s="105">
        <f>+'PI Synod'!G15</f>
        <v>1106175</v>
      </c>
      <c r="H10" s="105">
        <f>+'PI Synod'!H15</f>
        <v>0</v>
      </c>
      <c r="I10" s="105">
        <f>+'PI Synod'!I15</f>
        <v>148135</v>
      </c>
      <c r="J10" s="105">
        <f>+'PI Synod'!J15</f>
        <v>0</v>
      </c>
      <c r="K10" s="105">
        <f>+'PI Synod'!K15</f>
        <v>63577</v>
      </c>
      <c r="L10" s="105">
        <f>+'PI Synod'!L15</f>
        <v>0</v>
      </c>
      <c r="M10" s="105">
        <f>+'PI Synod'!M15</f>
        <v>90651</v>
      </c>
      <c r="N10" s="105">
        <f>+'PI Synod'!N15</f>
        <v>145040</v>
      </c>
      <c r="O10" s="105">
        <f>+'PI Synod'!O15</f>
        <v>107675</v>
      </c>
      <c r="P10" s="105">
        <f>+'PI Synod'!P15</f>
        <v>71165</v>
      </c>
      <c r="Q10" s="53">
        <f t="shared" si="0"/>
        <v>1732418</v>
      </c>
      <c r="R10" s="98"/>
      <c r="S10" s="105">
        <f>+'PI Synod'!S15</f>
        <v>549028</v>
      </c>
      <c r="T10" s="105">
        <f>+'PI Synod'!T15</f>
        <v>49400</v>
      </c>
      <c r="U10" s="105">
        <f>+'PI Synod'!U15</f>
        <v>31139</v>
      </c>
      <c r="V10" s="105">
        <f>+'PI Synod'!V15</f>
        <v>4368</v>
      </c>
      <c r="W10" s="105">
        <f>+'PI Synod'!W15</f>
        <v>457014</v>
      </c>
      <c r="X10" s="105">
        <f>+'PI Synod'!X15</f>
        <v>172404</v>
      </c>
      <c r="Y10" s="105">
        <f>+'PI Synod'!Y15</f>
        <v>125965</v>
      </c>
      <c r="Z10" s="105">
        <f>+'PI Synod'!Z15</f>
        <v>0</v>
      </c>
      <c r="AA10" s="105">
        <f>+'PI Synod'!AA15</f>
        <v>56388</v>
      </c>
      <c r="AB10" s="88">
        <f t="shared" si="1"/>
        <v>1445706</v>
      </c>
      <c r="AC10" s="88">
        <f t="shared" si="2"/>
        <v>286712</v>
      </c>
      <c r="AD10" s="3"/>
      <c r="AE10" s="105">
        <f>+'PI Synod'!AE15</f>
        <v>21897583</v>
      </c>
      <c r="AF10" s="105">
        <f>+'PI Synod'!AF15</f>
        <v>1097158</v>
      </c>
      <c r="AG10" s="105">
        <f>+'PI Synod'!AG15</f>
        <v>1710788</v>
      </c>
      <c r="AH10" s="105">
        <f>+'PI Synod'!AH15</f>
        <v>36281</v>
      </c>
      <c r="AI10" s="88">
        <f t="shared" si="5"/>
        <v>24741810</v>
      </c>
      <c r="AJ10" s="105">
        <f>+'PI Synod'!AJ15</f>
        <v>240690</v>
      </c>
      <c r="AK10" s="88">
        <f t="shared" si="6"/>
        <v>24501120</v>
      </c>
      <c r="AM10" s="3"/>
      <c r="AO10" s="41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</row>
    <row r="11" spans="1:153" s="5" customFormat="1" ht="21.75" customHeight="1">
      <c r="A11" s="107">
        <f t="shared" si="3"/>
        <v>7</v>
      </c>
      <c r="B11" s="152" t="s">
        <v>281</v>
      </c>
      <c r="C11" s="153"/>
      <c r="D11" s="160">
        <f>+'Te Aka Puaho'!A19</f>
        <v>15</v>
      </c>
      <c r="E11" s="160">
        <f>+'Te Aka Puaho'!G20</f>
        <v>0</v>
      </c>
      <c r="F11" s="159">
        <f t="shared" si="4"/>
        <v>1</v>
      </c>
      <c r="G11" s="105">
        <f>+'Te Aka Puaho'!H20</f>
        <v>0</v>
      </c>
      <c r="H11" s="105">
        <f>+'Te Aka Puaho'!I20</f>
        <v>0</v>
      </c>
      <c r="I11" s="105">
        <f>+'Te Aka Puaho'!J20</f>
        <v>0</v>
      </c>
      <c r="J11" s="105">
        <f>+'Te Aka Puaho'!K20</f>
        <v>0</v>
      </c>
      <c r="K11" s="105">
        <f>+'Te Aka Puaho'!L20</f>
        <v>0</v>
      </c>
      <c r="L11" s="105">
        <f>+'Te Aka Puaho'!M20</f>
        <v>0</v>
      </c>
      <c r="M11" s="105">
        <f>+'Te Aka Puaho'!N20</f>
        <v>0</v>
      </c>
      <c r="N11" s="105">
        <f>+'Te Aka Puaho'!O20</f>
        <v>0</v>
      </c>
      <c r="O11" s="105">
        <f>+'Te Aka Puaho'!P20</f>
        <v>0</v>
      </c>
      <c r="P11" s="105">
        <f>+'Te Aka Puaho'!Q20</f>
        <v>0</v>
      </c>
      <c r="Q11" s="53">
        <f t="shared" si="0"/>
        <v>0</v>
      </c>
      <c r="R11" s="98"/>
      <c r="S11" s="105">
        <f>+'Te Aka Puaho'!T20</f>
        <v>0</v>
      </c>
      <c r="T11" s="105">
        <f>+'Te Aka Puaho'!U20</f>
        <v>0</v>
      </c>
      <c r="U11" s="105">
        <f>+'Te Aka Puaho'!V20</f>
        <v>0</v>
      </c>
      <c r="V11" s="105">
        <f>+'Te Aka Puaho'!W20</f>
        <v>0</v>
      </c>
      <c r="W11" s="105">
        <f>+'Te Aka Puaho'!X20</f>
        <v>0</v>
      </c>
      <c r="X11" s="105">
        <f>+'Te Aka Puaho'!Y20</f>
        <v>0</v>
      </c>
      <c r="Y11" s="105">
        <f>+'Te Aka Puaho'!Z20</f>
        <v>0</v>
      </c>
      <c r="Z11" s="105">
        <f>+'Te Aka Puaho'!AA20</f>
        <v>0</v>
      </c>
      <c r="AA11" s="105">
        <f>+'Te Aka Puaho'!AB20</f>
        <v>0</v>
      </c>
      <c r="AB11" s="88">
        <f>SUM(S11:AA11)</f>
        <v>0</v>
      </c>
      <c r="AC11" s="88">
        <f>+Q11-AB11</f>
        <v>0</v>
      </c>
      <c r="AD11" s="3"/>
      <c r="AE11" s="105">
        <f>+'Te Aka Puaho'!AF20</f>
        <v>0</v>
      </c>
      <c r="AF11" s="105">
        <f>+'Te Aka Puaho'!AG20</f>
        <v>0</v>
      </c>
      <c r="AG11" s="105">
        <f>+'Te Aka Puaho'!AH20</f>
        <v>0</v>
      </c>
      <c r="AH11" s="105">
        <f>+'Te Aka Puaho'!AI20</f>
        <v>0</v>
      </c>
      <c r="AI11" s="88">
        <f t="shared" si="5"/>
        <v>0</v>
      </c>
      <c r="AJ11" s="105">
        <f>+'Te Aka Puaho'!AK20</f>
        <v>0</v>
      </c>
      <c r="AK11" s="88">
        <f t="shared" si="6"/>
        <v>0</v>
      </c>
      <c r="AM11" s="3"/>
      <c r="AO11" s="41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</row>
    <row r="12" spans="1:41" s="5" customFormat="1" ht="21.75" customHeight="1">
      <c r="A12" s="156" t="s">
        <v>418</v>
      </c>
      <c r="B12" s="71"/>
      <c r="C12" s="71"/>
      <c r="D12" s="161">
        <f>SUM(D5:D11)</f>
        <v>279</v>
      </c>
      <c r="E12" s="161">
        <f>SUM(E5:E11)</f>
        <v>174</v>
      </c>
      <c r="F12" s="162">
        <f t="shared" si="4"/>
        <v>0.3763440860215054</v>
      </c>
      <c r="G12" s="45">
        <f>SUM(G5:G11)</f>
        <v>26328550.18</v>
      </c>
      <c r="H12" s="45">
        <f aca="true" t="shared" si="7" ref="H12:P12">SUM(H5:H11)</f>
        <v>275395</v>
      </c>
      <c r="I12" s="45">
        <f t="shared" si="7"/>
        <v>1731197</v>
      </c>
      <c r="J12" s="45">
        <f t="shared" si="7"/>
        <v>6224975</v>
      </c>
      <c r="K12" s="45">
        <f t="shared" si="7"/>
        <v>991226</v>
      </c>
      <c r="L12" s="45">
        <f t="shared" si="7"/>
        <v>1721198</v>
      </c>
      <c r="M12" s="45">
        <f t="shared" si="7"/>
        <v>6113678</v>
      </c>
      <c r="N12" s="45">
        <f t="shared" si="7"/>
        <v>4612139</v>
      </c>
      <c r="O12" s="45">
        <f t="shared" si="7"/>
        <v>2272846</v>
      </c>
      <c r="P12" s="45">
        <f t="shared" si="7"/>
        <v>1777541.85</v>
      </c>
      <c r="Q12" s="53">
        <f t="shared" si="0"/>
        <v>52048746.03</v>
      </c>
      <c r="R12" s="45">
        <f>SUM(R5:R11)</f>
        <v>0</v>
      </c>
      <c r="S12" s="45">
        <f>SUM(S5:S11)</f>
        <v>12313981</v>
      </c>
      <c r="T12" s="45">
        <f>SUM(T5:T11)</f>
        <v>1988224</v>
      </c>
      <c r="U12" s="45">
        <f>SUM(U5:U11)</f>
        <v>2001896</v>
      </c>
      <c r="V12" s="45">
        <f>SUM(V5:V11)</f>
        <v>5539982</v>
      </c>
      <c r="W12" s="45">
        <f>SUM(W5:W11)</f>
        <v>8749601</v>
      </c>
      <c r="X12" s="45">
        <f>SUM(X5:X11)</f>
        <v>6632628</v>
      </c>
      <c r="Y12" s="45">
        <f>SUM(Y5:Y11)</f>
        <v>2150010.85</v>
      </c>
      <c r="Z12" s="45">
        <f>SUM(Z5:Z11)</f>
        <v>1221898</v>
      </c>
      <c r="AA12" s="45">
        <f>SUM(AA5:AA11)</f>
        <v>2010401</v>
      </c>
      <c r="AB12" s="88">
        <f>SUM(S12:AA12)</f>
        <v>42608621.85</v>
      </c>
      <c r="AC12" s="88">
        <f>+Q12-AB12</f>
        <v>9440124.18</v>
      </c>
      <c r="AD12" s="45">
        <f>SUM(AD5:AD11)</f>
        <v>0</v>
      </c>
      <c r="AE12" s="45">
        <f>SUM(AE5:AE11)</f>
        <v>452026173</v>
      </c>
      <c r="AF12" s="45">
        <f>SUM(AF5:AF11)</f>
        <v>19776664</v>
      </c>
      <c r="AG12" s="45">
        <f>SUM(AG5:AG11)</f>
        <v>124917385</v>
      </c>
      <c r="AH12" s="45">
        <f>SUM(AH5:AH11)</f>
        <v>2433201</v>
      </c>
      <c r="AI12" s="88">
        <f>SUM(AE12:AH12)</f>
        <v>599153423</v>
      </c>
      <c r="AJ12" s="45">
        <f>SUM(AJ5:AJ11)</f>
        <v>28527371</v>
      </c>
      <c r="AK12" s="88">
        <f>+AI12-AJ12</f>
        <v>570626052</v>
      </c>
      <c r="AM12" s="3"/>
      <c r="AO12" s="41"/>
    </row>
    <row r="13" spans="1:41" s="5" customFormat="1" ht="21.75" customHeight="1">
      <c r="A13" s="156" t="s">
        <v>319</v>
      </c>
      <c r="B13" s="71"/>
      <c r="C13" s="71"/>
      <c r="D13" s="163">
        <v>282</v>
      </c>
      <c r="E13" s="163">
        <v>206</v>
      </c>
      <c r="F13" s="162">
        <f t="shared" si="4"/>
        <v>0.2695035460992908</v>
      </c>
      <c r="G13" s="119">
        <v>26267903.58</v>
      </c>
      <c r="H13" s="119">
        <v>337885</v>
      </c>
      <c r="I13" s="119">
        <v>1362734</v>
      </c>
      <c r="J13" s="119">
        <v>2840345</v>
      </c>
      <c r="K13" s="119">
        <v>927342</v>
      </c>
      <c r="L13" s="119">
        <v>1952189</v>
      </c>
      <c r="M13" s="119">
        <v>5762249</v>
      </c>
      <c r="N13" s="119">
        <v>4418585</v>
      </c>
      <c r="O13" s="119">
        <v>2340044</v>
      </c>
      <c r="P13" s="119">
        <v>944426.85</v>
      </c>
      <c r="Q13" s="53">
        <v>47153703.43</v>
      </c>
      <c r="R13" s="98"/>
      <c r="S13" s="119">
        <v>12213987</v>
      </c>
      <c r="T13" s="119">
        <v>1839502</v>
      </c>
      <c r="U13" s="119">
        <v>2082611</v>
      </c>
      <c r="V13" s="119">
        <v>5328403</v>
      </c>
      <c r="W13" s="119">
        <v>8756832</v>
      </c>
      <c r="X13" s="119">
        <v>6848785</v>
      </c>
      <c r="Y13" s="119">
        <v>2106036.85</v>
      </c>
      <c r="Z13" s="119">
        <v>1213049</v>
      </c>
      <c r="AA13" s="119">
        <v>1420801</v>
      </c>
      <c r="AB13" s="88">
        <f>SUM(S13:AA13)</f>
        <v>41810006.85</v>
      </c>
      <c r="AC13" s="88">
        <f>+Q13-AB13</f>
        <v>5343696.579999998</v>
      </c>
      <c r="AD13" s="3"/>
      <c r="AE13" s="119">
        <v>409031962</v>
      </c>
      <c r="AF13" s="119">
        <v>19353854</v>
      </c>
      <c r="AG13" s="119">
        <v>113987452</v>
      </c>
      <c r="AH13" s="119">
        <v>2228671</v>
      </c>
      <c r="AI13" s="88">
        <v>544601939</v>
      </c>
      <c r="AJ13" s="119">
        <v>28912232</v>
      </c>
      <c r="AK13" s="88">
        <v>515689707</v>
      </c>
      <c r="AM13" s="3"/>
      <c r="AO13" s="41"/>
    </row>
    <row r="14" spans="1:43" s="5" customFormat="1" ht="21.75" customHeight="1">
      <c r="A14" s="157" t="s">
        <v>419</v>
      </c>
      <c r="B14" s="72"/>
      <c r="C14" s="72"/>
      <c r="D14" s="164"/>
      <c r="E14" s="164"/>
      <c r="F14" s="164"/>
      <c r="G14" s="38">
        <f>+G12/G13</f>
        <v>1.0023087719891806</v>
      </c>
      <c r="H14" s="38">
        <f>+H12/H13</f>
        <v>0.8150554182636104</v>
      </c>
      <c r="I14" s="38">
        <f>+I12/I13</f>
        <v>1.2703851228486263</v>
      </c>
      <c r="J14" s="38">
        <f>+J12/J13</f>
        <v>2.1916263693318947</v>
      </c>
      <c r="K14" s="38">
        <f>+K12/K13</f>
        <v>1.0688893633632468</v>
      </c>
      <c r="L14" s="38">
        <f>+L12/L13</f>
        <v>0.8816759033064934</v>
      </c>
      <c r="M14" s="38">
        <f>+M12/M13</f>
        <v>1.0609881662524476</v>
      </c>
      <c r="N14" s="38">
        <f>+N12/N13</f>
        <v>1.0438045211306335</v>
      </c>
      <c r="O14" s="38">
        <f>+O12/O13</f>
        <v>0.9712834459522983</v>
      </c>
      <c r="P14" s="38">
        <f>+P12/P13</f>
        <v>1.8821381984216143</v>
      </c>
      <c r="Q14" s="54">
        <f>+Q12/Q13</f>
        <v>1.1038103530355092</v>
      </c>
      <c r="R14" s="98"/>
      <c r="S14" s="38">
        <f>+S12/S13</f>
        <v>1.0081868434934473</v>
      </c>
      <c r="T14" s="38">
        <f>+T12/T13</f>
        <v>1.0808490558857777</v>
      </c>
      <c r="U14" s="38"/>
      <c r="V14" s="38">
        <f>+V12/V13</f>
        <v>1.039707769851492</v>
      </c>
      <c r="W14" s="38">
        <f>+W12/W13</f>
        <v>0.9991742447496994</v>
      </c>
      <c r="X14" s="38">
        <f>+X12/X13</f>
        <v>0.9684386354659987</v>
      </c>
      <c r="Y14" s="38">
        <f>+Y12/Y13</f>
        <v>1.0208799765303251</v>
      </c>
      <c r="Z14" s="38"/>
      <c r="AA14" s="38">
        <f>+AA12/AA13</f>
        <v>1.4149771854045712</v>
      </c>
      <c r="AB14" s="56">
        <f>+AB12/AB13</f>
        <v>1.0191010492503663</v>
      </c>
      <c r="AC14" s="56">
        <f>+AC12/AC13</f>
        <v>1.7665906060856478</v>
      </c>
      <c r="AD14" s="3"/>
      <c r="AE14" s="38">
        <f>+AE12/AE13</f>
        <v>1.1051121061292515</v>
      </c>
      <c r="AF14" s="38">
        <f>+AF12/AF13</f>
        <v>1.0218462947999918</v>
      </c>
      <c r="AG14" s="38">
        <f>+AG12/AG13</f>
        <v>1.0958871595796351</v>
      </c>
      <c r="AH14" s="38">
        <f>+AH12/AH13</f>
        <v>1.0917721817172656</v>
      </c>
      <c r="AI14" s="56">
        <f>+AI12/AI13</f>
        <v>1.1001676272033984</v>
      </c>
      <c r="AJ14" s="38">
        <f>+AJ12/AJ13</f>
        <v>0.9866886444464059</v>
      </c>
      <c r="AK14" s="56">
        <f>+AK12/AK13</f>
        <v>1.1065298458632993</v>
      </c>
      <c r="AM14" s="3"/>
      <c r="AO14" s="41"/>
      <c r="AP14"/>
      <c r="AQ14"/>
    </row>
    <row r="15" spans="1:41" s="5" customFormat="1" ht="18" customHeight="1">
      <c r="A15" s="9"/>
      <c r="B15" s="9"/>
      <c r="C15" s="108"/>
      <c r="D15" s="108"/>
      <c r="E15" s="108"/>
      <c r="F15" s="109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98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"/>
      <c r="AE15" s="32"/>
      <c r="AF15" s="32"/>
      <c r="AG15" s="32"/>
      <c r="AH15" s="32"/>
      <c r="AI15" s="6"/>
      <c r="AJ15" s="32"/>
      <c r="AK15" s="6"/>
      <c r="AM15" s="3"/>
      <c r="AO15" s="41"/>
    </row>
    <row r="16" spans="7:39" ht="15.75" customHeight="1"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98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3"/>
      <c r="AE16" s="120"/>
      <c r="AF16" s="120"/>
      <c r="AG16" s="120"/>
      <c r="AH16" s="120"/>
      <c r="AI16" s="110"/>
      <c r="AJ16" s="120"/>
      <c r="AK16" s="110"/>
      <c r="AM16" s="3"/>
    </row>
    <row r="17" spans="7:39" ht="15.75" customHeight="1"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M17" s="3"/>
    </row>
    <row r="18" spans="1:40" ht="18.75" customHeight="1">
      <c r="A18" s="47"/>
      <c r="B18" s="91"/>
      <c r="C18" s="91"/>
      <c r="D18" s="91"/>
      <c r="E18" s="91"/>
      <c r="F18" s="165"/>
      <c r="G18" s="27"/>
      <c r="H18" s="92"/>
      <c r="I18" s="92"/>
      <c r="J18" s="65"/>
      <c r="K18" s="65"/>
      <c r="L18" s="43"/>
      <c r="M18" s="43"/>
      <c r="N18" s="63"/>
      <c r="R18" s="98"/>
      <c r="T18" s="8"/>
      <c r="Y18" s="101"/>
      <c r="AD18" s="3"/>
      <c r="AL18" s="8"/>
      <c r="AM18" s="3"/>
      <c r="AN18" s="8"/>
    </row>
    <row r="19" spans="6:30" ht="15.75" customHeight="1">
      <c r="F19" s="120"/>
      <c r="G19" s="35"/>
      <c r="H19" s="120"/>
      <c r="R19" s="98"/>
      <c r="AD19" s="3"/>
    </row>
    <row r="20" spans="6:30" ht="15.75" customHeight="1">
      <c r="F20" s="120"/>
      <c r="G20" s="35"/>
      <c r="H20" s="120"/>
      <c r="R20" s="98"/>
      <c r="AD20" s="3"/>
    </row>
    <row r="21" spans="6:8" ht="15.75" customHeight="1">
      <c r="F21" s="120"/>
      <c r="G21" s="35"/>
      <c r="H21" s="120"/>
    </row>
    <row r="22" spans="6:8" ht="15.75" customHeight="1">
      <c r="F22" s="120"/>
      <c r="G22" s="35"/>
      <c r="H22" s="120"/>
    </row>
    <row r="23" spans="6:8" ht="15.75" customHeight="1">
      <c r="F23" s="120"/>
      <c r="G23" s="35"/>
      <c r="H23" s="120"/>
    </row>
    <row r="24" spans="6:8" ht="15.75" customHeight="1">
      <c r="F24" s="120"/>
      <c r="G24" s="35"/>
      <c r="H24" s="120"/>
    </row>
    <row r="25" spans="6:7" ht="15.75" customHeight="1">
      <c r="F25" s="120"/>
      <c r="G25" s="35"/>
    </row>
  </sheetData>
  <sheetProtection/>
  <mergeCells count="10">
    <mergeCell ref="AE3:AK3"/>
    <mergeCell ref="A1:C1"/>
    <mergeCell ref="F1:AB1"/>
    <mergeCell ref="A2:C2"/>
    <mergeCell ref="G3:Q3"/>
    <mergeCell ref="S3:AB3"/>
    <mergeCell ref="A3:C4"/>
    <mergeCell ref="F3:F4"/>
    <mergeCell ref="E3:E4"/>
    <mergeCell ref="D3:D4"/>
  </mergeCells>
  <printOptions/>
  <pageMargins left="0.75" right="0.75" top="0.52" bottom="0.52" header="0.5" footer="0.5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R316"/>
  <sheetViews>
    <sheetView zoomScalePageLayoutView="0" workbookViewId="0" topLeftCell="A1">
      <pane ySplit="2790" topLeftCell="A64" activePane="bottomLeft" state="split"/>
      <selection pane="topLeft" activeCell="N3" sqref="N3"/>
      <selection pane="bottomLeft" activeCell="G79" sqref="G79"/>
    </sheetView>
  </sheetViews>
  <sheetFormatPr defaultColWidth="9.140625" defaultRowHeight="15.75" customHeight="1"/>
  <cols>
    <col min="1" max="1" width="6.421875" style="0" customWidth="1"/>
    <col min="2" max="2" width="0" style="0" hidden="1" customWidth="1"/>
    <col min="4" max="4" width="40.00390625" style="51" customWidth="1"/>
    <col min="5" max="5" width="6.28125" style="51" hidden="1" customWidth="1"/>
    <col min="6" max="6" width="9.00390625" style="40" customWidth="1"/>
    <col min="7" max="7" width="16.140625" style="0" bestFit="1" customWidth="1"/>
    <col min="8" max="8" width="13.140625" style="0" bestFit="1" customWidth="1"/>
    <col min="9" max="9" width="14.8515625" style="0" bestFit="1" customWidth="1"/>
    <col min="10" max="10" width="15.421875" style="0" bestFit="1" customWidth="1"/>
    <col min="11" max="11" width="14.8515625" style="0" bestFit="1" customWidth="1"/>
    <col min="12" max="12" width="14.421875" style="0" bestFit="1" customWidth="1"/>
    <col min="13" max="14" width="15.421875" style="0" bestFit="1" customWidth="1"/>
    <col min="15" max="15" width="15.421875" style="0" customWidth="1"/>
    <col min="16" max="16" width="13.421875" style="0" bestFit="1" customWidth="1"/>
    <col min="17" max="17" width="15.8515625" style="8" customWidth="1"/>
    <col min="18" max="18" width="4.140625" style="52" customWidth="1"/>
    <col min="19" max="19" width="16.57421875" style="0" customWidth="1"/>
    <col min="20" max="20" width="14.8515625" style="0" customWidth="1"/>
    <col min="21" max="27" width="14.8515625" style="47" customWidth="1"/>
    <col min="28" max="28" width="17.140625" style="0" customWidth="1"/>
    <col min="29" max="29" width="15.421875" style="0" customWidth="1"/>
    <col min="30" max="30" width="3.28125" style="0" customWidth="1"/>
    <col min="31" max="31" width="17.7109375" style="0" bestFit="1" customWidth="1"/>
    <col min="32" max="34" width="16.140625" style="0" customWidth="1"/>
    <col min="35" max="35" width="17.140625" style="8" customWidth="1"/>
    <col min="36" max="36" width="16.140625" style="0" customWidth="1"/>
    <col min="37" max="37" width="17.8515625" style="8" customWidth="1"/>
    <col min="38" max="38" width="15.57421875" style="0" customWidth="1"/>
  </cols>
  <sheetData>
    <row r="2" spans="1:140" s="5" customFormat="1" ht="20.25" customHeight="1">
      <c r="A2" s="185" t="s">
        <v>421</v>
      </c>
      <c r="B2" s="186"/>
      <c r="C2" s="186"/>
      <c r="D2" s="186"/>
      <c r="F2" s="183" t="s">
        <v>407</v>
      </c>
      <c r="G2" s="190" t="s">
        <v>244</v>
      </c>
      <c r="H2" s="210"/>
      <c r="I2" s="210"/>
      <c r="J2" s="210"/>
      <c r="K2" s="210"/>
      <c r="L2" s="210"/>
      <c r="M2" s="210"/>
      <c r="N2" s="210"/>
      <c r="O2" s="210"/>
      <c r="P2" s="210"/>
      <c r="Q2" s="211"/>
      <c r="R2" s="24"/>
      <c r="S2" s="190" t="s">
        <v>249</v>
      </c>
      <c r="T2" s="212"/>
      <c r="U2" s="212"/>
      <c r="V2" s="212"/>
      <c r="W2" s="212"/>
      <c r="X2" s="212"/>
      <c r="Y2" s="212"/>
      <c r="Z2" s="212"/>
      <c r="AA2" s="212"/>
      <c r="AB2" s="213"/>
      <c r="AC2" s="15"/>
      <c r="AD2" s="3"/>
      <c r="AE2" s="208" t="s">
        <v>260</v>
      </c>
      <c r="AF2" s="209"/>
      <c r="AG2" s="209"/>
      <c r="AH2" s="209"/>
      <c r="AI2" s="199"/>
      <c r="AJ2" s="209"/>
      <c r="AK2" s="200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</row>
    <row r="3" spans="1:140" s="5" customFormat="1" ht="91.5" customHeight="1">
      <c r="A3" s="187"/>
      <c r="B3" s="188"/>
      <c r="C3" s="188"/>
      <c r="D3" s="188"/>
      <c r="F3" s="184"/>
      <c r="G3" s="18" t="s">
        <v>237</v>
      </c>
      <c r="H3" s="16" t="s">
        <v>238</v>
      </c>
      <c r="I3" s="16" t="s">
        <v>239</v>
      </c>
      <c r="J3" s="16" t="s">
        <v>240</v>
      </c>
      <c r="K3" s="44" t="s">
        <v>252</v>
      </c>
      <c r="L3" s="16" t="s">
        <v>241</v>
      </c>
      <c r="M3" s="16" t="s">
        <v>0</v>
      </c>
      <c r="N3" s="16" t="s">
        <v>242</v>
      </c>
      <c r="O3" s="16" t="s">
        <v>243</v>
      </c>
      <c r="P3" s="23" t="s">
        <v>275</v>
      </c>
      <c r="Q3" s="58" t="s">
        <v>1</v>
      </c>
      <c r="R3" s="25"/>
      <c r="S3" s="16" t="s">
        <v>245</v>
      </c>
      <c r="T3" s="34" t="s">
        <v>246</v>
      </c>
      <c r="U3" s="57" t="s">
        <v>295</v>
      </c>
      <c r="V3" s="57" t="s">
        <v>296</v>
      </c>
      <c r="W3" s="17" t="s">
        <v>2</v>
      </c>
      <c r="X3" s="17" t="s">
        <v>247</v>
      </c>
      <c r="Y3" s="17" t="s">
        <v>297</v>
      </c>
      <c r="Z3" s="57" t="s">
        <v>298</v>
      </c>
      <c r="AA3" s="17" t="s">
        <v>248</v>
      </c>
      <c r="AB3" s="26" t="s">
        <v>251</v>
      </c>
      <c r="AC3" s="22" t="s">
        <v>250</v>
      </c>
      <c r="AD3" s="3"/>
      <c r="AE3" s="16" t="s">
        <v>253</v>
      </c>
      <c r="AF3" s="16" t="s">
        <v>254</v>
      </c>
      <c r="AG3" s="16" t="s">
        <v>255</v>
      </c>
      <c r="AH3" s="16" t="s">
        <v>256</v>
      </c>
      <c r="AI3" s="60" t="s">
        <v>259</v>
      </c>
      <c r="AJ3" s="34" t="s">
        <v>257</v>
      </c>
      <c r="AK3" s="60" t="s">
        <v>258</v>
      </c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</row>
    <row r="4" spans="1:38" ht="15.75" customHeight="1">
      <c r="A4" s="4">
        <v>1</v>
      </c>
      <c r="B4" s="43" t="s">
        <v>303</v>
      </c>
      <c r="C4" s="43">
        <v>9971</v>
      </c>
      <c r="D4" s="65" t="s">
        <v>6</v>
      </c>
      <c r="E4" s="65">
        <f aca="true" t="shared" si="0" ref="E4:E35">IF(F4="Y",1," ")</f>
        <v>1</v>
      </c>
      <c r="F4" s="137" t="s">
        <v>315</v>
      </c>
      <c r="G4" s="74">
        <v>88601</v>
      </c>
      <c r="H4" s="66">
        <v>0</v>
      </c>
      <c r="I4" s="66">
        <v>11248</v>
      </c>
      <c r="J4" s="66">
        <v>0</v>
      </c>
      <c r="K4" s="66">
        <v>0</v>
      </c>
      <c r="L4" s="66">
        <v>13380</v>
      </c>
      <c r="M4" s="66">
        <v>28850</v>
      </c>
      <c r="N4" s="66">
        <v>2451</v>
      </c>
      <c r="O4" s="66">
        <v>1708</v>
      </c>
      <c r="P4" s="66"/>
      <c r="Q4" s="53">
        <f aca="true" t="shared" si="1" ref="Q4:Q35">SUM(G4:P4)</f>
        <v>146238</v>
      </c>
      <c r="R4" s="7"/>
      <c r="S4" s="66">
        <v>77632</v>
      </c>
      <c r="T4" s="66">
        <v>0</v>
      </c>
      <c r="U4" s="66"/>
      <c r="V4" s="66"/>
      <c r="W4" s="66">
        <v>7681</v>
      </c>
      <c r="X4" s="66">
        <v>15301</v>
      </c>
      <c r="Y4" s="66">
        <v>9373</v>
      </c>
      <c r="Z4" s="66"/>
      <c r="AA4" s="66"/>
      <c r="AB4" s="48">
        <f aca="true" t="shared" si="2" ref="AB4:AB35">SUM(S4:AA4)</f>
        <v>109987</v>
      </c>
      <c r="AC4" s="46">
        <f aca="true" t="shared" si="3" ref="AC4:AC35">+Q4-AB4</f>
        <v>36251</v>
      </c>
      <c r="AD4" s="41"/>
      <c r="AE4" s="66">
        <v>1824000</v>
      </c>
      <c r="AF4" s="66">
        <v>13790</v>
      </c>
      <c r="AG4" s="66">
        <v>58635</v>
      </c>
      <c r="AH4" s="66">
        <v>322</v>
      </c>
      <c r="AI4" s="53">
        <f aca="true" t="shared" si="4" ref="AI4:AI35">SUM(AE4:AH4)</f>
        <v>1896747</v>
      </c>
      <c r="AJ4" s="66">
        <v>131776</v>
      </c>
      <c r="AK4" s="53">
        <f aca="true" t="shared" si="5" ref="AK4:AK35">+AI4-AJ4</f>
        <v>1764971</v>
      </c>
      <c r="AL4" s="41"/>
    </row>
    <row r="5" spans="1:38" ht="15.75" customHeight="1">
      <c r="A5" s="4">
        <f>+A4+1</f>
        <v>2</v>
      </c>
      <c r="B5" s="43" t="s">
        <v>303</v>
      </c>
      <c r="C5" s="43">
        <v>9289</v>
      </c>
      <c r="D5" s="65" t="s">
        <v>227</v>
      </c>
      <c r="E5" s="65" t="str">
        <f t="shared" si="0"/>
        <v> </v>
      </c>
      <c r="F5" s="137" t="s">
        <v>316</v>
      </c>
      <c r="G5" s="99">
        <v>69805</v>
      </c>
      <c r="H5" s="66">
        <v>0</v>
      </c>
      <c r="I5" s="66">
        <v>1048</v>
      </c>
      <c r="J5" s="66">
        <v>0</v>
      </c>
      <c r="K5" s="66">
        <v>0</v>
      </c>
      <c r="L5" s="66">
        <v>0</v>
      </c>
      <c r="M5" s="66">
        <v>132308</v>
      </c>
      <c r="N5" s="66">
        <v>53622</v>
      </c>
      <c r="O5" s="66">
        <v>8455</v>
      </c>
      <c r="P5" s="66">
        <v>26600</v>
      </c>
      <c r="Q5" s="53">
        <f t="shared" si="1"/>
        <v>291838</v>
      </c>
      <c r="R5" s="7"/>
      <c r="S5" s="66">
        <v>70576</v>
      </c>
      <c r="T5" s="66">
        <v>0</v>
      </c>
      <c r="U5" s="66">
        <v>0</v>
      </c>
      <c r="V5" s="66">
        <v>56959</v>
      </c>
      <c r="W5" s="66">
        <v>98129</v>
      </c>
      <c r="X5" s="66">
        <v>13045</v>
      </c>
      <c r="Y5" s="66">
        <v>29396</v>
      </c>
      <c r="Z5" s="66">
        <v>13574</v>
      </c>
      <c r="AA5" s="66"/>
      <c r="AB5" s="48">
        <f t="shared" si="2"/>
        <v>281679</v>
      </c>
      <c r="AC5" s="46">
        <f t="shared" si="3"/>
        <v>10159</v>
      </c>
      <c r="AD5" s="41"/>
      <c r="AE5" s="66">
        <v>6293464</v>
      </c>
      <c r="AF5" s="66">
        <v>191567</v>
      </c>
      <c r="AG5" s="66">
        <v>1222384</v>
      </c>
      <c r="AH5" s="66">
        <v>0</v>
      </c>
      <c r="AI5" s="53">
        <f t="shared" si="4"/>
        <v>7707415</v>
      </c>
      <c r="AJ5" s="66">
        <v>7523</v>
      </c>
      <c r="AK5" s="53">
        <f t="shared" si="5"/>
        <v>7699892</v>
      </c>
      <c r="AL5" s="41"/>
    </row>
    <row r="6" spans="1:38" ht="15.75" customHeight="1">
      <c r="A6" s="4">
        <f aca="true" t="shared" si="6" ref="A6:A69">+A5+1</f>
        <v>3</v>
      </c>
      <c r="B6" s="43" t="s">
        <v>303</v>
      </c>
      <c r="C6" s="43">
        <v>9319</v>
      </c>
      <c r="D6" s="65" t="s">
        <v>225</v>
      </c>
      <c r="E6" s="65" t="str">
        <f t="shared" si="0"/>
        <v> </v>
      </c>
      <c r="F6" s="137" t="s">
        <v>316</v>
      </c>
      <c r="G6" s="99">
        <v>217064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0</v>
      </c>
      <c r="N6" s="66">
        <v>0</v>
      </c>
      <c r="O6" s="66">
        <v>0</v>
      </c>
      <c r="P6" s="66">
        <v>0</v>
      </c>
      <c r="Q6" s="53">
        <f t="shared" si="1"/>
        <v>217064</v>
      </c>
      <c r="R6" s="7"/>
      <c r="S6" s="66">
        <v>0</v>
      </c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0</v>
      </c>
      <c r="Z6" s="66">
        <v>0</v>
      </c>
      <c r="AA6" s="66">
        <v>0</v>
      </c>
      <c r="AB6" s="48">
        <f t="shared" si="2"/>
        <v>0</v>
      </c>
      <c r="AC6" s="46">
        <f t="shared" si="3"/>
        <v>217064</v>
      </c>
      <c r="AD6" s="41"/>
      <c r="AE6" s="66">
        <v>0</v>
      </c>
      <c r="AF6" s="66">
        <v>0</v>
      </c>
      <c r="AG6" s="66">
        <v>0</v>
      </c>
      <c r="AH6" s="66">
        <v>0</v>
      </c>
      <c r="AI6" s="53">
        <f t="shared" si="4"/>
        <v>0</v>
      </c>
      <c r="AJ6" s="66">
        <v>0</v>
      </c>
      <c r="AK6" s="53">
        <f t="shared" si="5"/>
        <v>0</v>
      </c>
      <c r="AL6" s="41"/>
    </row>
    <row r="7" spans="1:38" ht="15.75" customHeight="1">
      <c r="A7" s="4">
        <f t="shared" si="6"/>
        <v>4</v>
      </c>
      <c r="B7" s="43" t="s">
        <v>303</v>
      </c>
      <c r="C7" s="43">
        <v>9288</v>
      </c>
      <c r="D7" s="65" t="s">
        <v>226</v>
      </c>
      <c r="E7" s="65">
        <f t="shared" si="0"/>
        <v>1</v>
      </c>
      <c r="F7" s="137" t="s">
        <v>315</v>
      </c>
      <c r="G7" s="99">
        <v>247414</v>
      </c>
      <c r="H7" s="66">
        <v>0</v>
      </c>
      <c r="I7" s="66">
        <v>6011</v>
      </c>
      <c r="J7" s="66">
        <v>1165</v>
      </c>
      <c r="K7" s="66"/>
      <c r="L7" s="66"/>
      <c r="M7" s="66">
        <v>46850</v>
      </c>
      <c r="N7" s="66">
        <v>4632</v>
      </c>
      <c r="O7" s="66">
        <v>11436</v>
      </c>
      <c r="P7" s="66">
        <v>62918</v>
      </c>
      <c r="Q7" s="53">
        <f t="shared" si="1"/>
        <v>380426</v>
      </c>
      <c r="R7" s="29"/>
      <c r="S7" s="66">
        <v>114326</v>
      </c>
      <c r="T7" s="66">
        <v>52000</v>
      </c>
      <c r="U7" s="66">
        <v>27236</v>
      </c>
      <c r="V7" s="66">
        <v>13029</v>
      </c>
      <c r="W7" s="66">
        <v>26403</v>
      </c>
      <c r="X7" s="66">
        <v>43333</v>
      </c>
      <c r="Y7" s="66">
        <v>3967</v>
      </c>
      <c r="Z7" s="66">
        <v>7810</v>
      </c>
      <c r="AA7" s="66"/>
      <c r="AB7" s="48">
        <f t="shared" si="2"/>
        <v>288104</v>
      </c>
      <c r="AC7" s="46">
        <f t="shared" si="3"/>
        <v>92322</v>
      </c>
      <c r="AD7" s="41"/>
      <c r="AE7" s="66">
        <v>3330000</v>
      </c>
      <c r="AF7" s="66">
        <v>1434</v>
      </c>
      <c r="AG7" s="66">
        <v>103764</v>
      </c>
      <c r="AH7" s="66">
        <v>0</v>
      </c>
      <c r="AI7" s="53">
        <f t="shared" si="4"/>
        <v>3435198</v>
      </c>
      <c r="AJ7" s="66">
        <v>2458</v>
      </c>
      <c r="AK7" s="53">
        <f t="shared" si="5"/>
        <v>3432740</v>
      </c>
      <c r="AL7" s="41"/>
    </row>
    <row r="8" spans="1:38" ht="15.75" customHeight="1">
      <c r="A8" s="4">
        <f t="shared" si="6"/>
        <v>5</v>
      </c>
      <c r="B8" s="43" t="s">
        <v>303</v>
      </c>
      <c r="C8" s="43">
        <v>9295</v>
      </c>
      <c r="D8" s="65" t="s">
        <v>18</v>
      </c>
      <c r="E8" s="65">
        <f t="shared" si="0"/>
        <v>1</v>
      </c>
      <c r="F8" s="137" t="s">
        <v>315</v>
      </c>
      <c r="G8" s="99">
        <v>202640</v>
      </c>
      <c r="H8" s="66">
        <v>0</v>
      </c>
      <c r="I8" s="66">
        <v>0</v>
      </c>
      <c r="J8" s="66">
        <v>0</v>
      </c>
      <c r="K8" s="66">
        <v>0</v>
      </c>
      <c r="L8" s="66"/>
      <c r="M8" s="66">
        <v>2313</v>
      </c>
      <c r="N8" s="66">
        <v>25064</v>
      </c>
      <c r="O8" s="66">
        <v>3240</v>
      </c>
      <c r="P8" s="66">
        <v>0</v>
      </c>
      <c r="Q8" s="53">
        <f t="shared" si="1"/>
        <v>233257</v>
      </c>
      <c r="R8" s="10"/>
      <c r="S8" s="66">
        <v>56525</v>
      </c>
      <c r="T8" s="66">
        <v>30600</v>
      </c>
      <c r="U8" s="66">
        <v>9867</v>
      </c>
      <c r="V8" s="66">
        <v>41290</v>
      </c>
      <c r="W8" s="66">
        <v>26054</v>
      </c>
      <c r="X8" s="66">
        <v>37429</v>
      </c>
      <c r="Y8" s="66">
        <v>2664</v>
      </c>
      <c r="Z8" s="66"/>
      <c r="AA8" s="66">
        <v>25146</v>
      </c>
      <c r="AB8" s="48">
        <f t="shared" si="2"/>
        <v>229575</v>
      </c>
      <c r="AC8" s="46">
        <f t="shared" si="3"/>
        <v>3682</v>
      </c>
      <c r="AD8" s="41"/>
      <c r="AE8" s="66">
        <v>2470000</v>
      </c>
      <c r="AF8" s="66">
        <v>0</v>
      </c>
      <c r="AG8" s="66">
        <v>635916</v>
      </c>
      <c r="AH8" s="66">
        <v>4192</v>
      </c>
      <c r="AI8" s="53">
        <f t="shared" si="4"/>
        <v>3110108</v>
      </c>
      <c r="AJ8" s="66">
        <v>39867</v>
      </c>
      <c r="AK8" s="53">
        <f t="shared" si="5"/>
        <v>3070241</v>
      </c>
      <c r="AL8" s="41"/>
    </row>
    <row r="9" spans="1:38" ht="15.75" customHeight="1">
      <c r="A9" s="4">
        <f t="shared" si="6"/>
        <v>6</v>
      </c>
      <c r="B9" s="43" t="s">
        <v>303</v>
      </c>
      <c r="C9" s="43">
        <v>9733</v>
      </c>
      <c r="D9" s="65" t="s">
        <v>32</v>
      </c>
      <c r="E9" s="65" t="str">
        <f t="shared" si="0"/>
        <v> </v>
      </c>
      <c r="F9" s="137" t="s">
        <v>316</v>
      </c>
      <c r="G9" s="99">
        <v>156700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53">
        <f t="shared" si="1"/>
        <v>156700</v>
      </c>
      <c r="R9" s="29"/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48">
        <f t="shared" si="2"/>
        <v>0</v>
      </c>
      <c r="AC9" s="46">
        <f t="shared" si="3"/>
        <v>156700</v>
      </c>
      <c r="AD9" s="41"/>
      <c r="AE9" s="66">
        <v>0</v>
      </c>
      <c r="AF9" s="66">
        <v>0</v>
      </c>
      <c r="AG9" s="66">
        <v>0</v>
      </c>
      <c r="AH9" s="66">
        <v>0</v>
      </c>
      <c r="AI9" s="53">
        <f t="shared" si="4"/>
        <v>0</v>
      </c>
      <c r="AJ9" s="66">
        <v>0</v>
      </c>
      <c r="AK9" s="53">
        <f t="shared" si="5"/>
        <v>0</v>
      </c>
      <c r="AL9" s="41"/>
    </row>
    <row r="10" spans="1:38" ht="15.75" customHeight="1">
      <c r="A10" s="4">
        <f t="shared" si="6"/>
        <v>7</v>
      </c>
      <c r="B10" s="43" t="s">
        <v>303</v>
      </c>
      <c r="C10" s="43">
        <v>4995</v>
      </c>
      <c r="D10" s="65" t="s">
        <v>33</v>
      </c>
      <c r="E10" s="65" t="str">
        <f t="shared" si="0"/>
        <v> </v>
      </c>
      <c r="F10" s="137" t="s">
        <v>316</v>
      </c>
      <c r="G10" s="99">
        <v>415483</v>
      </c>
      <c r="H10" s="66">
        <v>0</v>
      </c>
      <c r="I10" s="66">
        <v>5990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53">
        <f t="shared" si="1"/>
        <v>421473</v>
      </c>
      <c r="R10" s="7"/>
      <c r="S10" s="66">
        <v>98868</v>
      </c>
      <c r="T10" s="66">
        <v>27417</v>
      </c>
      <c r="U10" s="66">
        <v>15341</v>
      </c>
      <c r="V10" s="66">
        <v>35795</v>
      </c>
      <c r="W10" s="66">
        <v>83183</v>
      </c>
      <c r="X10" s="66">
        <v>37603</v>
      </c>
      <c r="Y10" s="66">
        <v>2719</v>
      </c>
      <c r="Z10" s="66">
        <v>49831</v>
      </c>
      <c r="AA10" s="66">
        <v>6933</v>
      </c>
      <c r="AB10" s="48">
        <f t="shared" si="2"/>
        <v>357690</v>
      </c>
      <c r="AC10" s="46">
        <f t="shared" si="3"/>
        <v>63783</v>
      </c>
      <c r="AD10" s="41"/>
      <c r="AE10" s="66">
        <v>1300000</v>
      </c>
      <c r="AF10" s="66">
        <v>200000</v>
      </c>
      <c r="AG10" s="66">
        <v>10000</v>
      </c>
      <c r="AH10" s="66">
        <v>0</v>
      </c>
      <c r="AI10" s="53">
        <f t="shared" si="4"/>
        <v>1510000</v>
      </c>
      <c r="AJ10" s="66">
        <v>551050</v>
      </c>
      <c r="AK10" s="53">
        <f t="shared" si="5"/>
        <v>958950</v>
      </c>
      <c r="AL10" s="41"/>
    </row>
    <row r="11" spans="1:38" ht="15.75" customHeight="1">
      <c r="A11" s="4">
        <f t="shared" si="6"/>
        <v>8</v>
      </c>
      <c r="B11" s="43" t="s">
        <v>303</v>
      </c>
      <c r="C11" s="43">
        <v>9290</v>
      </c>
      <c r="D11" s="65" t="s">
        <v>34</v>
      </c>
      <c r="E11" s="65">
        <f t="shared" si="0"/>
        <v>1</v>
      </c>
      <c r="F11" s="137" t="s">
        <v>315</v>
      </c>
      <c r="G11" s="99">
        <v>2769</v>
      </c>
      <c r="H11" s="66">
        <v>250</v>
      </c>
      <c r="I11" s="66">
        <v>0</v>
      </c>
      <c r="J11" s="66">
        <v>0</v>
      </c>
      <c r="K11" s="66">
        <v>3000</v>
      </c>
      <c r="L11" s="66">
        <v>700</v>
      </c>
      <c r="M11" s="66">
        <v>0</v>
      </c>
      <c r="N11" s="66">
        <v>100582</v>
      </c>
      <c r="O11" s="66">
        <v>0</v>
      </c>
      <c r="P11" s="66">
        <v>3500</v>
      </c>
      <c r="Q11" s="53">
        <f t="shared" si="1"/>
        <v>110801</v>
      </c>
      <c r="R11" s="29"/>
      <c r="S11" s="66">
        <v>26000</v>
      </c>
      <c r="T11" s="66">
        <v>16500</v>
      </c>
      <c r="U11" s="66">
        <v>18267</v>
      </c>
      <c r="V11" s="66">
        <v>5947</v>
      </c>
      <c r="W11" s="66">
        <v>6835</v>
      </c>
      <c r="X11" s="66">
        <v>43888</v>
      </c>
      <c r="Y11" s="66">
        <v>21656</v>
      </c>
      <c r="Z11" s="66">
        <v>500</v>
      </c>
      <c r="AA11" s="66"/>
      <c r="AB11" s="48">
        <f t="shared" si="2"/>
        <v>139593</v>
      </c>
      <c r="AC11" s="46">
        <f t="shared" si="3"/>
        <v>-28792</v>
      </c>
      <c r="AD11" s="41"/>
      <c r="AE11" s="66">
        <v>0</v>
      </c>
      <c r="AF11" s="66">
        <v>8593</v>
      </c>
      <c r="AG11" s="66">
        <v>2822464</v>
      </c>
      <c r="AH11" s="66">
        <v>3109</v>
      </c>
      <c r="AI11" s="53">
        <f t="shared" si="4"/>
        <v>2834166</v>
      </c>
      <c r="AJ11" s="66">
        <v>13188</v>
      </c>
      <c r="AK11" s="53">
        <f t="shared" si="5"/>
        <v>2820978</v>
      </c>
      <c r="AL11" s="41"/>
    </row>
    <row r="12" spans="1:38" ht="15.75" customHeight="1">
      <c r="A12" s="4">
        <f t="shared" si="6"/>
        <v>9</v>
      </c>
      <c r="B12" s="43" t="s">
        <v>303</v>
      </c>
      <c r="C12" s="43">
        <v>12722</v>
      </c>
      <c r="D12" s="65" t="s">
        <v>19</v>
      </c>
      <c r="E12" s="65">
        <f t="shared" si="0"/>
        <v>1</v>
      </c>
      <c r="F12" s="137" t="s">
        <v>315</v>
      </c>
      <c r="G12" s="99">
        <v>45584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51216</v>
      </c>
      <c r="N12" s="66">
        <v>1674</v>
      </c>
      <c r="O12" s="66">
        <v>3738</v>
      </c>
      <c r="P12" s="66">
        <v>0</v>
      </c>
      <c r="Q12" s="53">
        <f t="shared" si="1"/>
        <v>102212</v>
      </c>
      <c r="R12" s="29"/>
      <c r="S12" s="66">
        <v>64098</v>
      </c>
      <c r="T12" s="66">
        <v>29640</v>
      </c>
      <c r="U12" s="66">
        <v>3778</v>
      </c>
      <c r="V12" s="66">
        <v>50</v>
      </c>
      <c r="W12" s="66">
        <v>17778</v>
      </c>
      <c r="X12" s="66">
        <v>12413</v>
      </c>
      <c r="Y12" s="66"/>
      <c r="Z12" s="66">
        <v>0</v>
      </c>
      <c r="AA12" s="66">
        <v>0</v>
      </c>
      <c r="AB12" s="48">
        <f t="shared" si="2"/>
        <v>127757</v>
      </c>
      <c r="AC12" s="46">
        <f t="shared" si="3"/>
        <v>-25545</v>
      </c>
      <c r="AD12" s="41"/>
      <c r="AE12" s="66">
        <v>3750000</v>
      </c>
      <c r="AF12" s="66">
        <v>128000</v>
      </c>
      <c r="AG12" s="66">
        <v>25101</v>
      </c>
      <c r="AH12" s="66">
        <v>1565</v>
      </c>
      <c r="AI12" s="53">
        <f t="shared" si="4"/>
        <v>3904666</v>
      </c>
      <c r="AJ12" s="66">
        <v>1112</v>
      </c>
      <c r="AK12" s="53">
        <f t="shared" si="5"/>
        <v>3903554</v>
      </c>
      <c r="AL12" s="41"/>
    </row>
    <row r="13" spans="1:38" ht="15.75" customHeight="1">
      <c r="A13" s="4">
        <f t="shared" si="6"/>
        <v>10</v>
      </c>
      <c r="B13" s="43" t="s">
        <v>303</v>
      </c>
      <c r="C13" s="43">
        <v>9275</v>
      </c>
      <c r="D13" s="65" t="s">
        <v>10</v>
      </c>
      <c r="E13" s="65" t="str">
        <f t="shared" si="0"/>
        <v> </v>
      </c>
      <c r="F13" s="137" t="s">
        <v>316</v>
      </c>
      <c r="G13" s="99">
        <v>30133</v>
      </c>
      <c r="H13" s="66">
        <v>269</v>
      </c>
      <c r="I13" s="66">
        <v>0</v>
      </c>
      <c r="J13" s="66">
        <v>0</v>
      </c>
      <c r="K13" s="66">
        <v>0</v>
      </c>
      <c r="L13" s="66">
        <v>0</v>
      </c>
      <c r="M13" s="66">
        <v>13138</v>
      </c>
      <c r="N13" s="66">
        <v>350</v>
      </c>
      <c r="O13" s="66">
        <v>41162</v>
      </c>
      <c r="P13" s="66">
        <v>927</v>
      </c>
      <c r="Q13" s="53">
        <f t="shared" si="1"/>
        <v>85979</v>
      </c>
      <c r="R13" s="29"/>
      <c r="S13" s="66">
        <v>56458</v>
      </c>
      <c r="T13" s="66">
        <v>5722</v>
      </c>
      <c r="U13" s="66">
        <v>0</v>
      </c>
      <c r="V13" s="66">
        <v>100</v>
      </c>
      <c r="W13" s="66">
        <v>11379</v>
      </c>
      <c r="X13" s="66">
        <v>8016</v>
      </c>
      <c r="Y13" s="66">
        <v>4500</v>
      </c>
      <c r="Z13" s="66">
        <v>0</v>
      </c>
      <c r="AA13" s="66">
        <v>5725</v>
      </c>
      <c r="AB13" s="48">
        <f t="shared" si="2"/>
        <v>91900</v>
      </c>
      <c r="AC13" s="46">
        <f t="shared" si="3"/>
        <v>-5921</v>
      </c>
      <c r="AD13" s="41"/>
      <c r="AE13" s="66">
        <v>2035000</v>
      </c>
      <c r="AF13" s="66">
        <v>0</v>
      </c>
      <c r="AG13" s="66">
        <v>10803</v>
      </c>
      <c r="AH13" s="66">
        <v>0</v>
      </c>
      <c r="AI13" s="53">
        <f t="shared" si="4"/>
        <v>2045803</v>
      </c>
      <c r="AJ13" s="66">
        <v>0</v>
      </c>
      <c r="AK13" s="53">
        <f t="shared" si="5"/>
        <v>2045803</v>
      </c>
      <c r="AL13" s="41"/>
    </row>
    <row r="14" spans="1:38" ht="15.75" customHeight="1">
      <c r="A14" s="4">
        <f t="shared" si="6"/>
        <v>11</v>
      </c>
      <c r="B14" s="43" t="s">
        <v>303</v>
      </c>
      <c r="C14" s="43">
        <v>9277</v>
      </c>
      <c r="D14" s="65" t="s">
        <v>11</v>
      </c>
      <c r="E14" s="65">
        <f t="shared" si="0"/>
        <v>1</v>
      </c>
      <c r="F14" s="137" t="s">
        <v>315</v>
      </c>
      <c r="G14" s="99">
        <v>48878</v>
      </c>
      <c r="H14" s="66"/>
      <c r="I14" s="66">
        <v>5655</v>
      </c>
      <c r="J14" s="66">
        <v>0</v>
      </c>
      <c r="K14" s="66"/>
      <c r="L14" s="66"/>
      <c r="M14" s="66">
        <v>2012</v>
      </c>
      <c r="N14" s="66">
        <v>65032</v>
      </c>
      <c r="O14" s="66">
        <v>7407</v>
      </c>
      <c r="P14" s="66">
        <v>0</v>
      </c>
      <c r="Q14" s="53">
        <f t="shared" si="1"/>
        <v>128984</v>
      </c>
      <c r="R14" s="29"/>
      <c r="S14" s="66">
        <v>54759</v>
      </c>
      <c r="T14" s="66"/>
      <c r="U14" s="66">
        <v>200</v>
      </c>
      <c r="V14" s="66">
        <v>7970</v>
      </c>
      <c r="W14" s="66">
        <v>15777</v>
      </c>
      <c r="X14" s="66">
        <v>14597</v>
      </c>
      <c r="Y14" s="66">
        <v>3139</v>
      </c>
      <c r="Z14" s="66">
        <v>5230</v>
      </c>
      <c r="AA14" s="66">
        <v>8438</v>
      </c>
      <c r="AB14" s="48">
        <f t="shared" si="2"/>
        <v>110110</v>
      </c>
      <c r="AC14" s="46">
        <f t="shared" si="3"/>
        <v>18874</v>
      </c>
      <c r="AD14" s="41"/>
      <c r="AE14" s="66">
        <v>2045000</v>
      </c>
      <c r="AF14" s="66">
        <v>120194</v>
      </c>
      <c r="AG14" s="66">
        <v>1385555</v>
      </c>
      <c r="AH14" s="66">
        <v>0</v>
      </c>
      <c r="AI14" s="53">
        <f t="shared" si="4"/>
        <v>3550749</v>
      </c>
      <c r="AJ14" s="66">
        <v>4124</v>
      </c>
      <c r="AK14" s="53">
        <f t="shared" si="5"/>
        <v>3546625</v>
      </c>
      <c r="AL14" s="41"/>
    </row>
    <row r="15" spans="1:38" ht="15.75" customHeight="1">
      <c r="A15" s="4">
        <f t="shared" si="6"/>
        <v>12</v>
      </c>
      <c r="B15" s="43" t="s">
        <v>303</v>
      </c>
      <c r="C15" s="43">
        <v>9293</v>
      </c>
      <c r="D15" s="65" t="s">
        <v>35</v>
      </c>
      <c r="E15" s="65">
        <f t="shared" si="0"/>
        <v>1</v>
      </c>
      <c r="F15" s="137" t="s">
        <v>315</v>
      </c>
      <c r="G15" s="99">
        <v>71845</v>
      </c>
      <c r="H15" s="66"/>
      <c r="I15" s="66"/>
      <c r="J15" s="66">
        <v>0</v>
      </c>
      <c r="K15" s="66">
        <v>0</v>
      </c>
      <c r="L15" s="66">
        <v>0</v>
      </c>
      <c r="M15" s="66">
        <v>6450</v>
      </c>
      <c r="N15" s="66">
        <v>2017</v>
      </c>
      <c r="O15" s="66">
        <v>7026</v>
      </c>
      <c r="P15" s="66">
        <v>0</v>
      </c>
      <c r="Q15" s="53">
        <f t="shared" si="1"/>
        <v>87338</v>
      </c>
      <c r="R15" s="29"/>
      <c r="S15" s="66">
        <v>51954</v>
      </c>
      <c r="T15" s="66">
        <v>3883</v>
      </c>
      <c r="U15" s="66">
        <v>1405</v>
      </c>
      <c r="V15" s="66">
        <v>3427</v>
      </c>
      <c r="W15" s="66">
        <v>15845</v>
      </c>
      <c r="X15" s="66">
        <v>17413</v>
      </c>
      <c r="Y15" s="66"/>
      <c r="Z15" s="66"/>
      <c r="AA15" s="66">
        <v>1673</v>
      </c>
      <c r="AB15" s="48">
        <f t="shared" si="2"/>
        <v>95600</v>
      </c>
      <c r="AC15" s="46">
        <f t="shared" si="3"/>
        <v>-8262</v>
      </c>
      <c r="AD15" s="41"/>
      <c r="AE15" s="66"/>
      <c r="AF15" s="66"/>
      <c r="AG15" s="66">
        <v>33649</v>
      </c>
      <c r="AH15" s="66">
        <v>410</v>
      </c>
      <c r="AI15" s="53">
        <f t="shared" si="4"/>
        <v>34059</v>
      </c>
      <c r="AJ15" s="66">
        <v>8347</v>
      </c>
      <c r="AK15" s="53">
        <f t="shared" si="5"/>
        <v>25712</v>
      </c>
      <c r="AL15" s="41"/>
    </row>
    <row r="16" spans="1:47" ht="15.75" customHeight="1">
      <c r="A16" s="4">
        <f t="shared" si="6"/>
        <v>13</v>
      </c>
      <c r="B16" s="43" t="s">
        <v>303</v>
      </c>
      <c r="C16" s="43">
        <v>9279</v>
      </c>
      <c r="D16" s="65" t="s">
        <v>15</v>
      </c>
      <c r="E16" s="65">
        <f t="shared" si="0"/>
        <v>1</v>
      </c>
      <c r="F16" s="137" t="s">
        <v>315</v>
      </c>
      <c r="G16" s="99">
        <v>107347</v>
      </c>
      <c r="H16" s="66"/>
      <c r="I16" s="66"/>
      <c r="J16" s="66">
        <v>0</v>
      </c>
      <c r="K16" s="66"/>
      <c r="L16" s="66">
        <v>12824</v>
      </c>
      <c r="M16" s="66">
        <v>16328</v>
      </c>
      <c r="N16" s="66">
        <v>14754</v>
      </c>
      <c r="O16" s="66">
        <v>6464</v>
      </c>
      <c r="P16" s="66">
        <v>813</v>
      </c>
      <c r="Q16" s="53">
        <f t="shared" si="1"/>
        <v>158530</v>
      </c>
      <c r="R16" s="29"/>
      <c r="S16" s="66">
        <v>59430</v>
      </c>
      <c r="T16" s="66">
        <v>6332</v>
      </c>
      <c r="U16" s="66">
        <v>2933</v>
      </c>
      <c r="V16" s="66">
        <v>37398</v>
      </c>
      <c r="W16" s="66">
        <v>29017</v>
      </c>
      <c r="X16" s="66">
        <v>24302</v>
      </c>
      <c r="Y16" s="66">
        <v>5904</v>
      </c>
      <c r="Z16" s="66">
        <v>0</v>
      </c>
      <c r="AA16" s="66">
        <v>0</v>
      </c>
      <c r="AB16" s="48">
        <f t="shared" si="2"/>
        <v>165316</v>
      </c>
      <c r="AC16" s="46">
        <f t="shared" si="3"/>
        <v>-6786</v>
      </c>
      <c r="AD16" s="41"/>
      <c r="AE16" s="66">
        <v>3255000</v>
      </c>
      <c r="AF16" s="66">
        <v>0</v>
      </c>
      <c r="AG16" s="66">
        <v>325612</v>
      </c>
      <c r="AH16" s="66">
        <v>698</v>
      </c>
      <c r="AI16" s="53">
        <f t="shared" si="4"/>
        <v>3581310</v>
      </c>
      <c r="AJ16" s="66">
        <v>2645</v>
      </c>
      <c r="AK16" s="53">
        <f t="shared" si="5"/>
        <v>3578665</v>
      </c>
      <c r="AL16" s="41"/>
      <c r="AU16" s="20"/>
    </row>
    <row r="17" spans="1:47" ht="15.75" customHeight="1">
      <c r="A17" s="4">
        <f t="shared" si="6"/>
        <v>14</v>
      </c>
      <c r="B17" s="43" t="s">
        <v>303</v>
      </c>
      <c r="C17" s="43">
        <v>9340</v>
      </c>
      <c r="D17" s="65" t="s">
        <v>57</v>
      </c>
      <c r="E17" s="65">
        <f t="shared" si="0"/>
        <v>1</v>
      </c>
      <c r="F17" s="137" t="s">
        <v>315</v>
      </c>
      <c r="G17" s="99">
        <v>330985</v>
      </c>
      <c r="H17" s="66">
        <v>0</v>
      </c>
      <c r="I17" s="66">
        <v>7527</v>
      </c>
      <c r="J17" s="66">
        <v>0</v>
      </c>
      <c r="K17" s="66">
        <v>6559</v>
      </c>
      <c r="L17" s="66">
        <v>67453</v>
      </c>
      <c r="M17" s="66">
        <v>8626</v>
      </c>
      <c r="N17" s="66">
        <v>1589</v>
      </c>
      <c r="O17" s="66">
        <v>34190</v>
      </c>
      <c r="P17" s="66"/>
      <c r="Q17" s="53">
        <f t="shared" si="1"/>
        <v>456929</v>
      </c>
      <c r="R17" s="10"/>
      <c r="S17" s="66">
        <v>85058</v>
      </c>
      <c r="T17" s="66">
        <v>52000</v>
      </c>
      <c r="U17" s="66">
        <v>1600</v>
      </c>
      <c r="V17" s="66">
        <v>135909</v>
      </c>
      <c r="W17" s="66">
        <v>33172</v>
      </c>
      <c r="X17" s="66">
        <v>137864</v>
      </c>
      <c r="Y17" s="66">
        <v>4440</v>
      </c>
      <c r="Z17" s="66">
        <v>16063</v>
      </c>
      <c r="AA17" s="66">
        <v>0</v>
      </c>
      <c r="AB17" s="48">
        <f t="shared" si="2"/>
        <v>466106</v>
      </c>
      <c r="AC17" s="46">
        <f t="shared" si="3"/>
        <v>-9177</v>
      </c>
      <c r="AD17" s="41"/>
      <c r="AE17" s="66">
        <v>965380</v>
      </c>
      <c r="AF17" s="66">
        <v>45049</v>
      </c>
      <c r="AG17" s="66">
        <v>1063844</v>
      </c>
      <c r="AH17" s="66">
        <v>1339</v>
      </c>
      <c r="AI17" s="53">
        <f t="shared" si="4"/>
        <v>2075612</v>
      </c>
      <c r="AJ17" s="66">
        <v>144258</v>
      </c>
      <c r="AK17" s="53">
        <f t="shared" si="5"/>
        <v>1931354</v>
      </c>
      <c r="AL17" s="41"/>
      <c r="AU17" s="37"/>
    </row>
    <row r="18" spans="1:47" ht="15.75" customHeight="1">
      <c r="A18" s="4">
        <f t="shared" si="6"/>
        <v>15</v>
      </c>
      <c r="B18" s="43" t="s">
        <v>303</v>
      </c>
      <c r="C18" s="43">
        <v>9343</v>
      </c>
      <c r="D18" s="65" t="s">
        <v>58</v>
      </c>
      <c r="E18" s="65">
        <f t="shared" si="0"/>
        <v>1</v>
      </c>
      <c r="F18" s="137" t="s">
        <v>315</v>
      </c>
      <c r="G18" s="99">
        <v>31501</v>
      </c>
      <c r="H18" s="66">
        <v>0</v>
      </c>
      <c r="I18" s="66"/>
      <c r="J18" s="66">
        <v>0</v>
      </c>
      <c r="K18" s="66">
        <v>0</v>
      </c>
      <c r="L18" s="66">
        <v>0</v>
      </c>
      <c r="M18" s="66">
        <v>32163</v>
      </c>
      <c r="N18" s="66">
        <v>162</v>
      </c>
      <c r="O18" s="66">
        <v>1625</v>
      </c>
      <c r="P18" s="66">
        <v>6263</v>
      </c>
      <c r="Q18" s="53">
        <f t="shared" si="1"/>
        <v>71714</v>
      </c>
      <c r="R18" s="29"/>
      <c r="S18" s="66"/>
      <c r="T18" s="66"/>
      <c r="U18" s="66">
        <v>1050</v>
      </c>
      <c r="V18" s="66">
        <v>0</v>
      </c>
      <c r="W18" s="66">
        <v>28056</v>
      </c>
      <c r="X18" s="66">
        <v>18973</v>
      </c>
      <c r="Y18" s="66">
        <v>2122</v>
      </c>
      <c r="Z18" s="66">
        <v>700</v>
      </c>
      <c r="AA18" s="66">
        <v>0</v>
      </c>
      <c r="AB18" s="48">
        <f t="shared" si="2"/>
        <v>50901</v>
      </c>
      <c r="AC18" s="46">
        <f t="shared" si="3"/>
        <v>20813</v>
      </c>
      <c r="AD18" s="41"/>
      <c r="AE18" s="66">
        <v>1700000</v>
      </c>
      <c r="AF18" s="66">
        <v>41500</v>
      </c>
      <c r="AG18" s="66">
        <v>61543</v>
      </c>
      <c r="AH18" s="66">
        <v>0</v>
      </c>
      <c r="AI18" s="53">
        <f t="shared" si="4"/>
        <v>1803043</v>
      </c>
      <c r="AJ18" s="66">
        <v>0</v>
      </c>
      <c r="AK18" s="53">
        <f t="shared" si="5"/>
        <v>1803043</v>
      </c>
      <c r="AL18" s="41"/>
      <c r="AU18" s="20"/>
    </row>
    <row r="19" spans="1:47" ht="15.75" customHeight="1">
      <c r="A19" s="4">
        <f t="shared" si="6"/>
        <v>16</v>
      </c>
      <c r="B19" s="43" t="s">
        <v>303</v>
      </c>
      <c r="C19" s="43">
        <v>9350</v>
      </c>
      <c r="D19" s="65" t="s">
        <v>230</v>
      </c>
      <c r="E19" s="65" t="str">
        <f t="shared" si="0"/>
        <v> </v>
      </c>
      <c r="F19" s="137" t="s">
        <v>316</v>
      </c>
      <c r="G19" s="99">
        <v>154896</v>
      </c>
      <c r="H19" s="66">
        <v>746</v>
      </c>
      <c r="I19" s="66">
        <v>2290</v>
      </c>
      <c r="J19" s="66">
        <v>0</v>
      </c>
      <c r="K19" s="66">
        <v>3000</v>
      </c>
      <c r="L19" s="66">
        <v>0</v>
      </c>
      <c r="M19" s="66">
        <v>0</v>
      </c>
      <c r="N19" s="66">
        <v>10662</v>
      </c>
      <c r="O19" s="66">
        <v>87</v>
      </c>
      <c r="P19" s="66">
        <v>19800</v>
      </c>
      <c r="Q19" s="53">
        <f t="shared" si="1"/>
        <v>191481</v>
      </c>
      <c r="R19" s="7"/>
      <c r="S19" s="66">
        <v>53313</v>
      </c>
      <c r="T19" s="66">
        <v>15600</v>
      </c>
      <c r="U19" s="66">
        <v>5401</v>
      </c>
      <c r="V19" s="66">
        <v>1444</v>
      </c>
      <c r="W19" s="66">
        <v>23938</v>
      </c>
      <c r="X19" s="66">
        <v>19668</v>
      </c>
      <c r="Y19" s="66">
        <v>8819</v>
      </c>
      <c r="Z19" s="66">
        <v>980</v>
      </c>
      <c r="AA19" s="66">
        <v>796</v>
      </c>
      <c r="AB19" s="48">
        <f t="shared" si="2"/>
        <v>129959</v>
      </c>
      <c r="AC19" s="46">
        <f t="shared" si="3"/>
        <v>61522</v>
      </c>
      <c r="AD19" s="41"/>
      <c r="AE19" s="66">
        <v>2011718</v>
      </c>
      <c r="AF19" s="66">
        <v>35813</v>
      </c>
      <c r="AG19" s="66">
        <v>287862</v>
      </c>
      <c r="AH19" s="66">
        <v>0</v>
      </c>
      <c r="AI19" s="53">
        <f t="shared" si="4"/>
        <v>2335393</v>
      </c>
      <c r="AJ19" s="66">
        <v>187687</v>
      </c>
      <c r="AK19" s="53">
        <f t="shared" si="5"/>
        <v>2147706</v>
      </c>
      <c r="AL19" s="41"/>
      <c r="AU19" s="20"/>
    </row>
    <row r="20" spans="1:47" ht="15.75" customHeight="1">
      <c r="A20" s="4">
        <f t="shared" si="6"/>
        <v>17</v>
      </c>
      <c r="B20" s="43" t="s">
        <v>303</v>
      </c>
      <c r="C20" s="43">
        <v>9261</v>
      </c>
      <c r="D20" s="65" t="s">
        <v>5</v>
      </c>
      <c r="E20" s="65" t="str">
        <f t="shared" si="0"/>
        <v> </v>
      </c>
      <c r="F20" s="137" t="s">
        <v>316</v>
      </c>
      <c r="G20" s="99">
        <v>37106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14933</v>
      </c>
      <c r="N20" s="66">
        <v>3780</v>
      </c>
      <c r="O20" s="66">
        <v>0</v>
      </c>
      <c r="P20" s="66">
        <v>0</v>
      </c>
      <c r="Q20" s="53">
        <f t="shared" si="1"/>
        <v>55819</v>
      </c>
      <c r="R20" s="29"/>
      <c r="S20" s="66">
        <v>0</v>
      </c>
      <c r="T20" s="66">
        <v>0</v>
      </c>
      <c r="U20" s="66">
        <v>0</v>
      </c>
      <c r="V20" s="66">
        <v>16921</v>
      </c>
      <c r="W20" s="66">
        <v>6905</v>
      </c>
      <c r="X20" s="66">
        <v>14666</v>
      </c>
      <c r="Y20" s="66">
        <v>10254</v>
      </c>
      <c r="Z20" s="66">
        <v>0</v>
      </c>
      <c r="AA20" s="66">
        <v>0</v>
      </c>
      <c r="AB20" s="48">
        <f t="shared" si="2"/>
        <v>48746</v>
      </c>
      <c r="AC20" s="46">
        <f t="shared" si="3"/>
        <v>7073</v>
      </c>
      <c r="AD20" s="41"/>
      <c r="AE20" s="66">
        <v>446381</v>
      </c>
      <c r="AF20" s="66">
        <v>2700</v>
      </c>
      <c r="AG20" s="66">
        <v>209473</v>
      </c>
      <c r="AH20" s="66">
        <v>2400</v>
      </c>
      <c r="AI20" s="53">
        <f t="shared" si="4"/>
        <v>660954</v>
      </c>
      <c r="AJ20" s="66">
        <v>0</v>
      </c>
      <c r="AK20" s="53">
        <f t="shared" si="5"/>
        <v>660954</v>
      </c>
      <c r="AL20" s="41"/>
      <c r="AU20" s="20"/>
    </row>
    <row r="21" spans="1:38" ht="15.75" customHeight="1">
      <c r="A21" s="4">
        <f t="shared" si="6"/>
        <v>18</v>
      </c>
      <c r="B21" s="43" t="s">
        <v>303</v>
      </c>
      <c r="C21" s="43">
        <v>15266</v>
      </c>
      <c r="D21" s="65" t="s">
        <v>223</v>
      </c>
      <c r="E21" s="65">
        <f t="shared" si="0"/>
        <v>1</v>
      </c>
      <c r="F21" s="137" t="s">
        <v>315</v>
      </c>
      <c r="G21" s="99">
        <v>28380</v>
      </c>
      <c r="H21" s="66">
        <v>0</v>
      </c>
      <c r="I21" s="66"/>
      <c r="J21" s="66">
        <v>0</v>
      </c>
      <c r="K21" s="66"/>
      <c r="L21" s="66">
        <v>0</v>
      </c>
      <c r="M21" s="66">
        <v>96013</v>
      </c>
      <c r="N21" s="66">
        <v>4348</v>
      </c>
      <c r="O21" s="66"/>
      <c r="P21" s="66"/>
      <c r="Q21" s="53">
        <f t="shared" si="1"/>
        <v>128741</v>
      </c>
      <c r="R21" s="29"/>
      <c r="S21" s="66">
        <v>59193</v>
      </c>
      <c r="T21" s="66">
        <v>0</v>
      </c>
      <c r="U21" s="66">
        <v>1200</v>
      </c>
      <c r="V21" s="66">
        <v>428</v>
      </c>
      <c r="W21" s="66">
        <v>14808</v>
      </c>
      <c r="X21" s="66">
        <v>9713</v>
      </c>
      <c r="Y21" s="66">
        <v>707</v>
      </c>
      <c r="Z21" s="66">
        <v>5682</v>
      </c>
      <c r="AA21" s="66">
        <v>1076</v>
      </c>
      <c r="AB21" s="48">
        <f t="shared" si="2"/>
        <v>92807</v>
      </c>
      <c r="AC21" s="46">
        <f t="shared" si="3"/>
        <v>35934</v>
      </c>
      <c r="AD21" s="41"/>
      <c r="AE21" s="66">
        <v>3692208</v>
      </c>
      <c r="AF21" s="66"/>
      <c r="AG21" s="66">
        <v>134752</v>
      </c>
      <c r="AH21" s="66">
        <v>0</v>
      </c>
      <c r="AI21" s="53">
        <f t="shared" si="4"/>
        <v>3826960</v>
      </c>
      <c r="AJ21" s="66"/>
      <c r="AK21" s="53">
        <f t="shared" si="5"/>
        <v>3826960</v>
      </c>
      <c r="AL21" s="41"/>
    </row>
    <row r="22" spans="1:38" ht="15.75" customHeight="1">
      <c r="A22" s="4">
        <f t="shared" si="6"/>
        <v>19</v>
      </c>
      <c r="B22" s="43" t="s">
        <v>303</v>
      </c>
      <c r="C22" s="43">
        <v>9296</v>
      </c>
      <c r="D22" s="65" t="s">
        <v>36</v>
      </c>
      <c r="E22" s="65">
        <f t="shared" si="0"/>
        <v>1</v>
      </c>
      <c r="F22" s="137" t="s">
        <v>315</v>
      </c>
      <c r="G22" s="99">
        <v>41112</v>
      </c>
      <c r="H22" s="66">
        <v>0</v>
      </c>
      <c r="I22" s="66"/>
      <c r="J22" s="66">
        <v>0</v>
      </c>
      <c r="K22" s="66">
        <v>0</v>
      </c>
      <c r="L22" s="66">
        <v>0</v>
      </c>
      <c r="M22" s="66">
        <v>53579</v>
      </c>
      <c r="N22" s="66">
        <v>2435</v>
      </c>
      <c r="O22" s="66">
        <v>6391</v>
      </c>
      <c r="P22" s="66"/>
      <c r="Q22" s="53">
        <f t="shared" si="1"/>
        <v>103517</v>
      </c>
      <c r="R22" s="29"/>
      <c r="S22" s="66">
        <v>48267</v>
      </c>
      <c r="T22" s="66">
        <v>26000</v>
      </c>
      <c r="U22" s="66">
        <v>1112</v>
      </c>
      <c r="V22" s="66">
        <v>2656</v>
      </c>
      <c r="W22" s="66">
        <v>35932</v>
      </c>
      <c r="X22" s="66"/>
      <c r="Y22" s="66"/>
      <c r="Z22" s="66"/>
      <c r="AA22" s="66">
        <v>2623</v>
      </c>
      <c r="AB22" s="48">
        <f t="shared" si="2"/>
        <v>116590</v>
      </c>
      <c r="AC22" s="46">
        <f t="shared" si="3"/>
        <v>-13073</v>
      </c>
      <c r="AD22" s="41"/>
      <c r="AE22" s="66">
        <v>0</v>
      </c>
      <c r="AF22" s="66">
        <v>0</v>
      </c>
      <c r="AG22" s="66">
        <v>65443</v>
      </c>
      <c r="AH22" s="66">
        <v>0</v>
      </c>
      <c r="AI22" s="53">
        <f t="shared" si="4"/>
        <v>65443</v>
      </c>
      <c r="AJ22" s="66">
        <v>21429</v>
      </c>
      <c r="AK22" s="53">
        <f t="shared" si="5"/>
        <v>44014</v>
      </c>
      <c r="AL22" s="41"/>
    </row>
    <row r="23" spans="1:38" ht="15.75" customHeight="1">
      <c r="A23" s="4">
        <f t="shared" si="6"/>
        <v>20</v>
      </c>
      <c r="B23" s="43" t="s">
        <v>303</v>
      </c>
      <c r="C23" s="43">
        <v>9280</v>
      </c>
      <c r="D23" s="65" t="s">
        <v>7</v>
      </c>
      <c r="E23" s="65">
        <f t="shared" si="0"/>
        <v>1</v>
      </c>
      <c r="F23" s="137" t="s">
        <v>315</v>
      </c>
      <c r="G23" s="99">
        <v>131490</v>
      </c>
      <c r="H23" s="66">
        <v>2030</v>
      </c>
      <c r="I23" s="66">
        <v>31799</v>
      </c>
      <c r="J23" s="66">
        <v>0</v>
      </c>
      <c r="K23" s="66"/>
      <c r="L23" s="66"/>
      <c r="M23" s="66">
        <v>17026</v>
      </c>
      <c r="N23" s="66">
        <v>5184</v>
      </c>
      <c r="O23" s="66"/>
      <c r="P23" s="66">
        <v>0</v>
      </c>
      <c r="Q23" s="53">
        <f t="shared" si="1"/>
        <v>187529</v>
      </c>
      <c r="R23" s="29"/>
      <c r="S23" s="66">
        <v>57273</v>
      </c>
      <c r="T23" s="66">
        <v>4349</v>
      </c>
      <c r="U23" s="66">
        <v>9046</v>
      </c>
      <c r="V23" s="66">
        <v>15363</v>
      </c>
      <c r="W23" s="66">
        <v>3832</v>
      </c>
      <c r="X23" s="66">
        <v>47787</v>
      </c>
      <c r="Y23" s="66">
        <v>12460</v>
      </c>
      <c r="Z23" s="66">
        <v>17580</v>
      </c>
      <c r="AA23" s="66"/>
      <c r="AB23" s="48">
        <f t="shared" si="2"/>
        <v>167690</v>
      </c>
      <c r="AC23" s="46">
        <f t="shared" si="3"/>
        <v>19839</v>
      </c>
      <c r="AD23" s="41"/>
      <c r="AE23" s="66">
        <v>3400000</v>
      </c>
      <c r="AF23" s="66"/>
      <c r="AG23" s="66">
        <v>167274</v>
      </c>
      <c r="AH23" s="66">
        <v>1937</v>
      </c>
      <c r="AI23" s="53">
        <f t="shared" si="4"/>
        <v>3569211</v>
      </c>
      <c r="AJ23" s="66">
        <v>5077</v>
      </c>
      <c r="AK23" s="53">
        <f t="shared" si="5"/>
        <v>3564134</v>
      </c>
      <c r="AL23" s="41"/>
    </row>
    <row r="24" spans="1:38" ht="15.75" customHeight="1">
      <c r="A24" s="4">
        <f t="shared" si="6"/>
        <v>21</v>
      </c>
      <c r="B24" s="43" t="s">
        <v>303</v>
      </c>
      <c r="C24" s="43">
        <v>9299</v>
      </c>
      <c r="D24" s="65" t="s">
        <v>20</v>
      </c>
      <c r="E24" s="65">
        <f t="shared" si="0"/>
        <v>1</v>
      </c>
      <c r="F24" s="137" t="s">
        <v>315</v>
      </c>
      <c r="G24" s="99">
        <v>135002</v>
      </c>
      <c r="H24" s="66">
        <v>0</v>
      </c>
      <c r="I24" s="66">
        <v>6346</v>
      </c>
      <c r="J24" s="66"/>
      <c r="K24" s="66"/>
      <c r="L24" s="66">
        <v>5100</v>
      </c>
      <c r="M24" s="66">
        <v>36000</v>
      </c>
      <c r="N24" s="66">
        <v>4614</v>
      </c>
      <c r="O24" s="66">
        <v>1182</v>
      </c>
      <c r="P24" s="66">
        <v>0</v>
      </c>
      <c r="Q24" s="53">
        <f t="shared" si="1"/>
        <v>188244</v>
      </c>
      <c r="R24" s="29"/>
      <c r="S24" s="66">
        <v>54459</v>
      </c>
      <c r="T24" s="66">
        <v>0</v>
      </c>
      <c r="U24" s="66">
        <v>26078</v>
      </c>
      <c r="V24" s="66">
        <v>18519</v>
      </c>
      <c r="W24" s="66">
        <v>23457</v>
      </c>
      <c r="X24" s="66">
        <v>68674</v>
      </c>
      <c r="Y24" s="66">
        <v>5909</v>
      </c>
      <c r="Z24" s="66">
        <v>3677</v>
      </c>
      <c r="AA24" s="66"/>
      <c r="AB24" s="48">
        <f t="shared" si="2"/>
        <v>200773</v>
      </c>
      <c r="AC24" s="46">
        <f t="shared" si="3"/>
        <v>-12529</v>
      </c>
      <c r="AD24" s="41"/>
      <c r="AE24" s="66"/>
      <c r="AF24" s="66">
        <v>30164</v>
      </c>
      <c r="AG24" s="66">
        <v>114771</v>
      </c>
      <c r="AH24" s="66">
        <v>3379</v>
      </c>
      <c r="AI24" s="53">
        <f t="shared" si="4"/>
        <v>148314</v>
      </c>
      <c r="AJ24" s="66"/>
      <c r="AK24" s="53">
        <f t="shared" si="5"/>
        <v>148314</v>
      </c>
      <c r="AL24" s="41"/>
    </row>
    <row r="25" spans="1:38" ht="15.75" customHeight="1">
      <c r="A25" s="4">
        <f t="shared" si="6"/>
        <v>22</v>
      </c>
      <c r="B25" s="43" t="s">
        <v>303</v>
      </c>
      <c r="C25" s="43">
        <v>9281</v>
      </c>
      <c r="D25" s="65" t="s">
        <v>8</v>
      </c>
      <c r="E25" s="65">
        <f t="shared" si="0"/>
        <v>1</v>
      </c>
      <c r="F25" s="137" t="s">
        <v>315</v>
      </c>
      <c r="G25" s="99">
        <v>74567</v>
      </c>
      <c r="H25" s="66">
        <v>1120</v>
      </c>
      <c r="I25" s="66">
        <v>10963</v>
      </c>
      <c r="J25" s="66">
        <v>0</v>
      </c>
      <c r="K25" s="66">
        <v>2974</v>
      </c>
      <c r="L25" s="66">
        <v>0</v>
      </c>
      <c r="M25" s="66">
        <v>75573</v>
      </c>
      <c r="N25" s="66">
        <v>1919</v>
      </c>
      <c r="O25" s="66">
        <v>915</v>
      </c>
      <c r="P25" s="66">
        <v>3578</v>
      </c>
      <c r="Q25" s="53">
        <f t="shared" si="1"/>
        <v>171609</v>
      </c>
      <c r="R25" s="29"/>
      <c r="S25" s="66">
        <v>55544</v>
      </c>
      <c r="T25" s="66">
        <v>26500</v>
      </c>
      <c r="U25" s="66">
        <v>3523</v>
      </c>
      <c r="V25" s="66">
        <v>12062</v>
      </c>
      <c r="W25" s="66">
        <v>20606</v>
      </c>
      <c r="X25" s="66">
        <v>29548</v>
      </c>
      <c r="Y25" s="66">
        <v>12236</v>
      </c>
      <c r="Z25" s="66">
        <v>10817</v>
      </c>
      <c r="AA25" s="66">
        <v>1217</v>
      </c>
      <c r="AB25" s="48">
        <f t="shared" si="2"/>
        <v>172053</v>
      </c>
      <c r="AC25" s="46">
        <f t="shared" si="3"/>
        <v>-444</v>
      </c>
      <c r="AD25" s="41"/>
      <c r="AE25" s="66">
        <v>1850000</v>
      </c>
      <c r="AF25" s="66">
        <v>27522</v>
      </c>
      <c r="AG25" s="66">
        <v>112510</v>
      </c>
      <c r="AH25" s="66"/>
      <c r="AI25" s="53">
        <f t="shared" si="4"/>
        <v>1990032</v>
      </c>
      <c r="AJ25" s="66">
        <v>76767</v>
      </c>
      <c r="AK25" s="53">
        <f t="shared" si="5"/>
        <v>1913265</v>
      </c>
      <c r="AL25" s="41"/>
    </row>
    <row r="26" spans="1:38" ht="15.75" customHeight="1">
      <c r="A26" s="4">
        <f t="shared" si="6"/>
        <v>23</v>
      </c>
      <c r="B26" s="43" t="s">
        <v>303</v>
      </c>
      <c r="C26" s="43">
        <v>18299</v>
      </c>
      <c r="D26" s="65" t="s">
        <v>288</v>
      </c>
      <c r="E26" s="65">
        <f t="shared" si="0"/>
        <v>1</v>
      </c>
      <c r="F26" s="137" t="s">
        <v>315</v>
      </c>
      <c r="G26" s="99">
        <v>54031</v>
      </c>
      <c r="H26" s="66">
        <v>0</v>
      </c>
      <c r="I26" s="66">
        <v>50400</v>
      </c>
      <c r="J26" s="66">
        <v>0</v>
      </c>
      <c r="K26" s="66">
        <v>13037</v>
      </c>
      <c r="L26" s="66">
        <v>0</v>
      </c>
      <c r="M26" s="66">
        <v>0</v>
      </c>
      <c r="N26" s="66">
        <v>0</v>
      </c>
      <c r="O26" s="66">
        <v>0</v>
      </c>
      <c r="P26" s="66"/>
      <c r="Q26" s="53">
        <f t="shared" si="1"/>
        <v>117468</v>
      </c>
      <c r="R26" s="10"/>
      <c r="S26" s="66">
        <v>92156</v>
      </c>
      <c r="T26" s="66">
        <v>0</v>
      </c>
      <c r="U26" s="66">
        <v>0</v>
      </c>
      <c r="V26" s="66">
        <v>14400</v>
      </c>
      <c r="W26" s="66"/>
      <c r="X26" s="66"/>
      <c r="Y26" s="66">
        <v>6600</v>
      </c>
      <c r="Z26" s="66">
        <v>4895</v>
      </c>
      <c r="AA26" s="66">
        <v>0</v>
      </c>
      <c r="AB26" s="48">
        <f t="shared" si="2"/>
        <v>118051</v>
      </c>
      <c r="AC26" s="46">
        <f t="shared" si="3"/>
        <v>-583</v>
      </c>
      <c r="AD26" s="41"/>
      <c r="AE26" s="66">
        <v>0</v>
      </c>
      <c r="AF26" s="66">
        <v>0</v>
      </c>
      <c r="AG26" s="66">
        <v>0</v>
      </c>
      <c r="AH26" s="66">
        <v>0</v>
      </c>
      <c r="AI26" s="53">
        <f t="shared" si="4"/>
        <v>0</v>
      </c>
      <c r="AJ26" s="66">
        <v>0</v>
      </c>
      <c r="AK26" s="53">
        <f t="shared" si="5"/>
        <v>0</v>
      </c>
      <c r="AL26" s="41"/>
    </row>
    <row r="27" spans="1:38" ht="15.75" customHeight="1">
      <c r="A27" s="4">
        <f t="shared" si="6"/>
        <v>24</v>
      </c>
      <c r="B27" s="43" t="s">
        <v>303</v>
      </c>
      <c r="C27" s="43">
        <v>18304</v>
      </c>
      <c r="D27" s="65" t="s">
        <v>287</v>
      </c>
      <c r="E27" s="65" t="str">
        <f t="shared" si="0"/>
        <v> </v>
      </c>
      <c r="F27" s="137" t="s">
        <v>316</v>
      </c>
      <c r="G27" s="99">
        <v>23111</v>
      </c>
      <c r="H27" s="66">
        <v>0</v>
      </c>
      <c r="I27" s="66">
        <v>4859</v>
      </c>
      <c r="J27" s="66">
        <v>0</v>
      </c>
      <c r="K27" s="66">
        <v>2733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53">
        <f t="shared" si="1"/>
        <v>30703</v>
      </c>
      <c r="R27" s="10"/>
      <c r="S27" s="66">
        <v>5300</v>
      </c>
      <c r="T27" s="66">
        <v>0</v>
      </c>
      <c r="U27" s="66">
        <v>1200</v>
      </c>
      <c r="V27" s="66">
        <v>2400</v>
      </c>
      <c r="W27" s="66">
        <v>0</v>
      </c>
      <c r="X27" s="66">
        <v>4802</v>
      </c>
      <c r="Y27" s="66">
        <v>0</v>
      </c>
      <c r="Z27" s="66">
        <v>2522</v>
      </c>
      <c r="AA27" s="66">
        <v>11294</v>
      </c>
      <c r="AB27" s="48">
        <f t="shared" si="2"/>
        <v>27518</v>
      </c>
      <c r="AC27" s="46">
        <f t="shared" si="3"/>
        <v>3185</v>
      </c>
      <c r="AD27" s="41"/>
      <c r="AE27" s="66">
        <v>0</v>
      </c>
      <c r="AF27" s="66">
        <v>5393</v>
      </c>
      <c r="AG27" s="66">
        <v>400</v>
      </c>
      <c r="AH27" s="66">
        <v>0</v>
      </c>
      <c r="AI27" s="53">
        <f t="shared" si="4"/>
        <v>5793</v>
      </c>
      <c r="AJ27" s="66">
        <v>0</v>
      </c>
      <c r="AK27" s="53">
        <f t="shared" si="5"/>
        <v>5793</v>
      </c>
      <c r="AL27" s="41"/>
    </row>
    <row r="28" spans="1:38" ht="15.75" customHeight="1">
      <c r="A28" s="4">
        <f t="shared" si="6"/>
        <v>25</v>
      </c>
      <c r="B28" s="43" t="s">
        <v>303</v>
      </c>
      <c r="C28" s="43">
        <v>9300</v>
      </c>
      <c r="D28" s="65" t="s">
        <v>261</v>
      </c>
      <c r="E28" s="65">
        <f t="shared" si="0"/>
        <v>1</v>
      </c>
      <c r="F28" s="137" t="s">
        <v>315</v>
      </c>
      <c r="G28" s="99">
        <v>218191</v>
      </c>
      <c r="H28" s="66">
        <v>0</v>
      </c>
      <c r="I28" s="66">
        <v>3723</v>
      </c>
      <c r="J28" s="66">
        <v>0</v>
      </c>
      <c r="K28" s="66">
        <v>5000</v>
      </c>
      <c r="L28" s="66">
        <v>0</v>
      </c>
      <c r="M28" s="66">
        <v>21609</v>
      </c>
      <c r="N28" s="66">
        <v>3516</v>
      </c>
      <c r="O28" s="66">
        <v>4470</v>
      </c>
      <c r="P28" s="66">
        <v>0</v>
      </c>
      <c r="Q28" s="53">
        <f t="shared" si="1"/>
        <v>256509</v>
      </c>
      <c r="R28" s="10"/>
      <c r="S28" s="66">
        <v>59999</v>
      </c>
      <c r="T28" s="66">
        <v>3883</v>
      </c>
      <c r="U28" s="66">
        <v>11933</v>
      </c>
      <c r="V28" s="66">
        <v>67087</v>
      </c>
      <c r="W28" s="66">
        <v>82886</v>
      </c>
      <c r="X28" s="66">
        <v>40470</v>
      </c>
      <c r="Y28" s="66">
        <v>22055</v>
      </c>
      <c r="Z28" s="66">
        <v>13973</v>
      </c>
      <c r="AA28" s="66"/>
      <c r="AB28" s="48">
        <f t="shared" si="2"/>
        <v>302286</v>
      </c>
      <c r="AC28" s="46">
        <f t="shared" si="3"/>
        <v>-45777</v>
      </c>
      <c r="AD28" s="41"/>
      <c r="AE28" s="66">
        <v>5198100</v>
      </c>
      <c r="AF28" s="66">
        <v>47252</v>
      </c>
      <c r="AG28" s="66">
        <v>72489</v>
      </c>
      <c r="AH28" s="66">
        <v>14040</v>
      </c>
      <c r="AI28" s="53">
        <f t="shared" si="4"/>
        <v>5331881</v>
      </c>
      <c r="AJ28" s="66">
        <v>23945</v>
      </c>
      <c r="AK28" s="53">
        <f t="shared" si="5"/>
        <v>5307936</v>
      </c>
      <c r="AL28" s="41"/>
    </row>
    <row r="29" spans="1:38" ht="15.75" customHeight="1">
      <c r="A29" s="4">
        <f t="shared" si="6"/>
        <v>26</v>
      </c>
      <c r="B29" s="43" t="s">
        <v>303</v>
      </c>
      <c r="C29" s="43">
        <v>9303</v>
      </c>
      <c r="D29" s="65" t="s">
        <v>228</v>
      </c>
      <c r="E29" s="65">
        <f t="shared" si="0"/>
        <v>1</v>
      </c>
      <c r="F29" s="137" t="s">
        <v>315</v>
      </c>
      <c r="G29" s="99">
        <v>47776</v>
      </c>
      <c r="H29" s="66">
        <v>250</v>
      </c>
      <c r="I29" s="66">
        <v>0</v>
      </c>
      <c r="J29" s="66">
        <v>0</v>
      </c>
      <c r="K29" s="66">
        <v>1000</v>
      </c>
      <c r="L29" s="66">
        <v>0</v>
      </c>
      <c r="M29" s="66">
        <v>29012</v>
      </c>
      <c r="N29" s="66">
        <v>593</v>
      </c>
      <c r="O29" s="66">
        <v>42872</v>
      </c>
      <c r="P29" s="66">
        <v>4933</v>
      </c>
      <c r="Q29" s="53">
        <f t="shared" si="1"/>
        <v>126436</v>
      </c>
      <c r="R29" s="29"/>
      <c r="S29" s="66">
        <v>57026</v>
      </c>
      <c r="T29" s="66">
        <v>0</v>
      </c>
      <c r="U29" s="66">
        <v>1767</v>
      </c>
      <c r="V29" s="66">
        <v>7464</v>
      </c>
      <c r="W29" s="66">
        <v>40775</v>
      </c>
      <c r="X29" s="66">
        <v>21477</v>
      </c>
      <c r="Y29" s="66">
        <v>0</v>
      </c>
      <c r="Z29" s="66">
        <v>250</v>
      </c>
      <c r="AA29" s="66"/>
      <c r="AB29" s="48">
        <f t="shared" si="2"/>
        <v>128759</v>
      </c>
      <c r="AC29" s="46">
        <f t="shared" si="3"/>
        <v>-2323</v>
      </c>
      <c r="AD29" s="41"/>
      <c r="AE29" s="66">
        <v>2970000</v>
      </c>
      <c r="AF29" s="66">
        <v>75515</v>
      </c>
      <c r="AG29" s="66">
        <v>21357</v>
      </c>
      <c r="AH29" s="66">
        <v>0</v>
      </c>
      <c r="AI29" s="53">
        <f t="shared" si="4"/>
        <v>3066872</v>
      </c>
      <c r="AJ29" s="66">
        <v>0</v>
      </c>
      <c r="AK29" s="53">
        <f t="shared" si="5"/>
        <v>3066872</v>
      </c>
      <c r="AL29" s="41"/>
    </row>
    <row r="30" spans="1:38" ht="15.75" customHeight="1">
      <c r="A30" s="4">
        <f t="shared" si="6"/>
        <v>27</v>
      </c>
      <c r="B30" s="43" t="s">
        <v>303</v>
      </c>
      <c r="C30" s="43">
        <v>9285</v>
      </c>
      <c r="D30" s="65" t="s">
        <v>17</v>
      </c>
      <c r="E30" s="65">
        <f t="shared" si="0"/>
        <v>1</v>
      </c>
      <c r="F30" s="137" t="s">
        <v>315</v>
      </c>
      <c r="G30" s="99">
        <v>87177</v>
      </c>
      <c r="H30" s="66">
        <v>0</v>
      </c>
      <c r="I30" s="66">
        <v>6876</v>
      </c>
      <c r="J30" s="66">
        <v>0</v>
      </c>
      <c r="K30" s="66"/>
      <c r="L30" s="66">
        <v>10000</v>
      </c>
      <c r="M30" s="66">
        <v>16687</v>
      </c>
      <c r="N30" s="66">
        <v>3496</v>
      </c>
      <c r="O30" s="66">
        <v>8710</v>
      </c>
      <c r="P30" s="66">
        <v>295</v>
      </c>
      <c r="Q30" s="53">
        <f t="shared" si="1"/>
        <v>133241</v>
      </c>
      <c r="R30" s="29"/>
      <c r="S30" s="66">
        <v>57082</v>
      </c>
      <c r="T30" s="66">
        <v>0</v>
      </c>
      <c r="U30" s="66">
        <v>2250</v>
      </c>
      <c r="V30" s="66">
        <v>0</v>
      </c>
      <c r="W30" s="66">
        <v>19287</v>
      </c>
      <c r="X30" s="66">
        <v>34252</v>
      </c>
      <c r="Y30" s="66">
        <v>1503</v>
      </c>
      <c r="Z30" s="66">
        <v>1619</v>
      </c>
      <c r="AA30" s="66"/>
      <c r="AB30" s="48">
        <f t="shared" si="2"/>
        <v>115993</v>
      </c>
      <c r="AC30" s="46">
        <f t="shared" si="3"/>
        <v>17248</v>
      </c>
      <c r="AD30" s="41"/>
      <c r="AE30" s="66">
        <v>1043006</v>
      </c>
      <c r="AF30" s="66">
        <v>10936</v>
      </c>
      <c r="AG30" s="66">
        <v>103665</v>
      </c>
      <c r="AH30" s="66">
        <v>3039</v>
      </c>
      <c r="AI30" s="53">
        <f t="shared" si="4"/>
        <v>1160646</v>
      </c>
      <c r="AJ30" s="66">
        <v>5991</v>
      </c>
      <c r="AK30" s="53">
        <f t="shared" si="5"/>
        <v>1154655</v>
      </c>
      <c r="AL30" s="41"/>
    </row>
    <row r="31" spans="1:38" ht="15.75" customHeight="1">
      <c r="A31" s="4">
        <f t="shared" si="6"/>
        <v>28</v>
      </c>
      <c r="B31" s="43" t="s">
        <v>303</v>
      </c>
      <c r="C31" s="43">
        <v>9304</v>
      </c>
      <c r="D31" s="65" t="s">
        <v>38</v>
      </c>
      <c r="E31" s="65">
        <f t="shared" si="0"/>
        <v>1</v>
      </c>
      <c r="F31" s="137" t="s">
        <v>315</v>
      </c>
      <c r="G31" s="99">
        <v>70886</v>
      </c>
      <c r="H31" s="66">
        <v>0</v>
      </c>
      <c r="I31" s="66">
        <v>15626</v>
      </c>
      <c r="J31" s="66">
        <v>0</v>
      </c>
      <c r="K31" s="66">
        <v>0</v>
      </c>
      <c r="L31" s="66">
        <v>422142</v>
      </c>
      <c r="M31" s="66">
        <v>7665</v>
      </c>
      <c r="N31" s="66">
        <v>47167</v>
      </c>
      <c r="O31" s="66">
        <v>600</v>
      </c>
      <c r="P31" s="66">
        <v>0</v>
      </c>
      <c r="Q31" s="53">
        <f t="shared" si="1"/>
        <v>564086</v>
      </c>
      <c r="R31" s="29"/>
      <c r="S31" s="66">
        <v>53634</v>
      </c>
      <c r="T31" s="66">
        <v>3883</v>
      </c>
      <c r="U31" s="66">
        <v>6734</v>
      </c>
      <c r="V31" s="66">
        <v>12750</v>
      </c>
      <c r="W31" s="66">
        <v>16351</v>
      </c>
      <c r="X31" s="66">
        <v>28140</v>
      </c>
      <c r="Y31" s="66">
        <v>43953</v>
      </c>
      <c r="Z31" s="66">
        <v>16727</v>
      </c>
      <c r="AA31" s="66">
        <v>2622</v>
      </c>
      <c r="AB31" s="48">
        <f t="shared" si="2"/>
        <v>184794</v>
      </c>
      <c r="AC31" s="46">
        <f t="shared" si="3"/>
        <v>379292</v>
      </c>
      <c r="AD31" s="41"/>
      <c r="AE31" s="66">
        <v>2606761</v>
      </c>
      <c r="AF31" s="66">
        <v>9126</v>
      </c>
      <c r="AG31" s="66">
        <v>1022819</v>
      </c>
      <c r="AH31" s="66">
        <v>1995</v>
      </c>
      <c r="AI31" s="53">
        <f t="shared" si="4"/>
        <v>3640701</v>
      </c>
      <c r="AJ31" s="66">
        <v>44833</v>
      </c>
      <c r="AK31" s="53">
        <f t="shared" si="5"/>
        <v>3595868</v>
      </c>
      <c r="AL31" s="41"/>
    </row>
    <row r="32" spans="1:38" ht="15.75" customHeight="1">
      <c r="A32" s="4">
        <f t="shared" si="6"/>
        <v>29</v>
      </c>
      <c r="B32" s="43" t="s">
        <v>303</v>
      </c>
      <c r="C32" s="43">
        <v>9324</v>
      </c>
      <c r="D32" s="65" t="s">
        <v>415</v>
      </c>
      <c r="E32" s="65" t="str">
        <f t="shared" si="0"/>
        <v> </v>
      </c>
      <c r="F32" s="137" t="s">
        <v>316</v>
      </c>
      <c r="G32" s="99">
        <v>17166</v>
      </c>
      <c r="H32" s="66">
        <v>1430</v>
      </c>
      <c r="I32" s="66">
        <v>0</v>
      </c>
      <c r="J32" s="66">
        <v>0</v>
      </c>
      <c r="K32" s="66">
        <v>0</v>
      </c>
      <c r="L32" s="66">
        <v>0</v>
      </c>
      <c r="M32" s="66">
        <v>15356</v>
      </c>
      <c r="N32" s="66">
        <v>40283</v>
      </c>
      <c r="O32" s="66">
        <v>26330</v>
      </c>
      <c r="P32" s="66">
        <v>66194</v>
      </c>
      <c r="Q32" s="53">
        <f t="shared" si="1"/>
        <v>166759</v>
      </c>
      <c r="R32" s="10"/>
      <c r="S32" s="66">
        <v>61929</v>
      </c>
      <c r="T32" s="66">
        <v>0</v>
      </c>
      <c r="U32" s="66">
        <v>0</v>
      </c>
      <c r="V32" s="66">
        <v>0</v>
      </c>
      <c r="W32" s="66">
        <v>22398</v>
      </c>
      <c r="X32" s="66">
        <v>14882</v>
      </c>
      <c r="Y32" s="66">
        <v>0</v>
      </c>
      <c r="Z32" s="66">
        <v>0</v>
      </c>
      <c r="AA32" s="66">
        <v>68631</v>
      </c>
      <c r="AB32" s="48">
        <f t="shared" si="2"/>
        <v>167840</v>
      </c>
      <c r="AC32" s="46">
        <f t="shared" si="3"/>
        <v>-1081</v>
      </c>
      <c r="AD32" s="41"/>
      <c r="AE32" s="66">
        <v>930000</v>
      </c>
      <c r="AF32" s="66">
        <v>145000</v>
      </c>
      <c r="AG32" s="66">
        <v>1319046</v>
      </c>
      <c r="AH32" s="66">
        <v>0</v>
      </c>
      <c r="AI32" s="53">
        <f t="shared" si="4"/>
        <v>2394046</v>
      </c>
      <c r="AJ32" s="66">
        <v>0</v>
      </c>
      <c r="AK32" s="53">
        <f t="shared" si="5"/>
        <v>2394046</v>
      </c>
      <c r="AL32" s="41"/>
    </row>
    <row r="33" spans="1:38" ht="15.75" customHeight="1">
      <c r="A33" s="4">
        <f t="shared" si="6"/>
        <v>30</v>
      </c>
      <c r="B33" s="43" t="s">
        <v>303</v>
      </c>
      <c r="C33" s="43">
        <v>9305</v>
      </c>
      <c r="D33" s="65" t="s">
        <v>39</v>
      </c>
      <c r="E33" s="65">
        <f t="shared" si="0"/>
        <v>1</v>
      </c>
      <c r="F33" s="137" t="s">
        <v>315</v>
      </c>
      <c r="G33" s="99">
        <v>216413</v>
      </c>
      <c r="H33" s="66">
        <v>700</v>
      </c>
      <c r="I33" s="66">
        <v>3424</v>
      </c>
      <c r="J33" s="66"/>
      <c r="K33" s="66">
        <v>7203</v>
      </c>
      <c r="L33" s="66"/>
      <c r="M33" s="66">
        <v>104166</v>
      </c>
      <c r="N33" s="66">
        <v>13203</v>
      </c>
      <c r="O33" s="66">
        <v>35719</v>
      </c>
      <c r="P33" s="66">
        <v>1777</v>
      </c>
      <c r="Q33" s="53">
        <f t="shared" si="1"/>
        <v>382605</v>
      </c>
      <c r="R33" s="29"/>
      <c r="S33" s="66">
        <v>82864</v>
      </c>
      <c r="T33" s="66">
        <v>27573</v>
      </c>
      <c r="U33" s="66">
        <v>32287</v>
      </c>
      <c r="V33" s="66">
        <v>50895</v>
      </c>
      <c r="W33" s="66">
        <v>85781</v>
      </c>
      <c r="X33" s="66">
        <v>37536</v>
      </c>
      <c r="Y33" s="66">
        <v>20303</v>
      </c>
      <c r="Z33" s="66">
        <v>0</v>
      </c>
      <c r="AA33" s="66">
        <v>0</v>
      </c>
      <c r="AB33" s="48">
        <f t="shared" si="2"/>
        <v>337239</v>
      </c>
      <c r="AC33" s="46">
        <f t="shared" si="3"/>
        <v>45366</v>
      </c>
      <c r="AD33" s="41"/>
      <c r="AE33" s="66">
        <v>4136370</v>
      </c>
      <c r="AF33" s="66">
        <v>413022</v>
      </c>
      <c r="AG33" s="66">
        <v>410279</v>
      </c>
      <c r="AH33" s="66">
        <v>7452</v>
      </c>
      <c r="AI33" s="53">
        <f t="shared" si="4"/>
        <v>4967123</v>
      </c>
      <c r="AJ33" s="66">
        <v>37128</v>
      </c>
      <c r="AK33" s="53">
        <f t="shared" si="5"/>
        <v>4929995</v>
      </c>
      <c r="AL33" s="41"/>
    </row>
    <row r="34" spans="1:38" ht="15.75" customHeight="1">
      <c r="A34" s="4">
        <f t="shared" si="6"/>
        <v>31</v>
      </c>
      <c r="B34" s="43" t="s">
        <v>303</v>
      </c>
      <c r="C34" s="43">
        <v>9306</v>
      </c>
      <c r="D34" s="65" t="s">
        <v>21</v>
      </c>
      <c r="E34" s="65">
        <f t="shared" si="0"/>
        <v>1</v>
      </c>
      <c r="F34" s="137" t="s">
        <v>315</v>
      </c>
      <c r="G34" s="99">
        <v>110010</v>
      </c>
      <c r="H34" s="66">
        <v>864</v>
      </c>
      <c r="I34" s="66">
        <v>0</v>
      </c>
      <c r="J34" s="66">
        <v>0</v>
      </c>
      <c r="K34" s="66">
        <v>0</v>
      </c>
      <c r="L34" s="66">
        <v>0</v>
      </c>
      <c r="M34" s="66">
        <v>5826</v>
      </c>
      <c r="N34" s="66">
        <v>197</v>
      </c>
      <c r="O34" s="66">
        <v>17101</v>
      </c>
      <c r="P34" s="66">
        <v>5566</v>
      </c>
      <c r="Q34" s="53">
        <f t="shared" si="1"/>
        <v>139564</v>
      </c>
      <c r="R34" s="29"/>
      <c r="S34" s="66">
        <v>66361</v>
      </c>
      <c r="T34" s="66">
        <v>4111</v>
      </c>
      <c r="U34" s="66">
        <v>14809</v>
      </c>
      <c r="V34" s="66">
        <v>460</v>
      </c>
      <c r="W34" s="66">
        <v>19179</v>
      </c>
      <c r="X34" s="66">
        <v>34245</v>
      </c>
      <c r="Y34" s="66"/>
      <c r="Z34" s="66">
        <v>15600</v>
      </c>
      <c r="AA34" s="66">
        <v>984</v>
      </c>
      <c r="AB34" s="48">
        <f t="shared" si="2"/>
        <v>155749</v>
      </c>
      <c r="AC34" s="46">
        <f t="shared" si="3"/>
        <v>-16185</v>
      </c>
      <c r="AD34" s="41"/>
      <c r="AE34" s="66">
        <v>0</v>
      </c>
      <c r="AF34" s="66">
        <v>0</v>
      </c>
      <c r="AG34" s="66"/>
      <c r="AH34" s="66">
        <v>0</v>
      </c>
      <c r="AI34" s="53">
        <f t="shared" si="4"/>
        <v>0</v>
      </c>
      <c r="AJ34" s="66">
        <v>0</v>
      </c>
      <c r="AK34" s="53">
        <f t="shared" si="5"/>
        <v>0</v>
      </c>
      <c r="AL34" s="41"/>
    </row>
    <row r="35" spans="1:38" ht="15.75" customHeight="1">
      <c r="A35" s="4">
        <f t="shared" si="6"/>
        <v>32</v>
      </c>
      <c r="B35" s="43" t="s">
        <v>303</v>
      </c>
      <c r="C35" s="43">
        <v>9282</v>
      </c>
      <c r="D35" s="65" t="s">
        <v>12</v>
      </c>
      <c r="E35" s="65">
        <f t="shared" si="0"/>
        <v>1</v>
      </c>
      <c r="F35" s="137" t="s">
        <v>315</v>
      </c>
      <c r="G35" s="99">
        <v>319925</v>
      </c>
      <c r="H35" s="66">
        <v>7939</v>
      </c>
      <c r="I35" s="66">
        <v>61236</v>
      </c>
      <c r="J35" s="66">
        <v>53103</v>
      </c>
      <c r="K35" s="66">
        <v>0</v>
      </c>
      <c r="L35" s="66">
        <v>0</v>
      </c>
      <c r="M35" s="66">
        <v>5425</v>
      </c>
      <c r="N35" s="66">
        <v>36813</v>
      </c>
      <c r="O35" s="66">
        <v>17935</v>
      </c>
      <c r="P35" s="66">
        <v>508</v>
      </c>
      <c r="Q35" s="53">
        <f t="shared" si="1"/>
        <v>502884</v>
      </c>
      <c r="R35" s="29"/>
      <c r="S35" s="66">
        <v>58687</v>
      </c>
      <c r="T35" s="66">
        <v>17988</v>
      </c>
      <c r="U35" s="66">
        <v>3001</v>
      </c>
      <c r="V35" s="66">
        <v>114518</v>
      </c>
      <c r="W35" s="66">
        <v>23267</v>
      </c>
      <c r="X35" s="66">
        <v>41675</v>
      </c>
      <c r="Y35" s="66">
        <v>38880</v>
      </c>
      <c r="Z35" s="66">
        <v>59356</v>
      </c>
      <c r="AA35" s="66"/>
      <c r="AB35" s="48">
        <f t="shared" si="2"/>
        <v>357372</v>
      </c>
      <c r="AC35" s="46">
        <f t="shared" si="3"/>
        <v>145512</v>
      </c>
      <c r="AD35" s="41"/>
      <c r="AE35" s="66">
        <v>686012</v>
      </c>
      <c r="AF35" s="66">
        <v>18207</v>
      </c>
      <c r="AG35" s="66">
        <v>1131937</v>
      </c>
      <c r="AH35" s="66">
        <v>2273</v>
      </c>
      <c r="AI35" s="53">
        <f t="shared" si="4"/>
        <v>1838429</v>
      </c>
      <c r="AJ35" s="66">
        <v>2174</v>
      </c>
      <c r="AK35" s="53">
        <f t="shared" si="5"/>
        <v>1836255</v>
      </c>
      <c r="AL35" s="41"/>
    </row>
    <row r="36" spans="1:38" ht="15.75" customHeight="1">
      <c r="A36" s="4">
        <f t="shared" si="6"/>
        <v>33</v>
      </c>
      <c r="B36" s="43" t="s">
        <v>303</v>
      </c>
      <c r="C36" s="43">
        <v>9283</v>
      </c>
      <c r="D36" s="65" t="s">
        <v>9</v>
      </c>
      <c r="E36" s="65">
        <f aca="true" t="shared" si="7" ref="E36:E67">IF(F36="Y",1," ")</f>
        <v>1</v>
      </c>
      <c r="F36" s="137" t="s">
        <v>315</v>
      </c>
      <c r="G36" s="99">
        <v>71190</v>
      </c>
      <c r="H36" s="66">
        <v>0</v>
      </c>
      <c r="I36" s="66">
        <v>1981</v>
      </c>
      <c r="J36" s="66">
        <v>0</v>
      </c>
      <c r="K36" s="66">
        <v>7500</v>
      </c>
      <c r="L36" s="66">
        <v>6000</v>
      </c>
      <c r="M36" s="66">
        <v>34907</v>
      </c>
      <c r="N36" s="66">
        <v>73128</v>
      </c>
      <c r="O36" s="66">
        <v>4509</v>
      </c>
      <c r="P36" s="66">
        <v>589</v>
      </c>
      <c r="Q36" s="53">
        <f aca="true" t="shared" si="8" ref="Q36:Q67">SUM(G36:P36)</f>
        <v>199804</v>
      </c>
      <c r="R36" s="10"/>
      <c r="S36" s="66">
        <v>59202</v>
      </c>
      <c r="T36" s="66">
        <v>4446</v>
      </c>
      <c r="U36" s="66">
        <v>16859</v>
      </c>
      <c r="V36" s="66">
        <v>69529</v>
      </c>
      <c r="W36" s="66">
        <v>13440</v>
      </c>
      <c r="X36" s="66">
        <v>19088</v>
      </c>
      <c r="Y36" s="66">
        <v>2543</v>
      </c>
      <c r="Z36" s="66">
        <v>0</v>
      </c>
      <c r="AA36" s="66">
        <v>14511</v>
      </c>
      <c r="AB36" s="48">
        <f aca="true" t="shared" si="9" ref="AB36:AB67">SUM(S36:AA36)</f>
        <v>199618</v>
      </c>
      <c r="AC36" s="46">
        <f aca="true" t="shared" si="10" ref="AC36:AC67">+Q36-AB36</f>
        <v>186</v>
      </c>
      <c r="AD36" s="41"/>
      <c r="AE36" s="66">
        <v>3415000</v>
      </c>
      <c r="AF36" s="66">
        <v>0</v>
      </c>
      <c r="AG36" s="66">
        <v>1577897</v>
      </c>
      <c r="AH36" s="66">
        <v>396</v>
      </c>
      <c r="AI36" s="53">
        <f aca="true" t="shared" si="11" ref="AI36:AI67">SUM(AE36:AH36)</f>
        <v>4993293</v>
      </c>
      <c r="AJ36" s="66">
        <v>990</v>
      </c>
      <c r="AK36" s="53">
        <f aca="true" t="shared" si="12" ref="AK36:AK67">+AI36-AJ36</f>
        <v>4992303</v>
      </c>
      <c r="AL36" s="41"/>
    </row>
    <row r="37" spans="1:38" ht="15.75" customHeight="1">
      <c r="A37" s="4">
        <f t="shared" si="6"/>
        <v>34</v>
      </c>
      <c r="B37" s="43" t="s">
        <v>303</v>
      </c>
      <c r="C37" s="43">
        <v>9308</v>
      </c>
      <c r="D37" s="65" t="s">
        <v>41</v>
      </c>
      <c r="E37" s="65" t="str">
        <f t="shared" si="7"/>
        <v> </v>
      </c>
      <c r="F37" s="137" t="s">
        <v>316</v>
      </c>
      <c r="G37" s="99">
        <v>52365</v>
      </c>
      <c r="H37" s="66">
        <v>724</v>
      </c>
      <c r="I37" s="66">
        <v>0</v>
      </c>
      <c r="J37" s="66">
        <v>0</v>
      </c>
      <c r="K37" s="66">
        <v>0</v>
      </c>
      <c r="L37" s="66">
        <v>0</v>
      </c>
      <c r="M37" s="66">
        <v>11400</v>
      </c>
      <c r="N37" s="66">
        <v>9435</v>
      </c>
      <c r="O37" s="66">
        <v>0</v>
      </c>
      <c r="P37" s="66">
        <v>660</v>
      </c>
      <c r="Q37" s="53">
        <f t="shared" si="8"/>
        <v>74584</v>
      </c>
      <c r="R37" s="7"/>
      <c r="S37" s="66">
        <v>20292</v>
      </c>
      <c r="T37" s="66">
        <v>0</v>
      </c>
      <c r="U37" s="66">
        <v>761</v>
      </c>
      <c r="V37" s="66">
        <v>221</v>
      </c>
      <c r="W37" s="66">
        <v>16647</v>
      </c>
      <c r="X37" s="66">
        <v>9191</v>
      </c>
      <c r="Y37" s="66">
        <v>404</v>
      </c>
      <c r="Z37" s="66">
        <v>0</v>
      </c>
      <c r="AA37" s="66">
        <v>1100</v>
      </c>
      <c r="AB37" s="48">
        <f t="shared" si="9"/>
        <v>48616</v>
      </c>
      <c r="AC37" s="46">
        <f t="shared" si="10"/>
        <v>25968</v>
      </c>
      <c r="AD37" s="41"/>
      <c r="AE37" s="66">
        <v>1120000</v>
      </c>
      <c r="AF37" s="66">
        <v>81791</v>
      </c>
      <c r="AG37" s="66">
        <v>229632</v>
      </c>
      <c r="AH37" s="66"/>
      <c r="AI37" s="53">
        <f t="shared" si="11"/>
        <v>1431423</v>
      </c>
      <c r="AJ37" s="66">
        <v>2087</v>
      </c>
      <c r="AK37" s="53">
        <f t="shared" si="12"/>
        <v>1429336</v>
      </c>
      <c r="AL37" s="41"/>
    </row>
    <row r="38" spans="1:38" ht="15.75" customHeight="1">
      <c r="A38" s="4">
        <f t="shared" si="6"/>
        <v>35</v>
      </c>
      <c r="B38" s="43" t="s">
        <v>303</v>
      </c>
      <c r="C38" s="43">
        <v>9320</v>
      </c>
      <c r="D38" s="65" t="s">
        <v>40</v>
      </c>
      <c r="E38" s="65" t="str">
        <f t="shared" si="7"/>
        <v> </v>
      </c>
      <c r="F38" s="137" t="s">
        <v>316</v>
      </c>
      <c r="G38" s="99">
        <v>145460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35400</v>
      </c>
      <c r="N38" s="66">
        <v>3367</v>
      </c>
      <c r="O38" s="66">
        <v>64985</v>
      </c>
      <c r="P38" s="66">
        <v>0</v>
      </c>
      <c r="Q38" s="53">
        <f t="shared" si="8"/>
        <v>249212</v>
      </c>
      <c r="R38" s="29"/>
      <c r="S38" s="66">
        <v>121216</v>
      </c>
      <c r="T38" s="66">
        <v>0</v>
      </c>
      <c r="U38" s="66">
        <v>0</v>
      </c>
      <c r="V38" s="66">
        <v>0</v>
      </c>
      <c r="W38" s="66">
        <v>49520</v>
      </c>
      <c r="X38" s="66">
        <v>78444</v>
      </c>
      <c r="Y38" s="66">
        <v>0</v>
      </c>
      <c r="Z38" s="66">
        <v>0</v>
      </c>
      <c r="AA38" s="66">
        <v>0</v>
      </c>
      <c r="AB38" s="48">
        <f t="shared" si="9"/>
        <v>249180</v>
      </c>
      <c r="AC38" s="46">
        <f t="shared" si="10"/>
        <v>32</v>
      </c>
      <c r="AD38" s="41"/>
      <c r="AE38" s="66">
        <v>2108331</v>
      </c>
      <c r="AF38" s="66">
        <v>188887</v>
      </c>
      <c r="AG38" s="66">
        <v>175517</v>
      </c>
      <c r="AH38" s="66">
        <v>2923</v>
      </c>
      <c r="AI38" s="53">
        <f t="shared" si="11"/>
        <v>2475658</v>
      </c>
      <c r="AJ38" s="66">
        <v>4557</v>
      </c>
      <c r="AK38" s="53">
        <f t="shared" si="12"/>
        <v>2471101</v>
      </c>
      <c r="AL38" s="41"/>
    </row>
    <row r="39" spans="1:38" ht="15.75" customHeight="1">
      <c r="A39" s="4">
        <f t="shared" si="6"/>
        <v>36</v>
      </c>
      <c r="B39" s="43" t="s">
        <v>303</v>
      </c>
      <c r="C39" s="43">
        <v>9307</v>
      </c>
      <c r="D39" s="65" t="s">
        <v>22</v>
      </c>
      <c r="E39" s="65">
        <f t="shared" si="7"/>
        <v>1</v>
      </c>
      <c r="F39" s="137" t="s">
        <v>315</v>
      </c>
      <c r="G39" s="99">
        <v>79631</v>
      </c>
      <c r="H39" s="66">
        <v>0</v>
      </c>
      <c r="I39" s="66">
        <v>0</v>
      </c>
      <c r="J39" s="66">
        <v>0</v>
      </c>
      <c r="K39" s="66">
        <v>0</v>
      </c>
      <c r="L39" s="66">
        <v>100</v>
      </c>
      <c r="M39" s="66">
        <v>17496</v>
      </c>
      <c r="N39" s="66">
        <v>2825</v>
      </c>
      <c r="O39" s="66">
        <v>1188</v>
      </c>
      <c r="P39" s="66">
        <v>610</v>
      </c>
      <c r="Q39" s="53">
        <f t="shared" si="8"/>
        <v>101850</v>
      </c>
      <c r="R39" s="29"/>
      <c r="S39" s="66">
        <v>54222</v>
      </c>
      <c r="T39" s="66"/>
      <c r="U39" s="66">
        <v>217</v>
      </c>
      <c r="V39" s="66"/>
      <c r="W39" s="66">
        <v>21764</v>
      </c>
      <c r="X39" s="66">
        <v>16550</v>
      </c>
      <c r="Y39" s="66">
        <v>1901</v>
      </c>
      <c r="Z39" s="66">
        <v>1554</v>
      </c>
      <c r="AA39" s="66">
        <v>787</v>
      </c>
      <c r="AB39" s="48">
        <f t="shared" si="9"/>
        <v>96995</v>
      </c>
      <c r="AC39" s="46">
        <f t="shared" si="10"/>
        <v>4855</v>
      </c>
      <c r="AD39" s="41"/>
      <c r="AE39" s="66">
        <v>1997000</v>
      </c>
      <c r="AF39" s="66">
        <v>7944</v>
      </c>
      <c r="AG39" s="66">
        <v>103607</v>
      </c>
      <c r="AH39" s="66">
        <v>0</v>
      </c>
      <c r="AI39" s="53">
        <f t="shared" si="11"/>
        <v>2108551</v>
      </c>
      <c r="AJ39" s="66">
        <v>1061</v>
      </c>
      <c r="AK39" s="53">
        <f t="shared" si="12"/>
        <v>2107490</v>
      </c>
      <c r="AL39" s="41"/>
    </row>
    <row r="40" spans="1:38" ht="15.75" customHeight="1">
      <c r="A40" s="4">
        <f t="shared" si="6"/>
        <v>37</v>
      </c>
      <c r="B40" s="43" t="s">
        <v>303</v>
      </c>
      <c r="C40" s="43">
        <v>9341</v>
      </c>
      <c r="D40" s="65" t="s">
        <v>60</v>
      </c>
      <c r="E40" s="65">
        <f t="shared" si="7"/>
        <v>1</v>
      </c>
      <c r="F40" s="137" t="s">
        <v>315</v>
      </c>
      <c r="G40" s="99">
        <v>41613</v>
      </c>
      <c r="H40" s="66">
        <v>0</v>
      </c>
      <c r="I40" s="66">
        <v>2695</v>
      </c>
      <c r="J40" s="66">
        <v>0</v>
      </c>
      <c r="K40" s="66">
        <v>0</v>
      </c>
      <c r="L40" s="66">
        <v>0</v>
      </c>
      <c r="M40" s="66">
        <v>105545</v>
      </c>
      <c r="N40" s="66">
        <v>4651</v>
      </c>
      <c r="O40" s="66">
        <v>12506</v>
      </c>
      <c r="P40" s="66">
        <v>2806</v>
      </c>
      <c r="Q40" s="53">
        <f t="shared" si="8"/>
        <v>169816</v>
      </c>
      <c r="R40" s="10"/>
      <c r="S40" s="66">
        <v>57711</v>
      </c>
      <c r="T40" s="66">
        <v>22932</v>
      </c>
      <c r="U40" s="66">
        <v>2831</v>
      </c>
      <c r="V40" s="66">
        <v>29450</v>
      </c>
      <c r="W40" s="66">
        <v>43059</v>
      </c>
      <c r="X40" s="66">
        <v>6891</v>
      </c>
      <c r="Y40" s="66">
        <v>173</v>
      </c>
      <c r="Z40" s="66">
        <v>5670</v>
      </c>
      <c r="AA40" s="66">
        <v>369</v>
      </c>
      <c r="AB40" s="48">
        <f t="shared" si="9"/>
        <v>169086</v>
      </c>
      <c r="AC40" s="46">
        <f t="shared" si="10"/>
        <v>730</v>
      </c>
      <c r="AD40" s="41"/>
      <c r="AE40" s="66">
        <v>4074146</v>
      </c>
      <c r="AF40" s="66">
        <v>0</v>
      </c>
      <c r="AG40" s="66">
        <v>165712</v>
      </c>
      <c r="AH40" s="66">
        <v>5815</v>
      </c>
      <c r="AI40" s="53">
        <f t="shared" si="11"/>
        <v>4245673</v>
      </c>
      <c r="AJ40" s="66">
        <v>11323</v>
      </c>
      <c r="AK40" s="53">
        <f t="shared" si="12"/>
        <v>4234350</v>
      </c>
      <c r="AL40" s="41"/>
    </row>
    <row r="41" spans="1:38" ht="15.75" customHeight="1">
      <c r="A41" s="4">
        <f t="shared" si="6"/>
        <v>38</v>
      </c>
      <c r="B41" s="43" t="s">
        <v>303</v>
      </c>
      <c r="C41" s="43">
        <v>9342</v>
      </c>
      <c r="D41" s="65" t="s">
        <v>61</v>
      </c>
      <c r="E41" s="65">
        <f t="shared" si="7"/>
        <v>1</v>
      </c>
      <c r="F41" s="137" t="s">
        <v>315</v>
      </c>
      <c r="G41" s="99">
        <v>77954</v>
      </c>
      <c r="H41" s="66">
        <v>0</v>
      </c>
      <c r="I41" s="66">
        <v>0</v>
      </c>
      <c r="J41" s="66"/>
      <c r="K41" s="66">
        <v>1000</v>
      </c>
      <c r="L41" s="66">
        <v>0</v>
      </c>
      <c r="M41" s="66">
        <v>76697</v>
      </c>
      <c r="N41" s="66">
        <v>335</v>
      </c>
      <c r="O41" s="66">
        <v>12439</v>
      </c>
      <c r="P41" s="66">
        <v>0</v>
      </c>
      <c r="Q41" s="53">
        <f t="shared" si="8"/>
        <v>168425</v>
      </c>
      <c r="R41" s="10"/>
      <c r="S41" s="66">
        <v>51033</v>
      </c>
      <c r="T41" s="66">
        <v>0</v>
      </c>
      <c r="U41" s="66">
        <v>0</v>
      </c>
      <c r="V41" s="66">
        <v>2041</v>
      </c>
      <c r="W41" s="66">
        <v>33236</v>
      </c>
      <c r="X41" s="66">
        <v>54497</v>
      </c>
      <c r="Y41" s="66">
        <v>0</v>
      </c>
      <c r="Z41" s="66">
        <v>0</v>
      </c>
      <c r="AA41" s="66">
        <v>47365</v>
      </c>
      <c r="AB41" s="48">
        <f t="shared" si="9"/>
        <v>188172</v>
      </c>
      <c r="AC41" s="46">
        <f t="shared" si="10"/>
        <v>-19747</v>
      </c>
      <c r="AD41" s="41"/>
      <c r="AE41" s="66">
        <v>3845000</v>
      </c>
      <c r="AF41" s="66">
        <v>365000</v>
      </c>
      <c r="AG41" s="66">
        <v>7491</v>
      </c>
      <c r="AH41" s="66">
        <v>0</v>
      </c>
      <c r="AI41" s="53">
        <f t="shared" si="11"/>
        <v>4217491</v>
      </c>
      <c r="AJ41" s="66">
        <v>274392</v>
      </c>
      <c r="AK41" s="53">
        <f t="shared" si="12"/>
        <v>3943099</v>
      </c>
      <c r="AL41" s="41"/>
    </row>
    <row r="42" spans="1:38" ht="15.75" customHeight="1">
      <c r="A42" s="4">
        <f t="shared" si="6"/>
        <v>39</v>
      </c>
      <c r="B42" s="43" t="s">
        <v>303</v>
      </c>
      <c r="C42" s="43">
        <v>9309</v>
      </c>
      <c r="D42" s="65" t="s">
        <v>42</v>
      </c>
      <c r="E42" s="65">
        <f t="shared" si="7"/>
        <v>1</v>
      </c>
      <c r="F42" s="137" t="s">
        <v>315</v>
      </c>
      <c r="G42" s="99">
        <v>218182</v>
      </c>
      <c r="H42" s="66">
        <v>0</v>
      </c>
      <c r="I42" s="66">
        <v>1415</v>
      </c>
      <c r="J42" s="66"/>
      <c r="K42" s="66"/>
      <c r="L42" s="66">
        <v>0</v>
      </c>
      <c r="M42" s="66">
        <v>21656</v>
      </c>
      <c r="N42" s="66">
        <v>239</v>
      </c>
      <c r="O42" s="66"/>
      <c r="P42" s="66"/>
      <c r="Q42" s="53">
        <f t="shared" si="8"/>
        <v>241492</v>
      </c>
      <c r="R42" s="10"/>
      <c r="S42" s="66">
        <v>143377</v>
      </c>
      <c r="T42" s="66"/>
      <c r="U42" s="66">
        <v>55</v>
      </c>
      <c r="V42" s="66">
        <v>16489</v>
      </c>
      <c r="W42" s="66">
        <v>63277</v>
      </c>
      <c r="X42" s="66">
        <v>9844</v>
      </c>
      <c r="Y42" s="66">
        <v>26304</v>
      </c>
      <c r="Z42" s="66">
        <v>0</v>
      </c>
      <c r="AA42" s="66">
        <v>20618</v>
      </c>
      <c r="AB42" s="48">
        <f t="shared" si="9"/>
        <v>279964</v>
      </c>
      <c r="AC42" s="46">
        <f t="shared" si="10"/>
        <v>-38472</v>
      </c>
      <c r="AD42" s="41"/>
      <c r="AE42" s="66">
        <v>847520</v>
      </c>
      <c r="AF42" s="66"/>
      <c r="AG42" s="66">
        <v>13233</v>
      </c>
      <c r="AH42" s="66">
        <v>1496</v>
      </c>
      <c r="AI42" s="53">
        <f t="shared" si="11"/>
        <v>862249</v>
      </c>
      <c r="AJ42" s="66">
        <v>175144</v>
      </c>
      <c r="AK42" s="53">
        <f t="shared" si="12"/>
        <v>687105</v>
      </c>
      <c r="AL42" s="41"/>
    </row>
    <row r="43" spans="1:38" ht="15.75" customHeight="1">
      <c r="A43" s="4">
        <f t="shared" si="6"/>
        <v>40</v>
      </c>
      <c r="B43" s="43" t="s">
        <v>303</v>
      </c>
      <c r="C43" s="43">
        <v>12724</v>
      </c>
      <c r="D43" s="65" t="s">
        <v>23</v>
      </c>
      <c r="E43" s="65">
        <f t="shared" si="7"/>
        <v>1</v>
      </c>
      <c r="F43" s="137" t="s">
        <v>315</v>
      </c>
      <c r="G43" s="99">
        <v>52509</v>
      </c>
      <c r="H43" s="66">
        <v>254</v>
      </c>
      <c r="I43" s="66"/>
      <c r="J43" s="66">
        <v>0</v>
      </c>
      <c r="K43" s="66">
        <v>2700</v>
      </c>
      <c r="L43" s="66">
        <v>20000</v>
      </c>
      <c r="M43" s="66">
        <v>19488</v>
      </c>
      <c r="N43" s="66">
        <v>31214</v>
      </c>
      <c r="O43" s="66">
        <v>1230</v>
      </c>
      <c r="P43" s="66">
        <v>615</v>
      </c>
      <c r="Q43" s="53">
        <f t="shared" si="8"/>
        <v>128010</v>
      </c>
      <c r="R43" s="10"/>
      <c r="S43" s="66">
        <v>40776</v>
      </c>
      <c r="T43" s="66">
        <v>24960</v>
      </c>
      <c r="U43" s="66">
        <v>4657</v>
      </c>
      <c r="V43" s="66">
        <v>1600</v>
      </c>
      <c r="W43" s="66">
        <v>58840</v>
      </c>
      <c r="X43" s="66">
        <v>13800</v>
      </c>
      <c r="Y43" s="66">
        <v>2010</v>
      </c>
      <c r="Z43" s="66">
        <v>254</v>
      </c>
      <c r="AA43" s="66">
        <v>582</v>
      </c>
      <c r="AB43" s="48">
        <f t="shared" si="9"/>
        <v>147479</v>
      </c>
      <c r="AC43" s="46">
        <f t="shared" si="10"/>
        <v>-19469</v>
      </c>
      <c r="AD43" s="41"/>
      <c r="AE43" s="66">
        <v>1460000</v>
      </c>
      <c r="AF43" s="66">
        <v>0</v>
      </c>
      <c r="AG43" s="66">
        <v>664841</v>
      </c>
      <c r="AH43" s="66">
        <v>1605</v>
      </c>
      <c r="AI43" s="53">
        <f t="shared" si="11"/>
        <v>2126446</v>
      </c>
      <c r="AJ43" s="66">
        <v>4268</v>
      </c>
      <c r="AK43" s="53">
        <f t="shared" si="12"/>
        <v>2122178</v>
      </c>
      <c r="AL43" s="41"/>
    </row>
    <row r="44" spans="1:38" ht="15.75" customHeight="1">
      <c r="A44" s="4">
        <f t="shared" si="6"/>
        <v>41</v>
      </c>
      <c r="B44" s="43" t="s">
        <v>303</v>
      </c>
      <c r="C44" s="43">
        <v>9311</v>
      </c>
      <c r="D44" s="65" t="s">
        <v>24</v>
      </c>
      <c r="E44" s="65" t="str">
        <f t="shared" si="7"/>
        <v> </v>
      </c>
      <c r="F44" s="137" t="s">
        <v>316</v>
      </c>
      <c r="G44" s="99">
        <v>278519</v>
      </c>
      <c r="H44" s="66">
        <v>0</v>
      </c>
      <c r="I44" s="66">
        <v>12773</v>
      </c>
      <c r="J44" s="66">
        <v>0</v>
      </c>
      <c r="K44" s="66"/>
      <c r="L44" s="66">
        <v>0</v>
      </c>
      <c r="M44" s="66">
        <v>109466</v>
      </c>
      <c r="N44" s="66">
        <v>7810</v>
      </c>
      <c r="O44" s="66">
        <v>862</v>
      </c>
      <c r="P44" s="66"/>
      <c r="Q44" s="53">
        <f t="shared" si="8"/>
        <v>409430</v>
      </c>
      <c r="R44" s="29"/>
      <c r="S44" s="66">
        <v>117864</v>
      </c>
      <c r="T44" s="66">
        <v>10840</v>
      </c>
      <c r="U44" s="66">
        <v>1750</v>
      </c>
      <c r="V44" s="66">
        <v>53294</v>
      </c>
      <c r="W44" s="66">
        <v>87044</v>
      </c>
      <c r="X44" s="66">
        <v>20377</v>
      </c>
      <c r="Y44" s="66">
        <v>1544</v>
      </c>
      <c r="Z44" s="66">
        <v>32366</v>
      </c>
      <c r="AA44" s="66">
        <v>29927</v>
      </c>
      <c r="AB44" s="48">
        <f t="shared" si="9"/>
        <v>355006</v>
      </c>
      <c r="AC44" s="46">
        <f t="shared" si="10"/>
        <v>54424</v>
      </c>
      <c r="AD44" s="41"/>
      <c r="AE44" s="66">
        <v>818591</v>
      </c>
      <c r="AF44" s="66">
        <v>121060</v>
      </c>
      <c r="AG44" s="66">
        <v>260648</v>
      </c>
      <c r="AH44" s="66">
        <v>2725</v>
      </c>
      <c r="AI44" s="53">
        <f t="shared" si="11"/>
        <v>1203024</v>
      </c>
      <c r="AJ44" s="66">
        <v>23089</v>
      </c>
      <c r="AK44" s="53">
        <f t="shared" si="12"/>
        <v>1179935</v>
      </c>
      <c r="AL44" s="41"/>
    </row>
    <row r="45" spans="1:38" ht="15.75" customHeight="1">
      <c r="A45" s="4">
        <f t="shared" si="6"/>
        <v>42</v>
      </c>
      <c r="B45" s="43" t="s">
        <v>303</v>
      </c>
      <c r="C45" s="43">
        <v>9312</v>
      </c>
      <c r="D45" s="65" t="s">
        <v>44</v>
      </c>
      <c r="E45" s="65" t="str">
        <f t="shared" si="7"/>
        <v> </v>
      </c>
      <c r="F45" s="137" t="s">
        <v>316</v>
      </c>
      <c r="G45" s="99">
        <v>58510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53">
        <f t="shared" si="8"/>
        <v>58510</v>
      </c>
      <c r="R45" s="29"/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48">
        <f t="shared" si="9"/>
        <v>0</v>
      </c>
      <c r="AC45" s="46">
        <f t="shared" si="10"/>
        <v>58510</v>
      </c>
      <c r="AD45" s="41"/>
      <c r="AE45" s="66">
        <v>0</v>
      </c>
      <c r="AF45" s="66">
        <v>0</v>
      </c>
      <c r="AG45" s="66">
        <v>0</v>
      </c>
      <c r="AH45" s="66">
        <v>0</v>
      </c>
      <c r="AI45" s="53">
        <f t="shared" si="11"/>
        <v>0</v>
      </c>
      <c r="AJ45" s="66">
        <v>0</v>
      </c>
      <c r="AK45" s="53">
        <f t="shared" si="12"/>
        <v>0</v>
      </c>
      <c r="AL45" s="41"/>
    </row>
    <row r="46" spans="1:38" ht="15.75" customHeight="1">
      <c r="A46" s="4">
        <f t="shared" si="6"/>
        <v>43</v>
      </c>
      <c r="B46" s="43" t="s">
        <v>303</v>
      </c>
      <c r="C46" s="43">
        <v>9313</v>
      </c>
      <c r="D46" s="65" t="s">
        <v>43</v>
      </c>
      <c r="E46" s="65">
        <f t="shared" si="7"/>
        <v>1</v>
      </c>
      <c r="F46" s="137" t="s">
        <v>315</v>
      </c>
      <c r="G46" s="99">
        <v>92445</v>
      </c>
      <c r="H46" s="66">
        <v>397</v>
      </c>
      <c r="I46" s="66">
        <v>1404</v>
      </c>
      <c r="J46" s="66">
        <v>0</v>
      </c>
      <c r="K46" s="66">
        <v>10131</v>
      </c>
      <c r="L46" s="66">
        <v>0</v>
      </c>
      <c r="M46" s="66">
        <v>41379</v>
      </c>
      <c r="N46" s="66">
        <v>589</v>
      </c>
      <c r="O46" s="66">
        <v>13162</v>
      </c>
      <c r="P46" s="66">
        <v>646</v>
      </c>
      <c r="Q46" s="53">
        <f t="shared" si="8"/>
        <v>160153</v>
      </c>
      <c r="R46" s="29"/>
      <c r="S46" s="66">
        <v>56587</v>
      </c>
      <c r="T46" s="66">
        <v>3883</v>
      </c>
      <c r="U46" s="66">
        <v>3301</v>
      </c>
      <c r="V46" s="66">
        <v>9763</v>
      </c>
      <c r="W46" s="66">
        <v>42696</v>
      </c>
      <c r="X46" s="66">
        <v>30966</v>
      </c>
      <c r="Y46" s="66">
        <v>6044</v>
      </c>
      <c r="Z46" s="66">
        <v>1500</v>
      </c>
      <c r="AA46" s="66">
        <v>3735</v>
      </c>
      <c r="AB46" s="48">
        <f t="shared" si="9"/>
        <v>158475</v>
      </c>
      <c r="AC46" s="46">
        <f t="shared" si="10"/>
        <v>1678</v>
      </c>
      <c r="AD46" s="41"/>
      <c r="AE46" s="66">
        <v>3800000</v>
      </c>
      <c r="AF46" s="66">
        <v>243878</v>
      </c>
      <c r="AG46" s="66">
        <v>23045</v>
      </c>
      <c r="AH46" s="66">
        <v>1913</v>
      </c>
      <c r="AI46" s="53">
        <f t="shared" si="11"/>
        <v>4068836</v>
      </c>
      <c r="AJ46" s="66">
        <v>6333</v>
      </c>
      <c r="AK46" s="53">
        <f t="shared" si="12"/>
        <v>4062503</v>
      </c>
      <c r="AL46" s="41"/>
    </row>
    <row r="47" spans="1:148" ht="15.75" customHeight="1">
      <c r="A47" s="4">
        <f t="shared" si="6"/>
        <v>44</v>
      </c>
      <c r="B47" s="139"/>
      <c r="C47" s="139">
        <v>18665</v>
      </c>
      <c r="D47" s="140" t="s">
        <v>412</v>
      </c>
      <c r="E47" s="140">
        <f t="shared" si="7"/>
        <v>1</v>
      </c>
      <c r="F47" s="137" t="s">
        <v>315</v>
      </c>
      <c r="G47" s="141">
        <v>151896</v>
      </c>
      <c r="H47" s="142"/>
      <c r="I47" s="142">
        <v>4350</v>
      </c>
      <c r="J47" s="142"/>
      <c r="K47" s="142"/>
      <c r="L47" s="142"/>
      <c r="M47" s="142"/>
      <c r="N47" s="142">
        <v>2901</v>
      </c>
      <c r="O47" s="142">
        <v>50</v>
      </c>
      <c r="P47" s="142">
        <v>16040</v>
      </c>
      <c r="Q47" s="53">
        <f t="shared" si="8"/>
        <v>175237</v>
      </c>
      <c r="R47" s="143"/>
      <c r="S47" s="142">
        <v>52688</v>
      </c>
      <c r="T47" s="142">
        <v>22360</v>
      </c>
      <c r="U47" s="142">
        <v>4975</v>
      </c>
      <c r="V47" s="142"/>
      <c r="W47" s="142">
        <v>22087</v>
      </c>
      <c r="X47" s="142">
        <v>4928</v>
      </c>
      <c r="Y47" s="142">
        <v>2900</v>
      </c>
      <c r="Z47" s="142">
        <v>9537</v>
      </c>
      <c r="AA47" s="142">
        <v>25582</v>
      </c>
      <c r="AB47" s="48">
        <f t="shared" si="9"/>
        <v>145057</v>
      </c>
      <c r="AC47" s="46">
        <f t="shared" si="10"/>
        <v>30180</v>
      </c>
      <c r="AD47" s="144"/>
      <c r="AE47" s="142"/>
      <c r="AF47" s="142">
        <v>14389</v>
      </c>
      <c r="AG47" s="142">
        <v>133638</v>
      </c>
      <c r="AH47" s="142"/>
      <c r="AI47" s="53">
        <f t="shared" si="11"/>
        <v>148027</v>
      </c>
      <c r="AJ47" s="142"/>
      <c r="AK47" s="53">
        <f t="shared" si="12"/>
        <v>148027</v>
      </c>
      <c r="AL47" s="144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5"/>
      <c r="DS47" s="145"/>
      <c r="DT47" s="145"/>
      <c r="DU47" s="145"/>
      <c r="DV47" s="145"/>
      <c r="DW47" s="145"/>
      <c r="DX47" s="145"/>
      <c r="DY47" s="145"/>
      <c r="DZ47" s="145"/>
      <c r="EA47" s="145"/>
      <c r="EB47" s="145"/>
      <c r="EC47" s="145"/>
      <c r="ED47" s="145"/>
      <c r="EE47" s="145"/>
      <c r="EF47" s="145"/>
      <c r="EG47" s="145"/>
      <c r="EH47" s="145"/>
      <c r="EI47" s="145"/>
      <c r="EJ47" s="145"/>
      <c r="EK47" s="145"/>
      <c r="EL47" s="145"/>
      <c r="EM47" s="145"/>
      <c r="EN47" s="145"/>
      <c r="EO47" s="145"/>
      <c r="EP47" s="145"/>
      <c r="EQ47" s="145"/>
      <c r="ER47" s="145"/>
    </row>
    <row r="48" spans="1:148" s="145" customFormat="1" ht="15.75" customHeight="1">
      <c r="A48" s="4">
        <f t="shared" si="6"/>
        <v>45</v>
      </c>
      <c r="B48" s="43" t="s">
        <v>303</v>
      </c>
      <c r="C48" s="43">
        <v>9284</v>
      </c>
      <c r="D48" s="65" t="s">
        <v>13</v>
      </c>
      <c r="E48" s="65">
        <f t="shared" si="7"/>
        <v>1</v>
      </c>
      <c r="F48" s="137" t="s">
        <v>315</v>
      </c>
      <c r="G48" s="99">
        <v>52112</v>
      </c>
      <c r="H48" s="66">
        <v>0</v>
      </c>
      <c r="I48" s="66">
        <v>11077</v>
      </c>
      <c r="J48" s="66">
        <v>0</v>
      </c>
      <c r="K48" s="66">
        <v>0</v>
      </c>
      <c r="L48" s="66">
        <v>0</v>
      </c>
      <c r="M48" s="66">
        <v>30566</v>
      </c>
      <c r="N48" s="66">
        <v>31148</v>
      </c>
      <c r="O48" s="66">
        <v>9949</v>
      </c>
      <c r="P48" s="66"/>
      <c r="Q48" s="53">
        <f t="shared" si="8"/>
        <v>134852</v>
      </c>
      <c r="R48" s="10"/>
      <c r="S48" s="66">
        <v>62458</v>
      </c>
      <c r="T48" s="66">
        <v>20460</v>
      </c>
      <c r="U48" s="66">
        <v>9998</v>
      </c>
      <c r="V48" s="66">
        <v>0</v>
      </c>
      <c r="W48" s="66">
        <v>15001</v>
      </c>
      <c r="X48" s="66">
        <v>15475</v>
      </c>
      <c r="Y48" s="66">
        <v>1921</v>
      </c>
      <c r="Z48" s="66">
        <v>0</v>
      </c>
      <c r="AA48" s="66"/>
      <c r="AB48" s="48">
        <f t="shared" si="9"/>
        <v>125313</v>
      </c>
      <c r="AC48" s="46">
        <f t="shared" si="10"/>
        <v>9539</v>
      </c>
      <c r="AD48" s="41"/>
      <c r="AE48" s="66">
        <v>1092300</v>
      </c>
      <c r="AF48" s="66">
        <v>52856</v>
      </c>
      <c r="AG48" s="66">
        <v>548169</v>
      </c>
      <c r="AH48" s="66">
        <v>1870</v>
      </c>
      <c r="AI48" s="53">
        <f t="shared" si="11"/>
        <v>1695195</v>
      </c>
      <c r="AJ48" s="66">
        <v>20641</v>
      </c>
      <c r="AK48" s="53">
        <f t="shared" si="12"/>
        <v>1674554</v>
      </c>
      <c r="AL48" s="41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</row>
    <row r="49" spans="1:38" ht="15.75" customHeight="1">
      <c r="A49" s="4">
        <f t="shared" si="6"/>
        <v>46</v>
      </c>
      <c r="B49" s="43" t="s">
        <v>303</v>
      </c>
      <c r="C49" s="43">
        <v>13344</v>
      </c>
      <c r="D49" s="65" t="s">
        <v>25</v>
      </c>
      <c r="E49" s="65" t="str">
        <f t="shared" si="7"/>
        <v> </v>
      </c>
      <c r="F49" s="137" t="s">
        <v>316</v>
      </c>
      <c r="G49" s="99">
        <v>51759</v>
      </c>
      <c r="H49" s="66">
        <v>0</v>
      </c>
      <c r="I49" s="66">
        <v>30465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53">
        <f t="shared" si="8"/>
        <v>82224</v>
      </c>
      <c r="R49" s="10"/>
      <c r="S49" s="66">
        <v>44605</v>
      </c>
      <c r="T49" s="66">
        <v>0</v>
      </c>
      <c r="U49" s="66">
        <v>0</v>
      </c>
      <c r="V49" s="66">
        <v>0</v>
      </c>
      <c r="W49" s="66">
        <v>0</v>
      </c>
      <c r="X49" s="66">
        <v>19083</v>
      </c>
      <c r="Y49" s="66">
        <v>0</v>
      </c>
      <c r="Z49" s="66">
        <v>0</v>
      </c>
      <c r="AA49" s="66">
        <v>7578</v>
      </c>
      <c r="AB49" s="48">
        <f t="shared" si="9"/>
        <v>71266</v>
      </c>
      <c r="AC49" s="46">
        <f t="shared" si="10"/>
        <v>10958</v>
      </c>
      <c r="AD49" s="41"/>
      <c r="AE49" s="66">
        <v>0</v>
      </c>
      <c r="AF49" s="66">
        <v>0</v>
      </c>
      <c r="AG49" s="66">
        <v>30000</v>
      </c>
      <c r="AH49" s="66">
        <v>2465</v>
      </c>
      <c r="AI49" s="53">
        <f t="shared" si="11"/>
        <v>32465</v>
      </c>
      <c r="AJ49" s="66">
        <v>0</v>
      </c>
      <c r="AK49" s="53">
        <f t="shared" si="12"/>
        <v>32465</v>
      </c>
      <c r="AL49" s="41"/>
    </row>
    <row r="50" spans="1:38" ht="15.75" customHeight="1">
      <c r="A50" s="4">
        <f t="shared" si="6"/>
        <v>47</v>
      </c>
      <c r="B50" s="43" t="s">
        <v>303</v>
      </c>
      <c r="C50" s="43">
        <v>9272</v>
      </c>
      <c r="D50" s="65" t="s">
        <v>411</v>
      </c>
      <c r="E50" s="65">
        <f t="shared" si="7"/>
        <v>1</v>
      </c>
      <c r="F50" s="137" t="s">
        <v>315</v>
      </c>
      <c r="G50" s="99">
        <v>29530</v>
      </c>
      <c r="H50" s="66">
        <v>0</v>
      </c>
      <c r="I50" s="66"/>
      <c r="J50" s="66">
        <v>0</v>
      </c>
      <c r="K50" s="66">
        <v>0</v>
      </c>
      <c r="L50" s="66">
        <v>0</v>
      </c>
      <c r="M50" s="66">
        <v>1372</v>
      </c>
      <c r="N50" s="66">
        <v>23363</v>
      </c>
      <c r="O50" s="66">
        <v>261</v>
      </c>
      <c r="P50" s="66"/>
      <c r="Q50" s="53">
        <f t="shared" si="8"/>
        <v>54526</v>
      </c>
      <c r="R50" s="10"/>
      <c r="S50" s="66"/>
      <c r="T50" s="66"/>
      <c r="U50" s="66">
        <v>8590</v>
      </c>
      <c r="V50" s="66"/>
      <c r="W50" s="66">
        <v>13519</v>
      </c>
      <c r="X50" s="66">
        <v>9939</v>
      </c>
      <c r="Y50" s="66">
        <v>3812</v>
      </c>
      <c r="Z50" s="66">
        <v>4450</v>
      </c>
      <c r="AA50" s="66">
        <v>1603</v>
      </c>
      <c r="AB50" s="48">
        <f t="shared" si="9"/>
        <v>41913</v>
      </c>
      <c r="AC50" s="46">
        <f t="shared" si="10"/>
        <v>12613</v>
      </c>
      <c r="AD50" s="41"/>
      <c r="AE50" s="66"/>
      <c r="AF50" s="66">
        <v>8830</v>
      </c>
      <c r="AG50" s="66">
        <v>568429</v>
      </c>
      <c r="AH50" s="66">
        <v>0</v>
      </c>
      <c r="AI50" s="53">
        <f t="shared" si="11"/>
        <v>577259</v>
      </c>
      <c r="AJ50" s="66">
        <v>402</v>
      </c>
      <c r="AK50" s="53">
        <f t="shared" si="12"/>
        <v>576857</v>
      </c>
      <c r="AL50" s="41"/>
    </row>
    <row r="51" spans="1:38" ht="15.75" customHeight="1">
      <c r="A51" s="4">
        <f t="shared" si="6"/>
        <v>48</v>
      </c>
      <c r="B51" s="43" t="s">
        <v>303</v>
      </c>
      <c r="C51" s="43">
        <v>9316</v>
      </c>
      <c r="D51" s="65" t="s">
        <v>26</v>
      </c>
      <c r="E51" s="65">
        <f t="shared" si="7"/>
        <v>1</v>
      </c>
      <c r="F51" s="137" t="s">
        <v>315</v>
      </c>
      <c r="G51" s="99">
        <v>16070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29160</v>
      </c>
      <c r="N51" s="66"/>
      <c r="O51" s="66">
        <v>36057</v>
      </c>
      <c r="P51" s="66"/>
      <c r="Q51" s="53">
        <f t="shared" si="8"/>
        <v>81287</v>
      </c>
      <c r="R51" s="10"/>
      <c r="S51" s="66">
        <v>31153</v>
      </c>
      <c r="T51" s="66">
        <v>0</v>
      </c>
      <c r="U51" s="66">
        <v>5895</v>
      </c>
      <c r="V51" s="66">
        <v>11287</v>
      </c>
      <c r="W51" s="66">
        <v>20872</v>
      </c>
      <c r="X51" s="66">
        <v>6326</v>
      </c>
      <c r="Y51" s="66">
        <v>0</v>
      </c>
      <c r="Z51" s="66">
        <v>0</v>
      </c>
      <c r="AA51" s="66">
        <v>10777</v>
      </c>
      <c r="AB51" s="48">
        <f t="shared" si="9"/>
        <v>86310</v>
      </c>
      <c r="AC51" s="46">
        <f t="shared" si="10"/>
        <v>-5023</v>
      </c>
      <c r="AD51" s="41"/>
      <c r="AE51" s="66">
        <v>1810000</v>
      </c>
      <c r="AF51" s="66">
        <v>0</v>
      </c>
      <c r="AG51" s="66">
        <v>81471</v>
      </c>
      <c r="AH51" s="66">
        <v>0</v>
      </c>
      <c r="AI51" s="53">
        <f t="shared" si="11"/>
        <v>1891471</v>
      </c>
      <c r="AJ51" s="66">
        <v>0</v>
      </c>
      <c r="AK51" s="53">
        <f t="shared" si="12"/>
        <v>1891471</v>
      </c>
      <c r="AL51" s="41"/>
    </row>
    <row r="52" spans="1:38" ht="15.75" customHeight="1">
      <c r="A52" s="4">
        <f t="shared" si="6"/>
        <v>49</v>
      </c>
      <c r="B52" s="43" t="s">
        <v>303</v>
      </c>
      <c r="C52" s="43">
        <v>9317</v>
      </c>
      <c r="D52" s="65" t="s">
        <v>27</v>
      </c>
      <c r="E52" s="65">
        <f t="shared" si="7"/>
        <v>1</v>
      </c>
      <c r="F52" s="137" t="s">
        <v>315</v>
      </c>
      <c r="G52" s="99">
        <v>71251</v>
      </c>
      <c r="H52" s="66">
        <v>0</v>
      </c>
      <c r="I52" s="66">
        <v>17759</v>
      </c>
      <c r="J52" s="66">
        <v>0</v>
      </c>
      <c r="K52" s="66">
        <v>2230</v>
      </c>
      <c r="L52" s="66"/>
      <c r="M52" s="66">
        <v>82328</v>
      </c>
      <c r="N52" s="66">
        <v>21336</v>
      </c>
      <c r="O52" s="66">
        <v>39711</v>
      </c>
      <c r="P52" s="66">
        <v>16319</v>
      </c>
      <c r="Q52" s="53">
        <f t="shared" si="8"/>
        <v>250934</v>
      </c>
      <c r="R52" s="10"/>
      <c r="S52" s="66">
        <v>51250</v>
      </c>
      <c r="T52" s="66">
        <v>26580</v>
      </c>
      <c r="U52" s="66">
        <v>2465</v>
      </c>
      <c r="V52" s="66">
        <v>27572</v>
      </c>
      <c r="W52" s="66">
        <v>13004</v>
      </c>
      <c r="X52" s="66">
        <v>13813</v>
      </c>
      <c r="Y52" s="66">
        <v>1200</v>
      </c>
      <c r="Z52" s="66">
        <v>24475</v>
      </c>
      <c r="AA52" s="66">
        <v>21676</v>
      </c>
      <c r="AB52" s="48">
        <f t="shared" si="9"/>
        <v>182035</v>
      </c>
      <c r="AC52" s="46">
        <f t="shared" si="10"/>
        <v>68899</v>
      </c>
      <c r="AD52" s="41"/>
      <c r="AE52" s="66">
        <v>660000</v>
      </c>
      <c r="AF52" s="66">
        <v>0</v>
      </c>
      <c r="AG52" s="66">
        <v>641198</v>
      </c>
      <c r="AH52" s="66">
        <v>4160</v>
      </c>
      <c r="AI52" s="53">
        <f t="shared" si="11"/>
        <v>1305358</v>
      </c>
      <c r="AJ52" s="66">
        <v>10714</v>
      </c>
      <c r="AK52" s="53">
        <f t="shared" si="12"/>
        <v>1294644</v>
      </c>
      <c r="AL52" s="41"/>
    </row>
    <row r="53" spans="1:38" ht="15.75" customHeight="1">
      <c r="A53" s="4">
        <f t="shared" si="6"/>
        <v>50</v>
      </c>
      <c r="B53" s="43" t="s">
        <v>303</v>
      </c>
      <c r="C53" s="43">
        <v>9871</v>
      </c>
      <c r="D53" s="65" t="s">
        <v>45</v>
      </c>
      <c r="E53" s="65" t="str">
        <f t="shared" si="7"/>
        <v> </v>
      </c>
      <c r="F53" s="137" t="s">
        <v>316</v>
      </c>
      <c r="G53" s="99">
        <v>18619</v>
      </c>
      <c r="H53" s="66">
        <v>2584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7700</v>
      </c>
      <c r="Q53" s="53">
        <f t="shared" si="8"/>
        <v>28903</v>
      </c>
      <c r="R53" s="10"/>
      <c r="S53" s="66">
        <v>89000</v>
      </c>
      <c r="T53" s="66"/>
      <c r="U53" s="66">
        <v>0</v>
      </c>
      <c r="V53" s="66">
        <v>0</v>
      </c>
      <c r="W53" s="66">
        <v>0</v>
      </c>
      <c r="X53" s="66">
        <v>13579</v>
      </c>
      <c r="Y53" s="66">
        <v>0</v>
      </c>
      <c r="Z53" s="66">
        <v>0</v>
      </c>
      <c r="AA53" s="66">
        <v>6705</v>
      </c>
      <c r="AB53" s="48">
        <f t="shared" si="9"/>
        <v>109284</v>
      </c>
      <c r="AC53" s="46">
        <f t="shared" si="10"/>
        <v>-80381</v>
      </c>
      <c r="AD53" s="41"/>
      <c r="AE53" s="66">
        <v>1100000</v>
      </c>
      <c r="AF53" s="66">
        <v>0</v>
      </c>
      <c r="AG53" s="66">
        <v>70000</v>
      </c>
      <c r="AH53" s="66">
        <v>2900</v>
      </c>
      <c r="AI53" s="53">
        <f t="shared" si="11"/>
        <v>1172900</v>
      </c>
      <c r="AJ53" s="66">
        <v>0</v>
      </c>
      <c r="AK53" s="53">
        <f t="shared" si="12"/>
        <v>1172900</v>
      </c>
      <c r="AL53" s="41"/>
    </row>
    <row r="54" spans="1:38" ht="15.75" customHeight="1">
      <c r="A54" s="4">
        <f t="shared" si="6"/>
        <v>51</v>
      </c>
      <c r="B54" s="43" t="s">
        <v>303</v>
      </c>
      <c r="C54" s="43">
        <v>9347</v>
      </c>
      <c r="D54" s="65" t="s">
        <v>64</v>
      </c>
      <c r="E54" s="65">
        <f t="shared" si="7"/>
        <v>1</v>
      </c>
      <c r="F54" s="137" t="s">
        <v>315</v>
      </c>
      <c r="G54" s="99">
        <v>303553</v>
      </c>
      <c r="H54" s="66">
        <v>174</v>
      </c>
      <c r="I54" s="66">
        <v>16789</v>
      </c>
      <c r="J54" s="66">
        <v>0</v>
      </c>
      <c r="K54" s="66"/>
      <c r="L54" s="66">
        <v>0</v>
      </c>
      <c r="M54" s="66">
        <v>23920</v>
      </c>
      <c r="N54" s="66">
        <v>3766</v>
      </c>
      <c r="O54" s="66">
        <v>0</v>
      </c>
      <c r="P54" s="66">
        <v>2933</v>
      </c>
      <c r="Q54" s="53">
        <f t="shared" si="8"/>
        <v>351135</v>
      </c>
      <c r="R54" s="10"/>
      <c r="S54" s="66">
        <v>103023</v>
      </c>
      <c r="T54" s="66">
        <v>18200</v>
      </c>
      <c r="U54" s="66"/>
      <c r="V54" s="66">
        <v>103185</v>
      </c>
      <c r="W54" s="66">
        <v>53598</v>
      </c>
      <c r="X54" s="66">
        <v>60193</v>
      </c>
      <c r="Y54" s="66">
        <v>13649</v>
      </c>
      <c r="Z54" s="66">
        <v>10269</v>
      </c>
      <c r="AA54" s="66"/>
      <c r="AB54" s="48">
        <f t="shared" si="9"/>
        <v>362117</v>
      </c>
      <c r="AC54" s="46">
        <f t="shared" si="10"/>
        <v>-10982</v>
      </c>
      <c r="AD54" s="41"/>
      <c r="AE54" s="66">
        <v>0</v>
      </c>
      <c r="AF54" s="66">
        <v>0</v>
      </c>
      <c r="AG54" s="66">
        <v>0</v>
      </c>
      <c r="AH54" s="66">
        <v>0</v>
      </c>
      <c r="AI54" s="53">
        <f t="shared" si="11"/>
        <v>0</v>
      </c>
      <c r="AJ54" s="66">
        <v>0</v>
      </c>
      <c r="AK54" s="53">
        <f t="shared" si="12"/>
        <v>0</v>
      </c>
      <c r="AL54" s="41"/>
    </row>
    <row r="55" spans="1:38" ht="15.75" customHeight="1">
      <c r="A55" s="4">
        <f t="shared" si="6"/>
        <v>52</v>
      </c>
      <c r="B55" s="43" t="s">
        <v>303</v>
      </c>
      <c r="C55" s="43">
        <v>9346</v>
      </c>
      <c r="D55" s="65" t="s">
        <v>55</v>
      </c>
      <c r="E55" s="65">
        <f t="shared" si="7"/>
        <v>1</v>
      </c>
      <c r="F55" s="137" t="s">
        <v>315</v>
      </c>
      <c r="G55" s="99">
        <v>256370</v>
      </c>
      <c r="H55" s="66">
        <v>1006</v>
      </c>
      <c r="I55" s="66">
        <v>3718</v>
      </c>
      <c r="J55" s="66">
        <v>16913</v>
      </c>
      <c r="K55" s="66">
        <v>7000</v>
      </c>
      <c r="L55" s="66"/>
      <c r="M55" s="66">
        <v>1270</v>
      </c>
      <c r="N55" s="66">
        <v>7941</v>
      </c>
      <c r="O55" s="66">
        <v>3909</v>
      </c>
      <c r="P55" s="66">
        <v>74</v>
      </c>
      <c r="Q55" s="53">
        <f t="shared" si="8"/>
        <v>298201</v>
      </c>
      <c r="R55" s="11"/>
      <c r="S55" s="66">
        <v>67046</v>
      </c>
      <c r="T55" s="66"/>
      <c r="U55" s="66">
        <v>25204</v>
      </c>
      <c r="V55" s="66">
        <v>39295</v>
      </c>
      <c r="W55" s="66">
        <v>34028</v>
      </c>
      <c r="X55" s="66">
        <v>37431</v>
      </c>
      <c r="Y55" s="66">
        <v>32996</v>
      </c>
      <c r="Z55" s="66">
        <v>17571</v>
      </c>
      <c r="AA55" s="66"/>
      <c r="AB55" s="48">
        <f t="shared" si="9"/>
        <v>253571</v>
      </c>
      <c r="AC55" s="46">
        <f t="shared" si="10"/>
        <v>44630</v>
      </c>
      <c r="AD55" s="41"/>
      <c r="AE55" s="66">
        <v>3112000</v>
      </c>
      <c r="AF55" s="66">
        <v>141500</v>
      </c>
      <c r="AG55" s="66">
        <v>594080</v>
      </c>
      <c r="AH55" s="66">
        <v>0</v>
      </c>
      <c r="AI55" s="53">
        <f t="shared" si="11"/>
        <v>3847580</v>
      </c>
      <c r="AJ55" s="66">
        <v>0</v>
      </c>
      <c r="AK55" s="53">
        <f t="shared" si="12"/>
        <v>3847580</v>
      </c>
      <c r="AL55" s="41"/>
    </row>
    <row r="56" spans="1:38" ht="15.75" customHeight="1">
      <c r="A56" s="4">
        <f t="shared" si="6"/>
        <v>53</v>
      </c>
      <c r="B56" s="43" t="s">
        <v>303</v>
      </c>
      <c r="C56" s="43">
        <v>9356</v>
      </c>
      <c r="D56" s="65" t="s">
        <v>63</v>
      </c>
      <c r="E56" s="65" t="str">
        <f t="shared" si="7"/>
        <v> </v>
      </c>
      <c r="F56" s="137" t="s">
        <v>316</v>
      </c>
      <c r="G56" s="99">
        <v>95583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53">
        <f t="shared" si="8"/>
        <v>95583</v>
      </c>
      <c r="R56" s="11"/>
      <c r="S56" s="66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48">
        <f t="shared" si="9"/>
        <v>0</v>
      </c>
      <c r="AC56" s="46">
        <f t="shared" si="10"/>
        <v>95583</v>
      </c>
      <c r="AD56" s="41"/>
      <c r="AE56" s="66">
        <v>0</v>
      </c>
      <c r="AF56" s="66">
        <v>0</v>
      </c>
      <c r="AG56" s="66">
        <v>0</v>
      </c>
      <c r="AH56" s="66">
        <v>0</v>
      </c>
      <c r="AI56" s="53">
        <f t="shared" si="11"/>
        <v>0</v>
      </c>
      <c r="AJ56" s="66">
        <v>0</v>
      </c>
      <c r="AK56" s="53">
        <f t="shared" si="12"/>
        <v>0</v>
      </c>
      <c r="AL56" s="41"/>
    </row>
    <row r="57" spans="1:38" ht="15.75" customHeight="1">
      <c r="A57" s="4">
        <f t="shared" si="6"/>
        <v>54</v>
      </c>
      <c r="B57" s="43" t="s">
        <v>303</v>
      </c>
      <c r="C57" s="43">
        <v>9348</v>
      </c>
      <c r="D57" s="65" t="s">
        <v>65</v>
      </c>
      <c r="E57" s="65">
        <f t="shared" si="7"/>
        <v>1</v>
      </c>
      <c r="F57" s="137" t="s">
        <v>315</v>
      </c>
      <c r="G57" s="99">
        <v>72578</v>
      </c>
      <c r="H57" s="66"/>
      <c r="I57" s="66"/>
      <c r="J57" s="66">
        <v>0</v>
      </c>
      <c r="K57" s="66">
        <v>0</v>
      </c>
      <c r="L57" s="66"/>
      <c r="M57" s="66">
        <v>132855</v>
      </c>
      <c r="N57" s="66">
        <v>21808</v>
      </c>
      <c r="O57" s="66">
        <v>4304</v>
      </c>
      <c r="P57" s="66">
        <v>13866</v>
      </c>
      <c r="Q57" s="53">
        <f t="shared" si="8"/>
        <v>245411</v>
      </c>
      <c r="R57" s="10"/>
      <c r="S57" s="66">
        <v>59551</v>
      </c>
      <c r="T57" s="66">
        <v>0</v>
      </c>
      <c r="U57" s="66">
        <v>19164</v>
      </c>
      <c r="V57" s="66">
        <v>11780</v>
      </c>
      <c r="W57" s="66">
        <v>27726</v>
      </c>
      <c r="X57" s="66">
        <v>22700</v>
      </c>
      <c r="Y57" s="66">
        <v>6656</v>
      </c>
      <c r="Z57" s="66"/>
      <c r="AA57" s="66">
        <v>18043</v>
      </c>
      <c r="AB57" s="48">
        <f t="shared" si="9"/>
        <v>165620</v>
      </c>
      <c r="AC57" s="46">
        <f t="shared" si="10"/>
        <v>79791</v>
      </c>
      <c r="AD57" s="41"/>
      <c r="AE57" s="66">
        <v>9601541</v>
      </c>
      <c r="AF57" s="66">
        <v>93434</v>
      </c>
      <c r="AG57" s="66">
        <v>475225</v>
      </c>
      <c r="AH57" s="66"/>
      <c r="AI57" s="53">
        <f t="shared" si="11"/>
        <v>10170200</v>
      </c>
      <c r="AJ57" s="66">
        <v>6213</v>
      </c>
      <c r="AK57" s="53">
        <f t="shared" si="12"/>
        <v>10163987</v>
      </c>
      <c r="AL57" s="41"/>
    </row>
    <row r="58" spans="1:38" ht="15.75" customHeight="1">
      <c r="A58" s="4">
        <f t="shared" si="6"/>
        <v>55</v>
      </c>
      <c r="B58" s="43" t="s">
        <v>303</v>
      </c>
      <c r="C58" s="43">
        <v>9349</v>
      </c>
      <c r="D58" s="65" t="s">
        <v>66</v>
      </c>
      <c r="E58" s="65">
        <f t="shared" si="7"/>
        <v>1</v>
      </c>
      <c r="F58" s="137" t="s">
        <v>315</v>
      </c>
      <c r="G58" s="99">
        <v>88867</v>
      </c>
      <c r="H58" s="66">
        <v>6407</v>
      </c>
      <c r="I58" s="66">
        <v>506</v>
      </c>
      <c r="J58" s="66">
        <v>0</v>
      </c>
      <c r="K58" s="66">
        <v>0</v>
      </c>
      <c r="L58" s="66">
        <v>12150</v>
      </c>
      <c r="M58" s="66">
        <v>30502</v>
      </c>
      <c r="N58" s="66">
        <v>11602</v>
      </c>
      <c r="O58" s="66">
        <v>4566</v>
      </c>
      <c r="P58" s="66"/>
      <c r="Q58" s="53">
        <f t="shared" si="8"/>
        <v>154600</v>
      </c>
      <c r="R58" s="10"/>
      <c r="S58" s="66">
        <v>38719</v>
      </c>
      <c r="T58" s="66">
        <v>11900</v>
      </c>
      <c r="U58" s="66">
        <v>150</v>
      </c>
      <c r="V58" s="66">
        <v>3312</v>
      </c>
      <c r="W58" s="66">
        <v>24701</v>
      </c>
      <c r="X58" s="66">
        <v>35927</v>
      </c>
      <c r="Y58" s="66"/>
      <c r="Z58" s="66">
        <v>7384</v>
      </c>
      <c r="AA58" s="66"/>
      <c r="AB58" s="48">
        <f t="shared" si="9"/>
        <v>122093</v>
      </c>
      <c r="AC58" s="46">
        <f t="shared" si="10"/>
        <v>32507</v>
      </c>
      <c r="AD58" s="41"/>
      <c r="AE58" s="66">
        <v>2527000</v>
      </c>
      <c r="AF58" s="66">
        <v>167226</v>
      </c>
      <c r="AG58" s="66">
        <v>254697</v>
      </c>
      <c r="AH58" s="66">
        <v>0</v>
      </c>
      <c r="AI58" s="53">
        <f t="shared" si="11"/>
        <v>2948923</v>
      </c>
      <c r="AJ58" s="66">
        <v>0</v>
      </c>
      <c r="AK58" s="53">
        <f t="shared" si="12"/>
        <v>2948923</v>
      </c>
      <c r="AL58" s="41"/>
    </row>
    <row r="59" spans="1:38" ht="15.75" customHeight="1">
      <c r="A59" s="4">
        <f t="shared" si="6"/>
        <v>56</v>
      </c>
      <c r="B59" s="43" t="s">
        <v>303</v>
      </c>
      <c r="C59" s="43">
        <v>9355</v>
      </c>
      <c r="D59" s="65" t="s">
        <v>229</v>
      </c>
      <c r="E59" s="65">
        <f t="shared" si="7"/>
        <v>1</v>
      </c>
      <c r="F59" s="137" t="s">
        <v>315</v>
      </c>
      <c r="G59" s="99">
        <v>46752</v>
      </c>
      <c r="H59" s="66">
        <v>0</v>
      </c>
      <c r="I59" s="66">
        <v>3422</v>
      </c>
      <c r="J59" s="66">
        <v>1928</v>
      </c>
      <c r="K59" s="66">
        <v>0</v>
      </c>
      <c r="L59" s="66"/>
      <c r="M59" s="66">
        <v>32240</v>
      </c>
      <c r="N59" s="66">
        <v>40090</v>
      </c>
      <c r="O59" s="66">
        <v>1526</v>
      </c>
      <c r="P59" s="66">
        <v>5</v>
      </c>
      <c r="Q59" s="53">
        <f t="shared" si="8"/>
        <v>125963</v>
      </c>
      <c r="R59" s="10"/>
      <c r="S59" s="66"/>
      <c r="T59" s="66"/>
      <c r="U59" s="66">
        <v>8638</v>
      </c>
      <c r="V59" s="66">
        <v>1505</v>
      </c>
      <c r="W59" s="66">
        <v>13223</v>
      </c>
      <c r="X59" s="66">
        <v>7119</v>
      </c>
      <c r="Y59" s="66">
        <v>5487</v>
      </c>
      <c r="Z59" s="66">
        <v>2455</v>
      </c>
      <c r="AA59" s="66"/>
      <c r="AB59" s="48">
        <f t="shared" si="9"/>
        <v>38427</v>
      </c>
      <c r="AC59" s="46">
        <f t="shared" si="10"/>
        <v>87536</v>
      </c>
      <c r="AD59" s="41"/>
      <c r="AE59" s="66">
        <v>1800809</v>
      </c>
      <c r="AF59" s="66">
        <v>19295</v>
      </c>
      <c r="AG59" s="66">
        <v>916243</v>
      </c>
      <c r="AH59" s="66">
        <v>15</v>
      </c>
      <c r="AI59" s="53">
        <f t="shared" si="11"/>
        <v>2736362</v>
      </c>
      <c r="AJ59" s="66">
        <v>333</v>
      </c>
      <c r="AK59" s="53">
        <f t="shared" si="12"/>
        <v>2736029</v>
      </c>
      <c r="AL59" s="41"/>
    </row>
    <row r="60" spans="1:38" ht="15.75" customHeight="1">
      <c r="A60" s="4">
        <f t="shared" si="6"/>
        <v>57</v>
      </c>
      <c r="B60" s="43" t="s">
        <v>303</v>
      </c>
      <c r="C60" s="43">
        <v>9323</v>
      </c>
      <c r="D60" s="65" t="s">
        <v>47</v>
      </c>
      <c r="E60" s="65" t="str">
        <f t="shared" si="7"/>
        <v> </v>
      </c>
      <c r="F60" s="137" t="s">
        <v>316</v>
      </c>
      <c r="G60" s="99">
        <v>57478</v>
      </c>
      <c r="H60" s="66">
        <v>0</v>
      </c>
      <c r="I60" s="66">
        <v>95</v>
      </c>
      <c r="J60" s="66">
        <v>0</v>
      </c>
      <c r="K60" s="66">
        <v>0</v>
      </c>
      <c r="L60" s="66">
        <v>0</v>
      </c>
      <c r="M60" s="66">
        <v>30883</v>
      </c>
      <c r="N60" s="66">
        <v>16512</v>
      </c>
      <c r="O60" s="66">
        <v>0</v>
      </c>
      <c r="P60" s="66">
        <v>1790</v>
      </c>
      <c r="Q60" s="53">
        <f t="shared" si="8"/>
        <v>106758</v>
      </c>
      <c r="R60" s="10"/>
      <c r="S60" s="66">
        <v>18261</v>
      </c>
      <c r="T60" s="66">
        <v>0</v>
      </c>
      <c r="U60" s="66">
        <v>100</v>
      </c>
      <c r="V60" s="66">
        <v>250</v>
      </c>
      <c r="W60" s="66">
        <v>143817</v>
      </c>
      <c r="X60" s="66">
        <v>8562</v>
      </c>
      <c r="Y60" s="66">
        <v>345</v>
      </c>
      <c r="Z60" s="66">
        <v>0</v>
      </c>
      <c r="AA60" s="66">
        <v>15580</v>
      </c>
      <c r="AB60" s="48">
        <f t="shared" si="9"/>
        <v>186915</v>
      </c>
      <c r="AC60" s="46">
        <f t="shared" si="10"/>
        <v>-80157</v>
      </c>
      <c r="AD60" s="41"/>
      <c r="AE60" s="66">
        <v>0</v>
      </c>
      <c r="AF60" s="66">
        <v>0</v>
      </c>
      <c r="AG60" s="66">
        <v>300657</v>
      </c>
      <c r="AH60" s="66">
        <v>30</v>
      </c>
      <c r="AI60" s="53">
        <f t="shared" si="11"/>
        <v>300687</v>
      </c>
      <c r="AJ60" s="66">
        <v>0</v>
      </c>
      <c r="AK60" s="53">
        <f t="shared" si="12"/>
        <v>300687</v>
      </c>
      <c r="AL60" s="41"/>
    </row>
    <row r="61" spans="1:38" ht="15.75" customHeight="1">
      <c r="A61" s="4">
        <f t="shared" si="6"/>
        <v>58</v>
      </c>
      <c r="B61" s="43" t="s">
        <v>303</v>
      </c>
      <c r="C61" s="43">
        <v>9351</v>
      </c>
      <c r="D61" s="65" t="s">
        <v>56</v>
      </c>
      <c r="E61" s="65" t="str">
        <f t="shared" si="7"/>
        <v> </v>
      </c>
      <c r="F61" s="137" t="s">
        <v>316</v>
      </c>
      <c r="G61" s="99">
        <v>76576</v>
      </c>
      <c r="H61" s="66">
        <v>3975</v>
      </c>
      <c r="I61" s="66">
        <v>6555</v>
      </c>
      <c r="J61" s="66">
        <v>0</v>
      </c>
      <c r="K61" s="66">
        <v>2500</v>
      </c>
      <c r="L61" s="66">
        <v>0</v>
      </c>
      <c r="M61" s="66">
        <v>5713</v>
      </c>
      <c r="N61" s="66">
        <v>32894</v>
      </c>
      <c r="O61" s="66"/>
      <c r="P61" s="66">
        <v>134</v>
      </c>
      <c r="Q61" s="53">
        <f t="shared" si="8"/>
        <v>128347</v>
      </c>
      <c r="R61" s="10"/>
      <c r="S61" s="66">
        <v>46440</v>
      </c>
      <c r="T61" s="66">
        <v>0</v>
      </c>
      <c r="U61" s="66">
        <v>3439</v>
      </c>
      <c r="V61" s="66">
        <v>26396</v>
      </c>
      <c r="W61" s="66">
        <v>21045</v>
      </c>
      <c r="X61" s="66">
        <v>20351</v>
      </c>
      <c r="Y61" s="66">
        <v>6170</v>
      </c>
      <c r="Z61" s="66"/>
      <c r="AA61" s="66">
        <v>0</v>
      </c>
      <c r="AB61" s="48">
        <f t="shared" si="9"/>
        <v>123841</v>
      </c>
      <c r="AC61" s="46">
        <f t="shared" si="10"/>
        <v>4506</v>
      </c>
      <c r="AD61" s="41"/>
      <c r="AE61" s="66">
        <v>1170880</v>
      </c>
      <c r="AF61" s="66">
        <v>38818</v>
      </c>
      <c r="AG61" s="66">
        <v>679442</v>
      </c>
      <c r="AH61" s="66">
        <v>3460</v>
      </c>
      <c r="AI61" s="53">
        <f t="shared" si="11"/>
        <v>1892600</v>
      </c>
      <c r="AJ61" s="66">
        <v>618</v>
      </c>
      <c r="AK61" s="53">
        <f t="shared" si="12"/>
        <v>1891982</v>
      </c>
      <c r="AL61" s="41"/>
    </row>
    <row r="62" spans="1:38" ht="15.75" customHeight="1">
      <c r="A62" s="4">
        <f t="shared" si="6"/>
        <v>59</v>
      </c>
      <c r="B62" s="43" t="s">
        <v>303</v>
      </c>
      <c r="C62" s="43">
        <v>9326</v>
      </c>
      <c r="D62" s="65" t="s">
        <v>48</v>
      </c>
      <c r="E62" s="65">
        <f t="shared" si="7"/>
        <v>1</v>
      </c>
      <c r="F62" s="137" t="s">
        <v>315</v>
      </c>
      <c r="G62" s="99">
        <v>123844</v>
      </c>
      <c r="H62" s="66"/>
      <c r="I62" s="66">
        <v>6059</v>
      </c>
      <c r="J62" s="66">
        <v>0</v>
      </c>
      <c r="K62" s="66"/>
      <c r="L62" s="66"/>
      <c r="M62" s="66">
        <v>89235</v>
      </c>
      <c r="N62" s="66">
        <v>6110</v>
      </c>
      <c r="O62" s="66">
        <v>64324</v>
      </c>
      <c r="P62" s="66">
        <v>436</v>
      </c>
      <c r="Q62" s="53">
        <f t="shared" si="8"/>
        <v>290008</v>
      </c>
      <c r="R62" s="10"/>
      <c r="S62" s="66">
        <v>58271</v>
      </c>
      <c r="T62" s="66">
        <v>33000</v>
      </c>
      <c r="U62" s="66">
        <v>62649</v>
      </c>
      <c r="V62" s="66">
        <v>85141</v>
      </c>
      <c r="W62" s="66">
        <v>21731</v>
      </c>
      <c r="X62" s="66">
        <v>23081</v>
      </c>
      <c r="Y62" s="66"/>
      <c r="Z62" s="66">
        <v>6059</v>
      </c>
      <c r="AA62" s="66"/>
      <c r="AB62" s="48">
        <f t="shared" si="9"/>
        <v>289932</v>
      </c>
      <c r="AC62" s="46">
        <f t="shared" si="10"/>
        <v>76</v>
      </c>
      <c r="AD62" s="41"/>
      <c r="AE62" s="66">
        <v>3056001</v>
      </c>
      <c r="AF62" s="66">
        <v>57335</v>
      </c>
      <c r="AG62" s="66">
        <v>191776</v>
      </c>
      <c r="AH62" s="66">
        <v>12077</v>
      </c>
      <c r="AI62" s="53">
        <f t="shared" si="11"/>
        <v>3317189</v>
      </c>
      <c r="AJ62" s="66">
        <v>50725</v>
      </c>
      <c r="AK62" s="53">
        <f t="shared" si="12"/>
        <v>3266464</v>
      </c>
      <c r="AL62" s="41"/>
    </row>
    <row r="63" spans="1:38" ht="15.75" customHeight="1">
      <c r="A63" s="4">
        <f t="shared" si="6"/>
        <v>60</v>
      </c>
      <c r="B63" s="43" t="s">
        <v>303</v>
      </c>
      <c r="C63" s="43">
        <v>9325</v>
      </c>
      <c r="D63" s="65" t="s">
        <v>49</v>
      </c>
      <c r="E63" s="65" t="str">
        <f t="shared" si="7"/>
        <v> </v>
      </c>
      <c r="F63" s="137" t="s">
        <v>316</v>
      </c>
      <c r="G63" s="99">
        <v>150174</v>
      </c>
      <c r="H63" s="66">
        <v>7503</v>
      </c>
      <c r="I63" s="66">
        <v>0</v>
      </c>
      <c r="J63" s="66">
        <v>0</v>
      </c>
      <c r="K63" s="66">
        <v>21177</v>
      </c>
      <c r="L63" s="66">
        <v>0</v>
      </c>
      <c r="M63" s="66">
        <v>246051</v>
      </c>
      <c r="N63" s="66">
        <v>16419</v>
      </c>
      <c r="O63" s="66">
        <v>0</v>
      </c>
      <c r="P63" s="66">
        <v>19269</v>
      </c>
      <c r="Q63" s="53">
        <f t="shared" si="8"/>
        <v>460593</v>
      </c>
      <c r="R63" s="10"/>
      <c r="S63" s="66">
        <v>51210</v>
      </c>
      <c r="T63" s="66">
        <v>49212</v>
      </c>
      <c r="U63" s="66">
        <v>6508</v>
      </c>
      <c r="V63" s="66">
        <v>55067</v>
      </c>
      <c r="W63" s="66">
        <v>38756</v>
      </c>
      <c r="X63" s="66">
        <v>114785</v>
      </c>
      <c r="Y63" s="66">
        <v>24849</v>
      </c>
      <c r="Z63" s="66">
        <v>0</v>
      </c>
      <c r="AA63" s="66">
        <v>2724</v>
      </c>
      <c r="AB63" s="48">
        <f t="shared" si="9"/>
        <v>343111</v>
      </c>
      <c r="AC63" s="46">
        <f t="shared" si="10"/>
        <v>117482</v>
      </c>
      <c r="AD63" s="41"/>
      <c r="AE63" s="66">
        <v>7021000</v>
      </c>
      <c r="AF63" s="66"/>
      <c r="AG63" s="66">
        <v>499442</v>
      </c>
      <c r="AH63" s="66"/>
      <c r="AI63" s="53">
        <f t="shared" si="11"/>
        <v>7520442</v>
      </c>
      <c r="AJ63" s="66">
        <v>65852</v>
      </c>
      <c r="AK63" s="53">
        <f t="shared" si="12"/>
        <v>7454590</v>
      </c>
      <c r="AL63" s="41"/>
    </row>
    <row r="64" spans="1:38" ht="15.75" customHeight="1">
      <c r="A64" s="4">
        <f t="shared" si="6"/>
        <v>61</v>
      </c>
      <c r="B64" s="43" t="s">
        <v>303</v>
      </c>
      <c r="C64" s="43">
        <v>9302</v>
      </c>
      <c r="D64" s="65" t="s">
        <v>50</v>
      </c>
      <c r="E64" s="65">
        <f t="shared" si="7"/>
        <v>1</v>
      </c>
      <c r="F64" s="137" t="s">
        <v>315</v>
      </c>
      <c r="G64" s="99">
        <v>28031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/>
      <c r="N64" s="66"/>
      <c r="O64" s="66">
        <v>36800</v>
      </c>
      <c r="P64" s="66">
        <v>110</v>
      </c>
      <c r="Q64" s="53">
        <f t="shared" si="8"/>
        <v>64941</v>
      </c>
      <c r="R64" s="10"/>
      <c r="S64" s="66">
        <v>13031</v>
      </c>
      <c r="T64" s="66"/>
      <c r="U64" s="66">
        <v>2035</v>
      </c>
      <c r="V64" s="66">
        <v>4000</v>
      </c>
      <c r="W64" s="66">
        <v>8807</v>
      </c>
      <c r="X64" s="66">
        <v>7156</v>
      </c>
      <c r="Y64" s="66">
        <v>160</v>
      </c>
      <c r="Z64" s="66"/>
      <c r="AA64" s="66">
        <v>8827</v>
      </c>
      <c r="AB64" s="48">
        <f t="shared" si="9"/>
        <v>44016</v>
      </c>
      <c r="AC64" s="46">
        <f t="shared" si="10"/>
        <v>20925</v>
      </c>
      <c r="AD64" s="41"/>
      <c r="AE64" s="66">
        <v>1250000</v>
      </c>
      <c r="AF64" s="66">
        <v>10929</v>
      </c>
      <c r="AG64" s="66">
        <v>39253</v>
      </c>
      <c r="AH64" s="66">
        <v>0</v>
      </c>
      <c r="AI64" s="53">
        <f t="shared" si="11"/>
        <v>1300182</v>
      </c>
      <c r="AJ64" s="66"/>
      <c r="AK64" s="53">
        <f t="shared" si="12"/>
        <v>1300182</v>
      </c>
      <c r="AL64" s="41"/>
    </row>
    <row r="65" spans="1:38" ht="15.75" customHeight="1">
      <c r="A65" s="4">
        <f t="shared" si="6"/>
        <v>62</v>
      </c>
      <c r="B65" s="43" t="s">
        <v>303</v>
      </c>
      <c r="C65" s="43">
        <v>9321</v>
      </c>
      <c r="D65" s="65" t="s">
        <v>51</v>
      </c>
      <c r="E65" s="65">
        <f t="shared" si="7"/>
        <v>1</v>
      </c>
      <c r="F65" s="137" t="s">
        <v>315</v>
      </c>
      <c r="G65" s="99">
        <v>600385</v>
      </c>
      <c r="H65" s="66">
        <v>0</v>
      </c>
      <c r="I65" s="66">
        <v>7032</v>
      </c>
      <c r="J65" s="66">
        <v>0</v>
      </c>
      <c r="K65" s="66">
        <v>68500</v>
      </c>
      <c r="L65" s="66">
        <v>0</v>
      </c>
      <c r="M65" s="66">
        <v>50379</v>
      </c>
      <c r="N65" s="66">
        <v>721</v>
      </c>
      <c r="O65" s="66">
        <v>-2455</v>
      </c>
      <c r="P65" s="66">
        <v>155</v>
      </c>
      <c r="Q65" s="53">
        <f t="shared" si="8"/>
        <v>724717</v>
      </c>
      <c r="R65" s="10"/>
      <c r="S65" s="66">
        <v>190064</v>
      </c>
      <c r="T65" s="66">
        <v>77760</v>
      </c>
      <c r="U65" s="66">
        <v>2435</v>
      </c>
      <c r="V65" s="66">
        <v>197673</v>
      </c>
      <c r="W65" s="66">
        <v>227383</v>
      </c>
      <c r="X65" s="66">
        <v>44976</v>
      </c>
      <c r="Y65" s="66">
        <v>30732</v>
      </c>
      <c r="Z65" s="66"/>
      <c r="AA65" s="66">
        <v>55879</v>
      </c>
      <c r="AB65" s="48">
        <f t="shared" si="9"/>
        <v>826902</v>
      </c>
      <c r="AC65" s="46">
        <f t="shared" si="10"/>
        <v>-102185</v>
      </c>
      <c r="AD65" s="41"/>
      <c r="AE65" s="66">
        <v>3912418</v>
      </c>
      <c r="AF65" s="66">
        <v>90469</v>
      </c>
      <c r="AG65" s="66">
        <v>148067</v>
      </c>
      <c r="AH65" s="66">
        <v>4145</v>
      </c>
      <c r="AI65" s="53">
        <f t="shared" si="11"/>
        <v>4155099</v>
      </c>
      <c r="AJ65" s="66">
        <v>314547</v>
      </c>
      <c r="AK65" s="53">
        <f t="shared" si="12"/>
        <v>3840552</v>
      </c>
      <c r="AL65" s="41"/>
    </row>
    <row r="66" spans="1:38" ht="15.75" customHeight="1">
      <c r="A66" s="4">
        <f t="shared" si="6"/>
        <v>63</v>
      </c>
      <c r="B66" s="43" t="s">
        <v>303</v>
      </c>
      <c r="C66" s="43">
        <v>9327</v>
      </c>
      <c r="D66" s="65" t="s">
        <v>28</v>
      </c>
      <c r="E66" s="65">
        <f t="shared" si="7"/>
        <v>1</v>
      </c>
      <c r="F66" s="137" t="s">
        <v>315</v>
      </c>
      <c r="G66" s="99">
        <v>249130</v>
      </c>
      <c r="H66" s="66"/>
      <c r="I66" s="66">
        <v>0</v>
      </c>
      <c r="J66" s="66">
        <v>3323834</v>
      </c>
      <c r="K66" s="66">
        <v>0</v>
      </c>
      <c r="L66" s="66">
        <v>177500</v>
      </c>
      <c r="M66" s="66">
        <v>90410</v>
      </c>
      <c r="N66" s="66">
        <v>25899</v>
      </c>
      <c r="O66" s="66">
        <v>44360</v>
      </c>
      <c r="P66" s="66">
        <v>30040</v>
      </c>
      <c r="Q66" s="53">
        <f t="shared" si="8"/>
        <v>3941173</v>
      </c>
      <c r="R66" s="10"/>
      <c r="S66" s="66">
        <v>95229</v>
      </c>
      <c r="T66" s="66">
        <v>3883</v>
      </c>
      <c r="U66" s="66">
        <v>20882</v>
      </c>
      <c r="V66" s="66">
        <v>30948</v>
      </c>
      <c r="W66" s="66">
        <v>149497</v>
      </c>
      <c r="X66" s="66">
        <v>123820</v>
      </c>
      <c r="Y66" s="66"/>
      <c r="Z66" s="66">
        <v>0</v>
      </c>
      <c r="AA66" s="66">
        <v>415719</v>
      </c>
      <c r="AB66" s="48">
        <f t="shared" si="9"/>
        <v>839978</v>
      </c>
      <c r="AC66" s="46">
        <f t="shared" si="10"/>
        <v>3101195</v>
      </c>
      <c r="AD66" s="41"/>
      <c r="AE66" s="66">
        <v>8667086</v>
      </c>
      <c r="AF66" s="66">
        <v>491801</v>
      </c>
      <c r="AG66" s="66">
        <v>374227</v>
      </c>
      <c r="AH66" s="66">
        <v>243271</v>
      </c>
      <c r="AI66" s="53">
        <f t="shared" si="11"/>
        <v>9776385</v>
      </c>
      <c r="AJ66" s="66">
        <v>1335921</v>
      </c>
      <c r="AK66" s="53">
        <f t="shared" si="12"/>
        <v>8440464</v>
      </c>
      <c r="AL66" s="41"/>
    </row>
    <row r="67" spans="1:38" ht="15.75" customHeight="1">
      <c r="A67" s="4">
        <f t="shared" si="6"/>
        <v>64</v>
      </c>
      <c r="B67" s="43" t="s">
        <v>303</v>
      </c>
      <c r="C67" s="43">
        <v>10004</v>
      </c>
      <c r="D67" s="65" t="s">
        <v>52</v>
      </c>
      <c r="E67" s="65">
        <f t="shared" si="7"/>
        <v>1</v>
      </c>
      <c r="F67" s="137" t="s">
        <v>315</v>
      </c>
      <c r="G67" s="99">
        <v>134410</v>
      </c>
      <c r="H67" s="66">
        <v>1785</v>
      </c>
      <c r="I67" s="66"/>
      <c r="J67" s="66">
        <v>230242</v>
      </c>
      <c r="K67" s="66"/>
      <c r="L67" s="66">
        <v>0</v>
      </c>
      <c r="M67" s="66">
        <v>26925</v>
      </c>
      <c r="N67" s="66">
        <v>33068</v>
      </c>
      <c r="O67" s="66">
        <v>0</v>
      </c>
      <c r="P67" s="66">
        <v>28949</v>
      </c>
      <c r="Q67" s="53">
        <f t="shared" si="8"/>
        <v>455379</v>
      </c>
      <c r="R67" s="10"/>
      <c r="S67" s="66">
        <v>52403</v>
      </c>
      <c r="T67" s="66">
        <v>23400</v>
      </c>
      <c r="U67" s="66">
        <v>5600</v>
      </c>
      <c r="V67" s="66">
        <v>3600</v>
      </c>
      <c r="W67" s="66">
        <v>39299</v>
      </c>
      <c r="X67" s="66">
        <v>22751</v>
      </c>
      <c r="Y67" s="66"/>
      <c r="Z67" s="66">
        <v>3585</v>
      </c>
      <c r="AA67" s="66">
        <v>43115</v>
      </c>
      <c r="AB67" s="48">
        <f t="shared" si="9"/>
        <v>193753</v>
      </c>
      <c r="AC67" s="46">
        <f t="shared" si="10"/>
        <v>261626</v>
      </c>
      <c r="AD67" s="41"/>
      <c r="AE67" s="66">
        <v>1535000</v>
      </c>
      <c r="AF67" s="66">
        <v>0</v>
      </c>
      <c r="AG67" s="66">
        <v>1022477</v>
      </c>
      <c r="AH67" s="66"/>
      <c r="AI67" s="53">
        <f t="shared" si="11"/>
        <v>2557477</v>
      </c>
      <c r="AJ67" s="66">
        <v>10735</v>
      </c>
      <c r="AK67" s="53">
        <f t="shared" si="12"/>
        <v>2546742</v>
      </c>
      <c r="AL67" s="41"/>
    </row>
    <row r="68" spans="1:38" ht="15.75" customHeight="1">
      <c r="A68" s="4">
        <f t="shared" si="6"/>
        <v>65</v>
      </c>
      <c r="B68" s="43" t="s">
        <v>303</v>
      </c>
      <c r="C68" s="43">
        <v>9286</v>
      </c>
      <c r="D68" s="65" t="s">
        <v>14</v>
      </c>
      <c r="E68" s="65">
        <f aca="true" t="shared" si="13" ref="E68:E76">IF(F68="Y",1," ")</f>
        <v>1</v>
      </c>
      <c r="F68" s="137" t="s">
        <v>315</v>
      </c>
      <c r="G68" s="99">
        <v>138601</v>
      </c>
      <c r="H68" s="66">
        <v>1397</v>
      </c>
      <c r="I68" s="66">
        <v>14295</v>
      </c>
      <c r="J68" s="66">
        <v>0</v>
      </c>
      <c r="K68" s="66">
        <v>0</v>
      </c>
      <c r="L68" s="66"/>
      <c r="M68" s="66">
        <v>98177</v>
      </c>
      <c r="N68" s="66">
        <v>10119</v>
      </c>
      <c r="O68" s="66">
        <v>22109</v>
      </c>
      <c r="P68" s="66"/>
      <c r="Q68" s="53">
        <f aca="true" t="shared" si="14" ref="Q68:Q76">SUM(G68:P68)</f>
        <v>284698</v>
      </c>
      <c r="R68" s="11"/>
      <c r="S68" s="66">
        <v>57240</v>
      </c>
      <c r="T68" s="66">
        <v>28600</v>
      </c>
      <c r="U68" s="66">
        <v>10544</v>
      </c>
      <c r="V68" s="66">
        <v>21222</v>
      </c>
      <c r="W68" s="66">
        <v>46481</v>
      </c>
      <c r="X68" s="66">
        <v>48020</v>
      </c>
      <c r="Y68" s="66">
        <v>13312</v>
      </c>
      <c r="Z68" s="66">
        <v>1397</v>
      </c>
      <c r="AA68" s="66">
        <v>0</v>
      </c>
      <c r="AB68" s="48">
        <f aca="true" t="shared" si="15" ref="AB68:AB76">SUM(S68:AA68)</f>
        <v>226816</v>
      </c>
      <c r="AC68" s="46">
        <f aca="true" t="shared" si="16" ref="AC68:AC76">+Q68-AB68</f>
        <v>57882</v>
      </c>
      <c r="AD68" s="41"/>
      <c r="AE68" s="66">
        <v>5025000</v>
      </c>
      <c r="AF68" s="66">
        <v>43935</v>
      </c>
      <c r="AG68" s="66">
        <v>306810</v>
      </c>
      <c r="AH68" s="66">
        <v>96</v>
      </c>
      <c r="AI68" s="53">
        <f aca="true" t="shared" si="17" ref="AI68:AI76">SUM(AE68:AH68)</f>
        <v>5375841</v>
      </c>
      <c r="AJ68" s="66">
        <v>5346324</v>
      </c>
      <c r="AK68" s="53">
        <f aca="true" t="shared" si="18" ref="AK68:AK76">+AI68-AJ68</f>
        <v>29517</v>
      </c>
      <c r="AL68" s="41"/>
    </row>
    <row r="69" spans="1:38" ht="15.75" customHeight="1">
      <c r="A69" s="4">
        <f t="shared" si="6"/>
        <v>66</v>
      </c>
      <c r="B69" s="43" t="s">
        <v>303</v>
      </c>
      <c r="C69" s="43">
        <v>9337</v>
      </c>
      <c r="D69" s="65" t="s">
        <v>29</v>
      </c>
      <c r="E69" s="65">
        <f t="shared" si="13"/>
        <v>1</v>
      </c>
      <c r="F69" s="137" t="s">
        <v>315</v>
      </c>
      <c r="G69" s="99">
        <v>55915</v>
      </c>
      <c r="H69" s="66">
        <v>3845</v>
      </c>
      <c r="I69" s="66">
        <v>0</v>
      </c>
      <c r="J69" s="66">
        <v>0</v>
      </c>
      <c r="K69" s="66">
        <v>0</v>
      </c>
      <c r="L69" s="66">
        <v>0</v>
      </c>
      <c r="M69" s="66">
        <v>67984</v>
      </c>
      <c r="N69" s="66">
        <v>13288</v>
      </c>
      <c r="O69" s="66"/>
      <c r="P69" s="66"/>
      <c r="Q69" s="53">
        <f t="shared" si="14"/>
        <v>141032</v>
      </c>
      <c r="R69" s="10"/>
      <c r="S69" s="66">
        <v>59369</v>
      </c>
      <c r="T69" s="66">
        <v>5371</v>
      </c>
      <c r="U69" s="66">
        <v>400</v>
      </c>
      <c r="V69" s="66">
        <v>19082</v>
      </c>
      <c r="W69" s="66">
        <v>18330</v>
      </c>
      <c r="X69" s="66">
        <v>12619</v>
      </c>
      <c r="Y69" s="66">
        <v>3520</v>
      </c>
      <c r="Z69" s="66">
        <v>150</v>
      </c>
      <c r="AA69" s="66">
        <v>1775</v>
      </c>
      <c r="AB69" s="48">
        <f t="shared" si="15"/>
        <v>120616</v>
      </c>
      <c r="AC69" s="46">
        <f t="shared" si="16"/>
        <v>20416</v>
      </c>
      <c r="AD69" s="41"/>
      <c r="AE69" s="66">
        <v>3099899</v>
      </c>
      <c r="AF69" s="66">
        <v>15554</v>
      </c>
      <c r="AG69" s="66">
        <v>332999</v>
      </c>
      <c r="AH69" s="66">
        <v>1459</v>
      </c>
      <c r="AI69" s="53">
        <f t="shared" si="17"/>
        <v>3449911</v>
      </c>
      <c r="AJ69" s="66">
        <v>50788</v>
      </c>
      <c r="AK69" s="53">
        <f t="shared" si="18"/>
        <v>3399123</v>
      </c>
      <c r="AL69" s="41"/>
    </row>
    <row r="70" spans="1:38" ht="15.75" customHeight="1">
      <c r="A70" s="4">
        <f aca="true" t="shared" si="19" ref="A70:A76">+A69+1</f>
        <v>67</v>
      </c>
      <c r="B70" s="43" t="s">
        <v>303</v>
      </c>
      <c r="C70" s="43">
        <v>9352</v>
      </c>
      <c r="D70" s="65" t="s">
        <v>264</v>
      </c>
      <c r="E70" s="65">
        <f t="shared" si="13"/>
        <v>1</v>
      </c>
      <c r="F70" s="137" t="s">
        <v>315</v>
      </c>
      <c r="G70" s="99">
        <v>36388</v>
      </c>
      <c r="H70" s="66">
        <v>946</v>
      </c>
      <c r="I70" s="66">
        <v>59</v>
      </c>
      <c r="J70" s="66">
        <v>0</v>
      </c>
      <c r="K70" s="66">
        <v>5000</v>
      </c>
      <c r="L70" s="66">
        <v>0</v>
      </c>
      <c r="M70" s="66">
        <v>15600</v>
      </c>
      <c r="N70" s="66">
        <v>1281</v>
      </c>
      <c r="O70" s="66">
        <v>12901</v>
      </c>
      <c r="P70" s="66">
        <v>20686</v>
      </c>
      <c r="Q70" s="53">
        <f t="shared" si="14"/>
        <v>92861</v>
      </c>
      <c r="R70" s="10"/>
      <c r="S70" s="66">
        <v>30247</v>
      </c>
      <c r="T70" s="66">
        <v>0</v>
      </c>
      <c r="U70" s="66">
        <v>663</v>
      </c>
      <c r="V70" s="66">
        <v>1458</v>
      </c>
      <c r="W70" s="66">
        <v>32826</v>
      </c>
      <c r="X70" s="66">
        <v>7961</v>
      </c>
      <c r="Y70" s="66">
        <v>1784</v>
      </c>
      <c r="Z70" s="66">
        <v>0</v>
      </c>
      <c r="AA70" s="66">
        <v>12648</v>
      </c>
      <c r="AB70" s="48">
        <f t="shared" si="15"/>
        <v>87587</v>
      </c>
      <c r="AC70" s="46">
        <f t="shared" si="16"/>
        <v>5274</v>
      </c>
      <c r="AD70" s="41"/>
      <c r="AE70" s="66">
        <v>1578000</v>
      </c>
      <c r="AF70" s="66">
        <v>87690</v>
      </c>
      <c r="AG70" s="66">
        <v>39835</v>
      </c>
      <c r="AH70" s="66">
        <v>0</v>
      </c>
      <c r="AI70" s="53">
        <f t="shared" si="17"/>
        <v>1705525</v>
      </c>
      <c r="AJ70" s="66">
        <v>0</v>
      </c>
      <c r="AK70" s="53">
        <f t="shared" si="18"/>
        <v>1705525</v>
      </c>
      <c r="AL70" s="41"/>
    </row>
    <row r="71" spans="1:38" ht="15.75" customHeight="1">
      <c r="A71" s="4">
        <f t="shared" si="19"/>
        <v>68</v>
      </c>
      <c r="B71" s="43" t="s">
        <v>303</v>
      </c>
      <c r="C71" s="43">
        <v>9538</v>
      </c>
      <c r="D71" s="65" t="s">
        <v>299</v>
      </c>
      <c r="E71" s="65">
        <f t="shared" si="13"/>
        <v>1</v>
      </c>
      <c r="F71" s="137" t="s">
        <v>315</v>
      </c>
      <c r="G71" s="99">
        <v>42081</v>
      </c>
      <c r="H71" s="66">
        <v>0</v>
      </c>
      <c r="I71" s="66">
        <v>350</v>
      </c>
      <c r="J71" s="66">
        <v>0</v>
      </c>
      <c r="K71" s="66">
        <v>0</v>
      </c>
      <c r="L71" s="66">
        <v>0</v>
      </c>
      <c r="M71" s="66">
        <v>28042</v>
      </c>
      <c r="N71" s="66">
        <v>5649</v>
      </c>
      <c r="O71" s="66"/>
      <c r="P71" s="66"/>
      <c r="Q71" s="53">
        <f t="shared" si="14"/>
        <v>76122</v>
      </c>
      <c r="R71" s="10"/>
      <c r="S71" s="66">
        <v>43558</v>
      </c>
      <c r="T71" s="66">
        <v>9100</v>
      </c>
      <c r="U71" s="66"/>
      <c r="V71" s="66">
        <v>202</v>
      </c>
      <c r="W71" s="66">
        <v>16752</v>
      </c>
      <c r="X71" s="66">
        <v>15320</v>
      </c>
      <c r="Y71" s="66">
        <v>462</v>
      </c>
      <c r="Z71" s="66">
        <v>1920</v>
      </c>
      <c r="AA71" s="66"/>
      <c r="AB71" s="48">
        <f t="shared" si="15"/>
        <v>87314</v>
      </c>
      <c r="AC71" s="46">
        <f t="shared" si="16"/>
        <v>-11192</v>
      </c>
      <c r="AD71" s="41"/>
      <c r="AE71" s="66">
        <v>620000</v>
      </c>
      <c r="AF71" s="66">
        <v>36096</v>
      </c>
      <c r="AG71" s="66">
        <v>112409</v>
      </c>
      <c r="AH71" s="66"/>
      <c r="AI71" s="53">
        <f t="shared" si="17"/>
        <v>768505</v>
      </c>
      <c r="AJ71" s="66">
        <v>3399</v>
      </c>
      <c r="AK71" s="53">
        <f t="shared" si="18"/>
        <v>765106</v>
      </c>
      <c r="AL71" s="41"/>
    </row>
    <row r="72" spans="1:38" ht="15.75" customHeight="1">
      <c r="A72" s="4">
        <f t="shared" si="19"/>
        <v>69</v>
      </c>
      <c r="B72" s="43" t="s">
        <v>303</v>
      </c>
      <c r="C72" s="43">
        <v>9331</v>
      </c>
      <c r="D72" s="65" t="s">
        <v>30</v>
      </c>
      <c r="E72" s="65">
        <f t="shared" si="13"/>
        <v>1</v>
      </c>
      <c r="F72" s="137" t="s">
        <v>315</v>
      </c>
      <c r="G72" s="99">
        <v>40842</v>
      </c>
      <c r="H72" s="66">
        <v>0</v>
      </c>
      <c r="I72" s="66">
        <v>370</v>
      </c>
      <c r="J72" s="66">
        <v>0</v>
      </c>
      <c r="K72" s="66"/>
      <c r="L72" s="66">
        <v>500</v>
      </c>
      <c r="M72" s="66">
        <v>561</v>
      </c>
      <c r="N72" s="66">
        <v>14070</v>
      </c>
      <c r="O72" s="66">
        <v>27</v>
      </c>
      <c r="P72" s="66">
        <v>0</v>
      </c>
      <c r="Q72" s="53">
        <f t="shared" si="14"/>
        <v>56370</v>
      </c>
      <c r="R72" s="10"/>
      <c r="S72" s="66">
        <v>4976</v>
      </c>
      <c r="T72" s="66">
        <v>0</v>
      </c>
      <c r="U72" s="66">
        <v>1951</v>
      </c>
      <c r="V72" s="66">
        <v>1206</v>
      </c>
      <c r="W72" s="66">
        <v>7165</v>
      </c>
      <c r="X72" s="66">
        <v>8165</v>
      </c>
      <c r="Y72" s="66"/>
      <c r="Z72" s="66">
        <v>370</v>
      </c>
      <c r="AA72" s="66">
        <v>0</v>
      </c>
      <c r="AB72" s="48">
        <f t="shared" si="15"/>
        <v>23833</v>
      </c>
      <c r="AC72" s="46">
        <f t="shared" si="16"/>
        <v>32537</v>
      </c>
      <c r="AD72" s="41"/>
      <c r="AE72" s="66">
        <v>1031181</v>
      </c>
      <c r="AF72" s="66">
        <v>1549</v>
      </c>
      <c r="AG72" s="66">
        <v>329684</v>
      </c>
      <c r="AH72" s="66">
        <v>564</v>
      </c>
      <c r="AI72" s="53">
        <f t="shared" si="17"/>
        <v>1362978</v>
      </c>
      <c r="AJ72" s="66">
        <v>818</v>
      </c>
      <c r="AK72" s="53">
        <f t="shared" si="18"/>
        <v>1362160</v>
      </c>
      <c r="AL72" s="41"/>
    </row>
    <row r="73" spans="1:38" s="47" customFormat="1" ht="15.75" customHeight="1">
      <c r="A73" s="4">
        <f t="shared" si="19"/>
        <v>70</v>
      </c>
      <c r="B73" s="91" t="s">
        <v>303</v>
      </c>
      <c r="C73" s="91">
        <v>9332</v>
      </c>
      <c r="D73" s="92" t="s">
        <v>54</v>
      </c>
      <c r="E73" s="65">
        <f t="shared" si="13"/>
        <v>1</v>
      </c>
      <c r="F73" s="137" t="s">
        <v>315</v>
      </c>
      <c r="G73" s="99">
        <v>25346</v>
      </c>
      <c r="H73" s="100">
        <v>1987</v>
      </c>
      <c r="I73" s="100"/>
      <c r="J73" s="100">
        <v>0</v>
      </c>
      <c r="K73" s="100">
        <v>0</v>
      </c>
      <c r="L73" s="100">
        <v>0</v>
      </c>
      <c r="M73" s="100">
        <v>692</v>
      </c>
      <c r="N73" s="100">
        <v>13109</v>
      </c>
      <c r="O73" s="100">
        <v>808</v>
      </c>
      <c r="P73" s="100">
        <v>335</v>
      </c>
      <c r="Q73" s="53">
        <f t="shared" si="14"/>
        <v>42277</v>
      </c>
      <c r="R73" s="11"/>
      <c r="S73" s="100">
        <v>1550</v>
      </c>
      <c r="T73" s="100">
        <v>0</v>
      </c>
      <c r="U73" s="100">
        <v>4169</v>
      </c>
      <c r="V73" s="100">
        <v>0</v>
      </c>
      <c r="W73" s="100">
        <v>10278</v>
      </c>
      <c r="X73" s="100">
        <v>5977</v>
      </c>
      <c r="Y73" s="100"/>
      <c r="Z73" s="100">
        <v>2310</v>
      </c>
      <c r="AA73" s="100">
        <v>2270</v>
      </c>
      <c r="AB73" s="48">
        <f t="shared" si="15"/>
        <v>26554</v>
      </c>
      <c r="AC73" s="46">
        <f t="shared" si="16"/>
        <v>15723</v>
      </c>
      <c r="AD73" s="94"/>
      <c r="AE73" s="100">
        <v>334000</v>
      </c>
      <c r="AF73" s="100">
        <v>9282</v>
      </c>
      <c r="AG73" s="100">
        <v>206244</v>
      </c>
      <c r="AH73" s="100">
        <v>553</v>
      </c>
      <c r="AI73" s="53">
        <f t="shared" si="17"/>
        <v>550079</v>
      </c>
      <c r="AJ73" s="100">
        <v>0</v>
      </c>
      <c r="AK73" s="53">
        <f t="shared" si="18"/>
        <v>550079</v>
      </c>
      <c r="AL73" s="94"/>
    </row>
    <row r="74" spans="1:38" s="47" customFormat="1" ht="15.75" customHeight="1">
      <c r="A74" s="4">
        <f t="shared" si="19"/>
        <v>71</v>
      </c>
      <c r="B74" s="91" t="s">
        <v>303</v>
      </c>
      <c r="C74" s="91">
        <v>9985</v>
      </c>
      <c r="D74" s="92" t="s">
        <v>31</v>
      </c>
      <c r="E74" s="65" t="str">
        <f t="shared" si="13"/>
        <v> </v>
      </c>
      <c r="F74" s="137" t="s">
        <v>316</v>
      </c>
      <c r="G74" s="99">
        <v>4264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56</v>
      </c>
      <c r="O74" s="100">
        <v>0</v>
      </c>
      <c r="P74" s="100">
        <v>3500</v>
      </c>
      <c r="Q74" s="53">
        <f t="shared" si="14"/>
        <v>7820</v>
      </c>
      <c r="R74" s="10"/>
      <c r="S74" s="100">
        <v>0</v>
      </c>
      <c r="T74" s="100">
        <v>0</v>
      </c>
      <c r="U74" s="100">
        <v>0</v>
      </c>
      <c r="V74" s="100">
        <v>0</v>
      </c>
      <c r="W74" s="100">
        <v>4630</v>
      </c>
      <c r="X74" s="100">
        <v>2480</v>
      </c>
      <c r="Y74" s="100">
        <v>0</v>
      </c>
      <c r="Z74" s="100">
        <v>0</v>
      </c>
      <c r="AA74" s="100">
        <v>200</v>
      </c>
      <c r="AB74" s="48">
        <f t="shared" si="15"/>
        <v>7310</v>
      </c>
      <c r="AC74" s="46">
        <f t="shared" si="16"/>
        <v>510</v>
      </c>
      <c r="AD74" s="94"/>
      <c r="AE74" s="100">
        <v>0</v>
      </c>
      <c r="AF74" s="100">
        <v>5790</v>
      </c>
      <c r="AG74" s="100">
        <v>6356</v>
      </c>
      <c r="AH74" s="100">
        <v>0</v>
      </c>
      <c r="AI74" s="53">
        <f t="shared" si="17"/>
        <v>12146</v>
      </c>
      <c r="AJ74" s="100">
        <v>12146</v>
      </c>
      <c r="AK74" s="53">
        <f t="shared" si="18"/>
        <v>0</v>
      </c>
      <c r="AL74" s="94"/>
    </row>
    <row r="75" spans="1:38" s="47" customFormat="1" ht="15.75" customHeight="1">
      <c r="A75" s="4">
        <f t="shared" si="19"/>
        <v>72</v>
      </c>
      <c r="B75" s="91" t="s">
        <v>303</v>
      </c>
      <c r="C75" s="91">
        <v>9268</v>
      </c>
      <c r="D75" s="92" t="s">
        <v>4</v>
      </c>
      <c r="E75" s="65">
        <f t="shared" si="13"/>
        <v>1</v>
      </c>
      <c r="F75" s="137" t="s">
        <v>315</v>
      </c>
      <c r="G75" s="99">
        <v>111918</v>
      </c>
      <c r="H75" s="100">
        <v>0</v>
      </c>
      <c r="I75" s="100">
        <v>0</v>
      </c>
      <c r="J75" s="100"/>
      <c r="K75" s="100">
        <v>1599</v>
      </c>
      <c r="L75" s="100">
        <v>0</v>
      </c>
      <c r="M75" s="100">
        <v>5376</v>
      </c>
      <c r="N75" s="100">
        <v>16736</v>
      </c>
      <c r="O75" s="100"/>
      <c r="P75" s="100">
        <v>1531</v>
      </c>
      <c r="Q75" s="53">
        <f t="shared" si="14"/>
        <v>137160</v>
      </c>
      <c r="R75" s="10"/>
      <c r="S75" s="100">
        <v>56525</v>
      </c>
      <c r="T75" s="100"/>
      <c r="U75" s="100">
        <v>5927</v>
      </c>
      <c r="V75" s="100">
        <v>11016</v>
      </c>
      <c r="W75" s="100">
        <v>15633</v>
      </c>
      <c r="X75" s="100">
        <v>19879</v>
      </c>
      <c r="Y75" s="100">
        <v>14455</v>
      </c>
      <c r="Z75" s="100"/>
      <c r="AA75" s="100">
        <v>0</v>
      </c>
      <c r="AB75" s="48">
        <f t="shared" si="15"/>
        <v>123435</v>
      </c>
      <c r="AC75" s="46">
        <f t="shared" si="16"/>
        <v>13725</v>
      </c>
      <c r="AD75" s="94"/>
      <c r="AE75" s="100">
        <v>1508025</v>
      </c>
      <c r="AF75" s="100">
        <v>236191</v>
      </c>
      <c r="AG75" s="100">
        <v>145551</v>
      </c>
      <c r="AH75" s="100"/>
      <c r="AI75" s="53">
        <f t="shared" si="17"/>
        <v>1889767</v>
      </c>
      <c r="AJ75" s="100">
        <v>3226</v>
      </c>
      <c r="AK75" s="53">
        <f t="shared" si="18"/>
        <v>1886541</v>
      </c>
      <c r="AL75" s="94"/>
    </row>
    <row r="76" spans="1:38" s="47" customFormat="1" ht="15.75" customHeight="1">
      <c r="A76" s="4">
        <f t="shared" si="19"/>
        <v>73</v>
      </c>
      <c r="B76" s="91" t="s">
        <v>303</v>
      </c>
      <c r="C76" s="91">
        <v>9270</v>
      </c>
      <c r="D76" s="92" t="s">
        <v>308</v>
      </c>
      <c r="E76" s="65">
        <f t="shared" si="13"/>
        <v>1</v>
      </c>
      <c r="F76" s="137" t="s">
        <v>315</v>
      </c>
      <c r="G76" s="99">
        <v>192933</v>
      </c>
      <c r="H76" s="100">
        <v>10172</v>
      </c>
      <c r="I76" s="100">
        <v>0</v>
      </c>
      <c r="J76" s="100">
        <v>0</v>
      </c>
      <c r="K76" s="100">
        <v>0</v>
      </c>
      <c r="L76" s="100">
        <v>0</v>
      </c>
      <c r="M76" s="100">
        <v>87389</v>
      </c>
      <c r="N76" s="100">
        <v>54141</v>
      </c>
      <c r="O76" s="100">
        <v>19907</v>
      </c>
      <c r="P76" s="100"/>
      <c r="Q76" s="53">
        <f t="shared" si="14"/>
        <v>364542</v>
      </c>
      <c r="R76" s="10"/>
      <c r="S76" s="100">
        <v>152045</v>
      </c>
      <c r="T76" s="100">
        <v>27683</v>
      </c>
      <c r="U76" s="100"/>
      <c r="V76" s="100">
        <v>71856</v>
      </c>
      <c r="W76" s="100">
        <v>89188</v>
      </c>
      <c r="X76" s="100">
        <v>59867</v>
      </c>
      <c r="Y76" s="100">
        <v>11991</v>
      </c>
      <c r="Z76" s="100">
        <v>7680</v>
      </c>
      <c r="AA76" s="100">
        <v>0</v>
      </c>
      <c r="AB76" s="48">
        <f t="shared" si="15"/>
        <v>420310</v>
      </c>
      <c r="AC76" s="46">
        <f t="shared" si="16"/>
        <v>-55768</v>
      </c>
      <c r="AD76" s="94"/>
      <c r="AE76" s="100">
        <v>3403386</v>
      </c>
      <c r="AF76" s="100">
        <v>169266</v>
      </c>
      <c r="AG76" s="100">
        <v>1237486</v>
      </c>
      <c r="AH76" s="100"/>
      <c r="AI76" s="53">
        <f t="shared" si="17"/>
        <v>4810138</v>
      </c>
      <c r="AJ76" s="100">
        <v>27790</v>
      </c>
      <c r="AK76" s="53">
        <f t="shared" si="18"/>
        <v>4782348</v>
      </c>
      <c r="AL76" s="94"/>
    </row>
    <row r="77" spans="1:38" s="8" customFormat="1" ht="15.75" customHeight="1">
      <c r="A77" s="197" t="s">
        <v>418</v>
      </c>
      <c r="B77" s="198"/>
      <c r="C77" s="198"/>
      <c r="D77" s="198"/>
      <c r="E77" s="71"/>
      <c r="F77" s="135">
        <f>SUM(E8:E76)</f>
        <v>51</v>
      </c>
      <c r="G77" s="81">
        <f>SUM(G4:G76)</f>
        <v>8325622</v>
      </c>
      <c r="H77" s="81">
        <f aca="true" t="shared" si="20" ref="H77:P77">SUM(H4:H76)</f>
        <v>58754</v>
      </c>
      <c r="I77" s="81">
        <f t="shared" si="20"/>
        <v>378190</v>
      </c>
      <c r="J77" s="81">
        <f t="shared" si="20"/>
        <v>3627185</v>
      </c>
      <c r="K77" s="81">
        <f t="shared" si="20"/>
        <v>173843</v>
      </c>
      <c r="L77" s="81">
        <f t="shared" si="20"/>
        <v>747849</v>
      </c>
      <c r="M77" s="81">
        <f t="shared" si="20"/>
        <v>2520188</v>
      </c>
      <c r="N77" s="81">
        <f t="shared" si="20"/>
        <v>1007759</v>
      </c>
      <c r="O77" s="81">
        <f t="shared" si="20"/>
        <v>698758</v>
      </c>
      <c r="P77" s="81">
        <f t="shared" si="20"/>
        <v>373470</v>
      </c>
      <c r="Q77" s="53">
        <f>SUM(Q4:Q76)</f>
        <v>17911618</v>
      </c>
      <c r="R77" s="32"/>
      <c r="S77" s="81">
        <f>SUM(S4:S76)</f>
        <v>3990963</v>
      </c>
      <c r="T77" s="81">
        <f aca="true" t="shared" si="21" ref="T77:AA77">SUM(T4:T76)</f>
        <v>778551</v>
      </c>
      <c r="U77" s="81">
        <f t="shared" si="21"/>
        <v>444830</v>
      </c>
      <c r="V77" s="81">
        <f t="shared" si="21"/>
        <v>1584681</v>
      </c>
      <c r="W77" s="81">
        <f t="shared" si="21"/>
        <v>2397611</v>
      </c>
      <c r="X77" s="81">
        <f t="shared" si="21"/>
        <v>1923643</v>
      </c>
      <c r="Y77" s="81">
        <f t="shared" si="21"/>
        <v>490883</v>
      </c>
      <c r="Z77" s="81">
        <f t="shared" si="21"/>
        <v>388342</v>
      </c>
      <c r="AA77" s="81">
        <f t="shared" si="21"/>
        <v>906853</v>
      </c>
      <c r="AB77" s="48">
        <f>SUM(AB4:AB76)</f>
        <v>12906357</v>
      </c>
      <c r="AC77" s="48">
        <f>SUM(AC4:AC76)</f>
        <v>5005261</v>
      </c>
      <c r="AD77" s="36"/>
      <c r="AE77" s="81">
        <f>SUM(AE4:AE76)</f>
        <v>146339514</v>
      </c>
      <c r="AF77" s="81">
        <f>SUM(AF4:AF76)</f>
        <v>4371572</v>
      </c>
      <c r="AG77" s="81">
        <f>SUM(AG4:AG76)</f>
        <v>26440835</v>
      </c>
      <c r="AH77" s="81">
        <f>SUM(AH4:AH76)</f>
        <v>342088</v>
      </c>
      <c r="AI77" s="53">
        <f>SUM(AI4:AI76)</f>
        <v>177494009</v>
      </c>
      <c r="AJ77" s="81">
        <f>SUM(AJ4:AJ76)</f>
        <v>9075815</v>
      </c>
      <c r="AK77" s="53">
        <f>SUM(AK4:AK76)</f>
        <v>168418194</v>
      </c>
      <c r="AL77" s="82"/>
    </row>
    <row r="78" spans="1:148" s="8" customFormat="1" ht="15.75" customHeight="1">
      <c r="A78" s="197" t="s">
        <v>319</v>
      </c>
      <c r="B78" s="198"/>
      <c r="C78" s="198"/>
      <c r="D78" s="198"/>
      <c r="E78" s="71"/>
      <c r="F78" s="135"/>
      <c r="G78" s="134">
        <v>8332999</v>
      </c>
      <c r="H78" s="102">
        <v>96888</v>
      </c>
      <c r="I78" s="102">
        <v>268516</v>
      </c>
      <c r="J78" s="102">
        <v>546289</v>
      </c>
      <c r="K78" s="102">
        <v>99562</v>
      </c>
      <c r="L78" s="102">
        <v>620012</v>
      </c>
      <c r="M78" s="102">
        <v>2327147</v>
      </c>
      <c r="N78" s="102">
        <v>911054</v>
      </c>
      <c r="O78" s="102">
        <v>495593</v>
      </c>
      <c r="P78" s="102">
        <v>292389</v>
      </c>
      <c r="Q78" s="88">
        <v>13019103</v>
      </c>
      <c r="R78" s="98"/>
      <c r="S78" s="102">
        <v>3858671</v>
      </c>
      <c r="T78" s="102">
        <v>722111</v>
      </c>
      <c r="U78" s="102">
        <v>496512</v>
      </c>
      <c r="V78" s="102">
        <v>1443619</v>
      </c>
      <c r="W78" s="102">
        <v>2793227</v>
      </c>
      <c r="X78" s="102">
        <v>1979939</v>
      </c>
      <c r="Y78" s="102">
        <v>555302</v>
      </c>
      <c r="Z78" s="102">
        <v>371786</v>
      </c>
      <c r="AA78" s="102">
        <v>418322</v>
      </c>
      <c r="AB78" s="88">
        <v>11880678</v>
      </c>
      <c r="AC78" s="88">
        <v>1138425</v>
      </c>
      <c r="AD78" s="103"/>
      <c r="AE78" s="102">
        <v>120338085</v>
      </c>
      <c r="AF78" s="102">
        <v>5006108</v>
      </c>
      <c r="AG78" s="102">
        <v>25718538</v>
      </c>
      <c r="AH78" s="102">
        <v>229603</v>
      </c>
      <c r="AI78" s="88">
        <v>138307266</v>
      </c>
      <c r="AJ78" s="102">
        <v>10159280</v>
      </c>
      <c r="AK78" s="88">
        <v>128302361</v>
      </c>
      <c r="AL78" s="82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</row>
    <row r="79" spans="1:38" s="8" customFormat="1" ht="15.75" customHeight="1">
      <c r="A79" s="178" t="s">
        <v>419</v>
      </c>
      <c r="B79" s="179"/>
      <c r="C79" s="179"/>
      <c r="D79" s="179"/>
      <c r="E79" s="72"/>
      <c r="F79" s="136"/>
      <c r="G79" s="68">
        <f aca="true" t="shared" si="22" ref="G79:Q79">+G77/G78</f>
        <v>0.9991147244827463</v>
      </c>
      <c r="H79" s="42">
        <f t="shared" si="22"/>
        <v>0.6064115267112542</v>
      </c>
      <c r="I79" s="42">
        <f t="shared" si="22"/>
        <v>1.4084449343800742</v>
      </c>
      <c r="J79" s="42">
        <f t="shared" si="22"/>
        <v>6.639681560492706</v>
      </c>
      <c r="K79" s="42">
        <f t="shared" si="22"/>
        <v>1.7460778208553465</v>
      </c>
      <c r="L79" s="42">
        <f t="shared" si="22"/>
        <v>1.2061847190054387</v>
      </c>
      <c r="M79" s="42">
        <f t="shared" si="22"/>
        <v>1.082951786028128</v>
      </c>
      <c r="N79" s="42">
        <f t="shared" si="22"/>
        <v>1.106146287706327</v>
      </c>
      <c r="O79" s="42">
        <f t="shared" si="22"/>
        <v>1.4099432397148466</v>
      </c>
      <c r="P79" s="42">
        <f t="shared" si="22"/>
        <v>1.2773052337810247</v>
      </c>
      <c r="Q79" s="54">
        <f t="shared" si="22"/>
        <v>1.3757950912593595</v>
      </c>
      <c r="R79" s="84"/>
      <c r="S79" s="42">
        <f aca="true" t="shared" si="23" ref="S79:Y79">+S77/S78</f>
        <v>1.0342843429771547</v>
      </c>
      <c r="T79" s="42">
        <f t="shared" si="23"/>
        <v>1.078159728905944</v>
      </c>
      <c r="U79" s="42">
        <f t="shared" si="23"/>
        <v>0.8959098672338232</v>
      </c>
      <c r="V79" s="42">
        <f t="shared" si="23"/>
        <v>1.0977141475694072</v>
      </c>
      <c r="W79" s="42">
        <f t="shared" si="23"/>
        <v>0.8583659688238728</v>
      </c>
      <c r="X79" s="42">
        <f t="shared" si="23"/>
        <v>0.971566800795378</v>
      </c>
      <c r="Y79" s="42">
        <f t="shared" si="23"/>
        <v>0.8839928543387202</v>
      </c>
      <c r="Z79" s="42">
        <v>0</v>
      </c>
      <c r="AA79" s="42">
        <f>+AA77/AA78</f>
        <v>2.1678348258040456</v>
      </c>
      <c r="AB79" s="85">
        <f>+AB77/AB78</f>
        <v>1.0863316891510737</v>
      </c>
      <c r="AC79" s="85">
        <f>+AC77/AC78*-1</f>
        <v>-4.396654149373037</v>
      </c>
      <c r="AD79" s="39"/>
      <c r="AE79" s="42">
        <f aca="true" t="shared" si="24" ref="AE79:AK79">+AE77/AE78</f>
        <v>1.216069825276013</v>
      </c>
      <c r="AF79" s="68">
        <f t="shared" si="24"/>
        <v>0.8732476406821427</v>
      </c>
      <c r="AG79" s="42">
        <f t="shared" si="24"/>
        <v>1.0280846835072819</v>
      </c>
      <c r="AH79" s="42">
        <f t="shared" si="24"/>
        <v>1.4899108461126378</v>
      </c>
      <c r="AI79" s="54">
        <f t="shared" si="24"/>
        <v>1.283331050734529</v>
      </c>
      <c r="AJ79" s="42">
        <f t="shared" si="24"/>
        <v>0.8933521863754125</v>
      </c>
      <c r="AK79" s="54">
        <f t="shared" si="24"/>
        <v>1.3126663662876787</v>
      </c>
      <c r="AL79" s="82"/>
    </row>
    <row r="80" spans="2:30" ht="15.75" customHeight="1">
      <c r="B80" s="43"/>
      <c r="C80" s="43"/>
      <c r="D80" s="65"/>
      <c r="E80" s="65"/>
      <c r="F80" s="43"/>
      <c r="G80" s="63"/>
      <c r="U80"/>
      <c r="V80"/>
      <c r="W80"/>
      <c r="X80"/>
      <c r="Y80"/>
      <c r="Z80"/>
      <c r="AA80"/>
      <c r="AD80" s="49"/>
    </row>
    <row r="81" spans="2:27" ht="15.75" customHeight="1">
      <c r="B81" s="43"/>
      <c r="C81" s="43"/>
      <c r="D81" s="65"/>
      <c r="E81" s="65"/>
      <c r="F81" s="43"/>
      <c r="G81" s="63"/>
      <c r="U81"/>
      <c r="V81"/>
      <c r="W81"/>
      <c r="X81"/>
      <c r="Y81"/>
      <c r="Z81"/>
      <c r="AA81"/>
    </row>
    <row r="82" spans="2:27" ht="15.75" customHeight="1">
      <c r="B82" s="43"/>
      <c r="C82" s="43"/>
      <c r="D82" s="65"/>
      <c r="E82" s="65"/>
      <c r="F82" s="43"/>
      <c r="G82" s="63"/>
      <c r="U82"/>
      <c r="V82" s="101"/>
      <c r="W82"/>
      <c r="X82"/>
      <c r="Y82"/>
      <c r="Z82"/>
      <c r="AA82"/>
    </row>
    <row r="83" spans="2:27" ht="15.75" customHeight="1">
      <c r="B83" s="43"/>
      <c r="C83" s="43"/>
      <c r="D83" s="65"/>
      <c r="E83" s="65"/>
      <c r="F83" s="43"/>
      <c r="G83" s="63"/>
      <c r="U83"/>
      <c r="V83" s="101"/>
      <c r="W83"/>
      <c r="X83"/>
      <c r="Y83"/>
      <c r="Z83"/>
      <c r="AA83"/>
    </row>
    <row r="84" spans="2:27" ht="15.75" customHeight="1">
      <c r="B84" s="43"/>
      <c r="C84" s="43"/>
      <c r="D84" s="65"/>
      <c r="E84" s="65"/>
      <c r="F84" s="43"/>
      <c r="G84" s="63"/>
      <c r="U84"/>
      <c r="V84" s="101"/>
      <c r="W84"/>
      <c r="X84"/>
      <c r="Y84"/>
      <c r="Z84"/>
      <c r="AA84"/>
    </row>
    <row r="85" spans="2:27" ht="15.75" customHeight="1">
      <c r="B85" s="43"/>
      <c r="C85" s="43"/>
      <c r="D85" s="65"/>
      <c r="E85" s="65"/>
      <c r="F85" s="43"/>
      <c r="G85" s="63"/>
      <c r="U85"/>
      <c r="V85" s="101"/>
      <c r="W85"/>
      <c r="X85"/>
      <c r="Y85"/>
      <c r="Z85"/>
      <c r="AA85"/>
    </row>
    <row r="86" spans="2:27" ht="15.75" customHeight="1">
      <c r="B86" s="43"/>
      <c r="C86" s="43"/>
      <c r="D86" s="65"/>
      <c r="E86" s="65"/>
      <c r="F86" s="43"/>
      <c r="G86" s="63"/>
      <c r="U86"/>
      <c r="V86" s="101"/>
      <c r="W86"/>
      <c r="X86"/>
      <c r="Y86"/>
      <c r="Z86"/>
      <c r="AA86"/>
    </row>
    <row r="87" spans="2:27" ht="15.75" customHeight="1">
      <c r="B87" s="43"/>
      <c r="C87" s="43"/>
      <c r="D87" s="65"/>
      <c r="E87" s="65"/>
      <c r="F87" s="43"/>
      <c r="G87" s="63"/>
      <c r="U87"/>
      <c r="V87"/>
      <c r="W87"/>
      <c r="X87"/>
      <c r="Y87"/>
      <c r="Z87"/>
      <c r="AA87"/>
    </row>
    <row r="88" spans="2:27" ht="15.75" customHeight="1">
      <c r="B88" s="43"/>
      <c r="C88" s="43"/>
      <c r="D88" s="65"/>
      <c r="E88" s="65"/>
      <c r="F88" s="43"/>
      <c r="G88" s="63"/>
      <c r="U88"/>
      <c r="V88"/>
      <c r="W88"/>
      <c r="X88"/>
      <c r="Y88"/>
      <c r="Z88"/>
      <c r="AA88"/>
    </row>
    <row r="89" spans="2:27" ht="15.75" customHeight="1">
      <c r="B89" s="43"/>
      <c r="C89" s="43"/>
      <c r="D89" s="65"/>
      <c r="E89" s="65"/>
      <c r="F89" s="43"/>
      <c r="G89" s="63"/>
      <c r="U89"/>
      <c r="V89"/>
      <c r="W89"/>
      <c r="X89"/>
      <c r="Y89"/>
      <c r="Z89"/>
      <c r="AA89"/>
    </row>
    <row r="90" spans="2:27" ht="15.75" customHeight="1">
      <c r="B90" s="43"/>
      <c r="C90" s="43"/>
      <c r="D90" s="65"/>
      <c r="E90" s="65"/>
      <c r="F90" s="43"/>
      <c r="G90" s="63"/>
      <c r="U90"/>
      <c r="V90"/>
      <c r="W90"/>
      <c r="X90"/>
      <c r="Y90"/>
      <c r="Z90"/>
      <c r="AA90"/>
    </row>
    <row r="91" spans="2:27" ht="15.75" customHeight="1">
      <c r="B91" s="43"/>
      <c r="C91" s="43"/>
      <c r="D91" s="65"/>
      <c r="E91" s="65"/>
      <c r="F91" s="43"/>
      <c r="G91" s="63"/>
      <c r="U91"/>
      <c r="V91"/>
      <c r="W91"/>
      <c r="X91"/>
      <c r="Y91"/>
      <c r="Z91"/>
      <c r="AA91"/>
    </row>
    <row r="92" spans="2:27" ht="15.75" customHeight="1">
      <c r="B92" s="43"/>
      <c r="C92" s="43"/>
      <c r="D92" s="65"/>
      <c r="E92" s="65"/>
      <c r="F92" s="43"/>
      <c r="G92" s="63"/>
      <c r="U92"/>
      <c r="V92"/>
      <c r="W92"/>
      <c r="X92"/>
      <c r="Y92"/>
      <c r="Z92"/>
      <c r="AA92"/>
    </row>
    <row r="93" spans="2:27" ht="15.75" customHeight="1">
      <c r="B93" s="43"/>
      <c r="C93" s="43"/>
      <c r="D93" s="65"/>
      <c r="E93" s="65"/>
      <c r="F93" s="43"/>
      <c r="G93" s="63"/>
      <c r="U93"/>
      <c r="V93"/>
      <c r="W93"/>
      <c r="X93"/>
      <c r="Y93"/>
      <c r="Z93"/>
      <c r="AA93"/>
    </row>
    <row r="94" spans="2:27" ht="15.75" customHeight="1">
      <c r="B94" s="43"/>
      <c r="C94" s="43"/>
      <c r="D94" s="65"/>
      <c r="E94" s="65"/>
      <c r="F94" s="43"/>
      <c r="G94" s="63"/>
      <c r="U94"/>
      <c r="V94"/>
      <c r="W94"/>
      <c r="X94"/>
      <c r="Y94"/>
      <c r="Z94"/>
      <c r="AA94"/>
    </row>
    <row r="95" spans="2:27" ht="15.75" customHeight="1">
      <c r="B95" s="43"/>
      <c r="C95" s="43"/>
      <c r="D95" s="65"/>
      <c r="E95" s="65"/>
      <c r="F95" s="43"/>
      <c r="G95" s="63"/>
      <c r="U95"/>
      <c r="V95"/>
      <c r="W95"/>
      <c r="X95"/>
      <c r="Y95"/>
      <c r="Z95"/>
      <c r="AA95"/>
    </row>
    <row r="96" spans="2:27" ht="15.75" customHeight="1">
      <c r="B96" s="43"/>
      <c r="C96" s="43"/>
      <c r="D96" s="65"/>
      <c r="E96" s="65"/>
      <c r="F96" s="43"/>
      <c r="G96" s="63"/>
      <c r="U96"/>
      <c r="V96"/>
      <c r="W96"/>
      <c r="X96"/>
      <c r="Y96"/>
      <c r="Z96"/>
      <c r="AA96"/>
    </row>
    <row r="97" spans="2:27" ht="15.75" customHeight="1">
      <c r="B97" s="43"/>
      <c r="C97" s="43"/>
      <c r="D97" s="65"/>
      <c r="E97" s="65"/>
      <c r="F97" s="43"/>
      <c r="G97" s="63"/>
      <c r="U97"/>
      <c r="V97"/>
      <c r="W97"/>
      <c r="X97"/>
      <c r="Y97"/>
      <c r="Z97"/>
      <c r="AA97"/>
    </row>
    <row r="98" spans="2:27" ht="15.75" customHeight="1">
      <c r="B98" s="43"/>
      <c r="C98" s="43"/>
      <c r="D98" s="65"/>
      <c r="E98" s="65"/>
      <c r="F98" s="43"/>
      <c r="G98" s="63"/>
      <c r="U98"/>
      <c r="V98"/>
      <c r="W98"/>
      <c r="X98"/>
      <c r="Y98"/>
      <c r="Z98"/>
      <c r="AA98"/>
    </row>
    <row r="99" spans="2:27" ht="15.75" customHeight="1">
      <c r="B99" s="43"/>
      <c r="C99" s="43"/>
      <c r="D99" s="65"/>
      <c r="E99" s="65"/>
      <c r="F99" s="43"/>
      <c r="G99" s="63"/>
      <c r="U99"/>
      <c r="V99"/>
      <c r="W99"/>
      <c r="X99"/>
      <c r="Y99"/>
      <c r="Z99"/>
      <c r="AA99"/>
    </row>
    <row r="100" spans="2:27" ht="15.75" customHeight="1">
      <c r="B100" s="43"/>
      <c r="C100" s="43"/>
      <c r="D100" s="65"/>
      <c r="E100" s="65"/>
      <c r="F100" s="43"/>
      <c r="G100" s="63"/>
      <c r="U100"/>
      <c r="V100"/>
      <c r="W100"/>
      <c r="X100"/>
      <c r="Y100"/>
      <c r="Z100"/>
      <c r="AA100"/>
    </row>
    <row r="101" spans="2:27" ht="15.75" customHeight="1">
      <c r="B101" s="43"/>
      <c r="C101" s="43"/>
      <c r="D101" s="65"/>
      <c r="E101" s="65"/>
      <c r="F101" s="43"/>
      <c r="G101" s="63"/>
      <c r="U101"/>
      <c r="V101"/>
      <c r="W101"/>
      <c r="X101"/>
      <c r="Y101"/>
      <c r="Z101"/>
      <c r="AA101"/>
    </row>
    <row r="102" spans="2:27" ht="15.75" customHeight="1">
      <c r="B102" s="43"/>
      <c r="C102" s="43"/>
      <c r="D102" s="65"/>
      <c r="E102" s="65"/>
      <c r="F102" s="43"/>
      <c r="G102" s="63"/>
      <c r="U102"/>
      <c r="V102"/>
      <c r="W102"/>
      <c r="X102"/>
      <c r="Y102"/>
      <c r="Z102"/>
      <c r="AA102"/>
    </row>
    <row r="103" spans="2:27" ht="15.75" customHeight="1">
      <c r="B103" s="43"/>
      <c r="C103" s="43"/>
      <c r="D103" s="65"/>
      <c r="E103" s="65"/>
      <c r="F103" s="43"/>
      <c r="G103" s="63"/>
      <c r="U103"/>
      <c r="V103"/>
      <c r="W103"/>
      <c r="X103"/>
      <c r="Y103"/>
      <c r="Z103"/>
      <c r="AA103"/>
    </row>
    <row r="104" spans="2:27" ht="15.75" customHeight="1">
      <c r="B104" s="43"/>
      <c r="C104" s="43"/>
      <c r="D104" s="65"/>
      <c r="E104" s="65"/>
      <c r="F104" s="43"/>
      <c r="G104" s="63"/>
      <c r="U104"/>
      <c r="V104"/>
      <c r="W104"/>
      <c r="X104"/>
      <c r="Y104"/>
      <c r="Z104"/>
      <c r="AA104"/>
    </row>
    <row r="105" spans="2:27" ht="15.75" customHeight="1">
      <c r="B105" s="43"/>
      <c r="C105" s="43"/>
      <c r="D105" s="65"/>
      <c r="E105" s="65"/>
      <c r="F105" s="43"/>
      <c r="G105" s="63"/>
      <c r="U105"/>
      <c r="V105"/>
      <c r="W105"/>
      <c r="X105"/>
      <c r="Y105"/>
      <c r="Z105"/>
      <c r="AA105"/>
    </row>
    <row r="106" spans="2:27" ht="15.75" customHeight="1">
      <c r="B106" s="43"/>
      <c r="C106" s="43"/>
      <c r="D106" s="65"/>
      <c r="E106" s="65"/>
      <c r="F106" s="43"/>
      <c r="G106" s="63"/>
      <c r="U106"/>
      <c r="V106"/>
      <c r="W106"/>
      <c r="X106"/>
      <c r="Y106"/>
      <c r="Z106"/>
      <c r="AA106"/>
    </row>
    <row r="107" spans="2:27" ht="15.75" customHeight="1">
      <c r="B107" s="43"/>
      <c r="C107" s="43"/>
      <c r="D107" s="65"/>
      <c r="E107" s="65"/>
      <c r="F107" s="43"/>
      <c r="G107" s="63"/>
      <c r="U107"/>
      <c r="V107"/>
      <c r="W107"/>
      <c r="X107"/>
      <c r="Y107"/>
      <c r="Z107"/>
      <c r="AA107"/>
    </row>
    <row r="108" spans="2:27" ht="15.75" customHeight="1">
      <c r="B108" s="43"/>
      <c r="C108" s="43"/>
      <c r="D108" s="65"/>
      <c r="E108" s="65"/>
      <c r="F108" s="43"/>
      <c r="G108" s="63"/>
      <c r="U108"/>
      <c r="V108"/>
      <c r="W108"/>
      <c r="X108"/>
      <c r="Y108"/>
      <c r="Z108"/>
      <c r="AA108"/>
    </row>
    <row r="109" spans="2:27" ht="15.75" customHeight="1">
      <c r="B109" s="43"/>
      <c r="C109" s="43"/>
      <c r="D109" s="65"/>
      <c r="E109" s="65"/>
      <c r="F109" s="43"/>
      <c r="G109" s="63"/>
      <c r="U109"/>
      <c r="V109"/>
      <c r="W109"/>
      <c r="X109"/>
      <c r="Y109"/>
      <c r="Z109"/>
      <c r="AA109"/>
    </row>
    <row r="110" spans="2:27" ht="15.75" customHeight="1">
      <c r="B110" s="43"/>
      <c r="C110" s="43"/>
      <c r="D110" s="65"/>
      <c r="E110" s="65"/>
      <c r="F110" s="43"/>
      <c r="G110" s="63"/>
      <c r="U110"/>
      <c r="V110"/>
      <c r="W110"/>
      <c r="X110"/>
      <c r="Y110"/>
      <c r="Z110"/>
      <c r="AA110"/>
    </row>
    <row r="111" spans="2:27" ht="15.75" customHeight="1">
      <c r="B111" s="43"/>
      <c r="C111" s="43"/>
      <c r="D111" s="65"/>
      <c r="E111" s="65"/>
      <c r="F111" s="43"/>
      <c r="G111" s="63"/>
      <c r="U111"/>
      <c r="V111"/>
      <c r="W111"/>
      <c r="X111"/>
      <c r="Y111"/>
      <c r="Z111"/>
      <c r="AA111"/>
    </row>
    <row r="112" spans="2:27" ht="15.75" customHeight="1">
      <c r="B112" s="43"/>
      <c r="C112" s="43"/>
      <c r="D112" s="65"/>
      <c r="E112" s="65"/>
      <c r="F112" s="43"/>
      <c r="G112" s="63"/>
      <c r="U112"/>
      <c r="V112"/>
      <c r="W112"/>
      <c r="X112"/>
      <c r="Y112"/>
      <c r="Z112"/>
      <c r="AA112"/>
    </row>
    <row r="113" spans="2:27" ht="15.75" customHeight="1">
      <c r="B113" s="43"/>
      <c r="C113" s="43"/>
      <c r="D113" s="65"/>
      <c r="E113" s="65"/>
      <c r="F113" s="43"/>
      <c r="G113" s="63"/>
      <c r="U113"/>
      <c r="V113"/>
      <c r="W113"/>
      <c r="X113"/>
      <c r="Y113"/>
      <c r="Z113"/>
      <c r="AA113"/>
    </row>
    <row r="114" spans="2:27" ht="15.75" customHeight="1">
      <c r="B114" s="43"/>
      <c r="C114" s="43"/>
      <c r="D114" s="65"/>
      <c r="E114" s="65"/>
      <c r="F114" s="43"/>
      <c r="G114" s="63"/>
      <c r="U114"/>
      <c r="V114"/>
      <c r="W114"/>
      <c r="X114"/>
      <c r="Y114"/>
      <c r="Z114"/>
      <c r="AA114"/>
    </row>
    <row r="115" spans="2:27" ht="15.75" customHeight="1">
      <c r="B115" s="43"/>
      <c r="C115" s="43"/>
      <c r="D115" s="65"/>
      <c r="E115" s="65"/>
      <c r="F115" s="43"/>
      <c r="G115" s="63"/>
      <c r="U115"/>
      <c r="V115"/>
      <c r="W115"/>
      <c r="X115"/>
      <c r="Y115"/>
      <c r="Z115"/>
      <c r="AA115"/>
    </row>
    <row r="116" spans="2:27" ht="15.75" customHeight="1">
      <c r="B116" s="43"/>
      <c r="C116" s="43"/>
      <c r="D116" s="65"/>
      <c r="E116" s="65"/>
      <c r="F116" s="43"/>
      <c r="G116" s="63"/>
      <c r="U116"/>
      <c r="V116"/>
      <c r="W116"/>
      <c r="X116"/>
      <c r="Y116"/>
      <c r="Z116"/>
      <c r="AA116"/>
    </row>
    <row r="117" spans="2:27" ht="15.75" customHeight="1">
      <c r="B117" s="43"/>
      <c r="C117" s="43"/>
      <c r="D117" s="65"/>
      <c r="E117" s="65"/>
      <c r="F117" s="43"/>
      <c r="G117" s="63"/>
      <c r="U117"/>
      <c r="V117"/>
      <c r="W117"/>
      <c r="X117"/>
      <c r="Y117"/>
      <c r="Z117"/>
      <c r="AA117"/>
    </row>
    <row r="118" spans="2:27" ht="15.75" customHeight="1">
      <c r="B118" s="43"/>
      <c r="C118" s="43"/>
      <c r="D118" s="65"/>
      <c r="E118" s="65"/>
      <c r="F118" s="43"/>
      <c r="G118" s="63"/>
      <c r="U118"/>
      <c r="V118"/>
      <c r="W118"/>
      <c r="X118"/>
      <c r="Y118"/>
      <c r="Z118"/>
      <c r="AA118"/>
    </row>
    <row r="119" spans="2:27" ht="15.75" customHeight="1">
      <c r="B119" s="43"/>
      <c r="C119" s="43"/>
      <c r="D119" s="65"/>
      <c r="E119" s="65"/>
      <c r="F119" s="43"/>
      <c r="G119" s="63"/>
      <c r="U119"/>
      <c r="V119"/>
      <c r="W119"/>
      <c r="X119"/>
      <c r="Y119"/>
      <c r="Z119"/>
      <c r="AA119"/>
    </row>
    <row r="120" spans="2:27" ht="15.75" customHeight="1">
      <c r="B120" s="43"/>
      <c r="C120" s="43"/>
      <c r="D120" s="65"/>
      <c r="E120" s="65"/>
      <c r="F120" s="43"/>
      <c r="G120" s="63"/>
      <c r="U120"/>
      <c r="V120"/>
      <c r="W120"/>
      <c r="X120"/>
      <c r="Y120"/>
      <c r="Z120"/>
      <c r="AA120"/>
    </row>
    <row r="121" spans="2:27" ht="15.75" customHeight="1">
      <c r="B121" s="43"/>
      <c r="C121" s="43"/>
      <c r="D121" s="65"/>
      <c r="E121" s="65"/>
      <c r="F121" s="43"/>
      <c r="G121" s="63"/>
      <c r="U121"/>
      <c r="V121"/>
      <c r="W121"/>
      <c r="X121"/>
      <c r="Y121"/>
      <c r="Z121"/>
      <c r="AA121"/>
    </row>
    <row r="122" spans="2:27" ht="15.75" customHeight="1">
      <c r="B122" s="43"/>
      <c r="C122" s="43"/>
      <c r="D122" s="65"/>
      <c r="E122" s="65"/>
      <c r="F122" s="43"/>
      <c r="G122" s="63"/>
      <c r="U122"/>
      <c r="V122"/>
      <c r="W122"/>
      <c r="X122"/>
      <c r="Y122"/>
      <c r="Z122"/>
      <c r="AA122"/>
    </row>
    <row r="123" spans="2:27" ht="15.75" customHeight="1">
      <c r="B123" s="43"/>
      <c r="C123" s="43"/>
      <c r="D123" s="65"/>
      <c r="E123" s="65"/>
      <c r="F123" s="43"/>
      <c r="G123" s="63"/>
      <c r="U123"/>
      <c r="V123"/>
      <c r="W123"/>
      <c r="X123"/>
      <c r="Y123"/>
      <c r="Z123"/>
      <c r="AA123"/>
    </row>
    <row r="124" spans="2:27" ht="15.75" customHeight="1">
      <c r="B124" s="43"/>
      <c r="C124" s="43"/>
      <c r="D124" s="65"/>
      <c r="E124" s="65"/>
      <c r="F124" s="43"/>
      <c r="G124" s="63"/>
      <c r="U124"/>
      <c r="V124"/>
      <c r="W124"/>
      <c r="X124"/>
      <c r="Y124"/>
      <c r="Z124"/>
      <c r="AA124"/>
    </row>
    <row r="125" spans="2:27" ht="15.75" customHeight="1">
      <c r="B125" s="43"/>
      <c r="C125" s="43"/>
      <c r="D125" s="65"/>
      <c r="E125" s="65"/>
      <c r="F125" s="43"/>
      <c r="G125" s="63"/>
      <c r="U125"/>
      <c r="V125"/>
      <c r="W125"/>
      <c r="X125"/>
      <c r="Y125"/>
      <c r="Z125"/>
      <c r="AA125"/>
    </row>
    <row r="126" spans="2:27" ht="15.75" customHeight="1">
      <c r="B126" s="43"/>
      <c r="C126" s="43"/>
      <c r="D126" s="65"/>
      <c r="E126" s="65"/>
      <c r="F126" s="43"/>
      <c r="G126" s="63"/>
      <c r="U126"/>
      <c r="V126"/>
      <c r="W126"/>
      <c r="X126"/>
      <c r="Y126"/>
      <c r="Z126"/>
      <c r="AA126"/>
    </row>
    <row r="127" spans="2:27" ht="15.75" customHeight="1">
      <c r="B127" s="43"/>
      <c r="C127" s="43"/>
      <c r="D127" s="65"/>
      <c r="E127" s="65"/>
      <c r="F127" s="43"/>
      <c r="G127" s="63"/>
      <c r="U127"/>
      <c r="V127"/>
      <c r="W127"/>
      <c r="X127"/>
      <c r="Y127"/>
      <c r="Z127"/>
      <c r="AA127"/>
    </row>
    <row r="128" spans="2:27" ht="15.75" customHeight="1">
      <c r="B128" s="43"/>
      <c r="C128" s="43"/>
      <c r="D128" s="65"/>
      <c r="E128" s="65"/>
      <c r="F128" s="43"/>
      <c r="G128" s="63"/>
      <c r="U128"/>
      <c r="V128"/>
      <c r="W128"/>
      <c r="X128"/>
      <c r="Y128"/>
      <c r="Z128"/>
      <c r="AA128"/>
    </row>
    <row r="129" spans="2:27" ht="15.75" customHeight="1">
      <c r="B129" s="43"/>
      <c r="C129" s="43"/>
      <c r="D129" s="65"/>
      <c r="E129" s="65"/>
      <c r="F129" s="43"/>
      <c r="G129" s="63"/>
      <c r="U129"/>
      <c r="V129"/>
      <c r="W129"/>
      <c r="X129"/>
      <c r="Y129"/>
      <c r="Z129"/>
      <c r="AA129"/>
    </row>
    <row r="130" spans="2:27" ht="15.75" customHeight="1">
      <c r="B130" s="43"/>
      <c r="C130" s="43"/>
      <c r="D130" s="65"/>
      <c r="E130" s="65"/>
      <c r="F130" s="43"/>
      <c r="G130" s="63"/>
      <c r="U130"/>
      <c r="V130"/>
      <c r="W130"/>
      <c r="X130"/>
      <c r="Y130"/>
      <c r="Z130"/>
      <c r="AA130"/>
    </row>
    <row r="131" spans="2:27" ht="15.75" customHeight="1">
      <c r="B131" s="43"/>
      <c r="C131" s="43"/>
      <c r="D131" s="65"/>
      <c r="E131" s="65"/>
      <c r="F131" s="43"/>
      <c r="G131" s="63"/>
      <c r="U131"/>
      <c r="V131"/>
      <c r="W131"/>
      <c r="X131"/>
      <c r="Y131"/>
      <c r="Z131"/>
      <c r="AA131"/>
    </row>
    <row r="132" spans="2:27" ht="15.75" customHeight="1">
      <c r="B132" s="43"/>
      <c r="C132" s="43"/>
      <c r="D132" s="65"/>
      <c r="E132" s="65"/>
      <c r="F132" s="43"/>
      <c r="G132" s="63"/>
      <c r="U132"/>
      <c r="V132"/>
      <c r="W132"/>
      <c r="X132"/>
      <c r="Y132"/>
      <c r="Z132"/>
      <c r="AA132"/>
    </row>
    <row r="133" spans="2:27" ht="15.75" customHeight="1">
      <c r="B133" s="43"/>
      <c r="C133" s="43"/>
      <c r="D133" s="65"/>
      <c r="E133" s="65"/>
      <c r="F133" s="43"/>
      <c r="G133" s="63"/>
      <c r="U133"/>
      <c r="V133"/>
      <c r="W133"/>
      <c r="X133"/>
      <c r="Y133"/>
      <c r="Z133"/>
      <c r="AA133"/>
    </row>
    <row r="134" spans="2:27" ht="15.75" customHeight="1">
      <c r="B134" s="43"/>
      <c r="C134" s="43"/>
      <c r="D134" s="65"/>
      <c r="E134" s="65"/>
      <c r="F134" s="43"/>
      <c r="G134" s="63"/>
      <c r="U134"/>
      <c r="V134"/>
      <c r="W134"/>
      <c r="X134"/>
      <c r="Y134"/>
      <c r="Z134"/>
      <c r="AA134"/>
    </row>
    <row r="135" spans="2:27" ht="15.75" customHeight="1">
      <c r="B135" s="43"/>
      <c r="C135" s="43"/>
      <c r="D135" s="65"/>
      <c r="E135" s="65"/>
      <c r="F135" s="43"/>
      <c r="G135" s="63"/>
      <c r="U135"/>
      <c r="V135"/>
      <c r="W135"/>
      <c r="X135"/>
      <c r="Y135"/>
      <c r="Z135"/>
      <c r="AA135"/>
    </row>
    <row r="136" spans="2:27" ht="15.75" customHeight="1">
      <c r="B136" s="43"/>
      <c r="C136" s="43"/>
      <c r="D136" s="65"/>
      <c r="E136" s="65"/>
      <c r="F136" s="43"/>
      <c r="G136" s="63"/>
      <c r="U136"/>
      <c r="V136"/>
      <c r="W136"/>
      <c r="X136"/>
      <c r="Y136"/>
      <c r="Z136"/>
      <c r="AA136"/>
    </row>
    <row r="137" spans="21:27" ht="15.75" customHeight="1">
      <c r="U137"/>
      <c r="V137"/>
      <c r="W137"/>
      <c r="X137"/>
      <c r="Y137"/>
      <c r="Z137"/>
      <c r="AA137"/>
    </row>
    <row r="138" spans="21:27" ht="15.75" customHeight="1">
      <c r="U138"/>
      <c r="V138"/>
      <c r="W138"/>
      <c r="X138"/>
      <c r="Y138"/>
      <c r="Z138"/>
      <c r="AA138"/>
    </row>
    <row r="139" spans="21:27" ht="15.75" customHeight="1">
      <c r="U139"/>
      <c r="V139"/>
      <c r="W139"/>
      <c r="X139"/>
      <c r="Y139"/>
      <c r="Z139"/>
      <c r="AA139"/>
    </row>
    <row r="140" spans="21:27" ht="15.75" customHeight="1">
      <c r="U140"/>
      <c r="V140"/>
      <c r="W140"/>
      <c r="X140"/>
      <c r="Y140"/>
      <c r="Z140"/>
      <c r="AA140"/>
    </row>
    <row r="141" spans="21:27" ht="15.75" customHeight="1">
      <c r="U141"/>
      <c r="V141"/>
      <c r="W141"/>
      <c r="X141"/>
      <c r="Y141"/>
      <c r="Z141"/>
      <c r="AA141"/>
    </row>
    <row r="142" spans="21:27" ht="15.75" customHeight="1">
      <c r="U142"/>
      <c r="V142"/>
      <c r="W142"/>
      <c r="X142"/>
      <c r="Y142"/>
      <c r="Z142"/>
      <c r="AA142"/>
    </row>
    <row r="143" spans="21:27" ht="15.75" customHeight="1">
      <c r="U143"/>
      <c r="V143"/>
      <c r="W143"/>
      <c r="X143"/>
      <c r="Y143"/>
      <c r="Z143"/>
      <c r="AA143"/>
    </row>
    <row r="144" spans="21:27" ht="15.75" customHeight="1">
      <c r="U144"/>
      <c r="V144"/>
      <c r="W144"/>
      <c r="X144"/>
      <c r="Y144"/>
      <c r="Z144"/>
      <c r="AA144"/>
    </row>
    <row r="145" spans="21:27" ht="15.75" customHeight="1">
      <c r="U145"/>
      <c r="V145"/>
      <c r="W145"/>
      <c r="X145"/>
      <c r="Y145"/>
      <c r="Z145"/>
      <c r="AA145"/>
    </row>
    <row r="146" spans="21:27" ht="15.75" customHeight="1">
      <c r="U146"/>
      <c r="V146"/>
      <c r="W146"/>
      <c r="X146"/>
      <c r="Y146"/>
      <c r="Z146"/>
      <c r="AA146"/>
    </row>
    <row r="147" spans="21:27" ht="15.75" customHeight="1">
      <c r="U147"/>
      <c r="V147"/>
      <c r="W147"/>
      <c r="X147"/>
      <c r="Y147"/>
      <c r="Z147"/>
      <c r="AA147"/>
    </row>
    <row r="148" spans="21:27" ht="15.75" customHeight="1">
      <c r="U148"/>
      <c r="V148"/>
      <c r="W148"/>
      <c r="X148"/>
      <c r="Y148"/>
      <c r="Z148"/>
      <c r="AA148"/>
    </row>
    <row r="149" spans="21:27" ht="15.75" customHeight="1">
      <c r="U149"/>
      <c r="V149"/>
      <c r="W149"/>
      <c r="X149"/>
      <c r="Y149"/>
      <c r="Z149"/>
      <c r="AA149"/>
    </row>
    <row r="150" spans="21:27" ht="15.75" customHeight="1">
      <c r="U150"/>
      <c r="V150"/>
      <c r="W150"/>
      <c r="X150"/>
      <c r="Y150"/>
      <c r="Z150"/>
      <c r="AA150"/>
    </row>
    <row r="151" spans="4:27" ht="15.75" customHeight="1">
      <c r="D151"/>
      <c r="E151"/>
      <c r="U151"/>
      <c r="V151"/>
      <c r="W151"/>
      <c r="X151"/>
      <c r="Y151"/>
      <c r="Z151"/>
      <c r="AA151"/>
    </row>
    <row r="152" spans="4:27" ht="15.75" customHeight="1">
      <c r="D152"/>
      <c r="E152"/>
      <c r="U152"/>
      <c r="V152"/>
      <c r="W152"/>
      <c r="X152"/>
      <c r="Y152"/>
      <c r="Z152"/>
      <c r="AA152"/>
    </row>
    <row r="153" spans="4:27" ht="15.75" customHeight="1">
      <c r="D153"/>
      <c r="E153"/>
      <c r="U153"/>
      <c r="V153"/>
      <c r="W153"/>
      <c r="X153"/>
      <c r="Y153"/>
      <c r="Z153"/>
      <c r="AA153"/>
    </row>
    <row r="154" spans="4:27" ht="15.75" customHeight="1">
      <c r="D154"/>
      <c r="E154"/>
      <c r="U154"/>
      <c r="V154"/>
      <c r="W154"/>
      <c r="X154"/>
      <c r="Y154"/>
      <c r="Z154"/>
      <c r="AA154"/>
    </row>
    <row r="155" spans="4:27" ht="15.75" customHeight="1">
      <c r="D155"/>
      <c r="E155"/>
      <c r="U155"/>
      <c r="V155"/>
      <c r="W155"/>
      <c r="X155"/>
      <c r="Y155"/>
      <c r="Z155"/>
      <c r="AA155"/>
    </row>
    <row r="156" spans="4:27" ht="15.75" customHeight="1">
      <c r="D156"/>
      <c r="E156"/>
      <c r="U156"/>
      <c r="V156"/>
      <c r="W156"/>
      <c r="X156"/>
      <c r="Y156"/>
      <c r="Z156"/>
      <c r="AA156"/>
    </row>
    <row r="157" spans="4:27" ht="15.75" customHeight="1">
      <c r="D157"/>
      <c r="E157"/>
      <c r="U157"/>
      <c r="V157"/>
      <c r="W157"/>
      <c r="X157"/>
      <c r="Y157"/>
      <c r="Z157"/>
      <c r="AA157"/>
    </row>
    <row r="158" spans="4:27" ht="15.75" customHeight="1">
      <c r="D158"/>
      <c r="E158"/>
      <c r="U158"/>
      <c r="V158"/>
      <c r="W158"/>
      <c r="X158"/>
      <c r="Y158"/>
      <c r="Z158"/>
      <c r="AA158"/>
    </row>
    <row r="159" spans="4:27" ht="15.75" customHeight="1">
      <c r="D159"/>
      <c r="E159"/>
      <c r="U159"/>
      <c r="V159"/>
      <c r="W159"/>
      <c r="X159"/>
      <c r="Y159"/>
      <c r="Z159"/>
      <c r="AA159"/>
    </row>
    <row r="160" spans="4:27" ht="15.75" customHeight="1">
      <c r="D160"/>
      <c r="E160"/>
      <c r="U160"/>
      <c r="V160"/>
      <c r="W160"/>
      <c r="X160"/>
      <c r="Y160"/>
      <c r="Z160"/>
      <c r="AA160"/>
    </row>
    <row r="161" spans="4:27" ht="15.75" customHeight="1">
      <c r="D161"/>
      <c r="E161"/>
      <c r="U161"/>
      <c r="V161"/>
      <c r="W161"/>
      <c r="X161"/>
      <c r="Y161"/>
      <c r="Z161"/>
      <c r="AA161"/>
    </row>
    <row r="162" spans="4:27" ht="15.75" customHeight="1">
      <c r="D162"/>
      <c r="E162"/>
      <c r="U162"/>
      <c r="V162"/>
      <c r="W162"/>
      <c r="X162"/>
      <c r="Y162"/>
      <c r="Z162"/>
      <c r="AA162"/>
    </row>
    <row r="163" spans="4:27" ht="15.75" customHeight="1">
      <c r="D163"/>
      <c r="E163"/>
      <c r="U163"/>
      <c r="V163"/>
      <c r="W163"/>
      <c r="X163"/>
      <c r="Y163"/>
      <c r="Z163"/>
      <c r="AA163"/>
    </row>
    <row r="164" spans="4:27" ht="15.75" customHeight="1">
      <c r="D164"/>
      <c r="E164"/>
      <c r="U164"/>
      <c r="V164"/>
      <c r="W164"/>
      <c r="X164"/>
      <c r="Y164"/>
      <c r="Z164"/>
      <c r="AA164"/>
    </row>
    <row r="165" spans="4:27" ht="15.75" customHeight="1">
      <c r="D165"/>
      <c r="E165"/>
      <c r="U165"/>
      <c r="V165"/>
      <c r="W165"/>
      <c r="X165"/>
      <c r="Y165"/>
      <c r="Z165"/>
      <c r="AA165"/>
    </row>
    <row r="166" spans="4:27" ht="15.75" customHeight="1">
      <c r="D166"/>
      <c r="E166"/>
      <c r="U166"/>
      <c r="V166"/>
      <c r="W166"/>
      <c r="X166"/>
      <c r="Y166"/>
      <c r="Z166"/>
      <c r="AA166"/>
    </row>
    <row r="167" spans="4:27" ht="15.75" customHeight="1">
      <c r="D167"/>
      <c r="E167"/>
      <c r="U167"/>
      <c r="V167"/>
      <c r="W167"/>
      <c r="X167"/>
      <c r="Y167"/>
      <c r="Z167"/>
      <c r="AA167"/>
    </row>
    <row r="168" spans="4:27" ht="15.75" customHeight="1">
      <c r="D168"/>
      <c r="E168"/>
      <c r="U168"/>
      <c r="V168"/>
      <c r="W168"/>
      <c r="X168"/>
      <c r="Y168"/>
      <c r="Z168"/>
      <c r="AA168"/>
    </row>
    <row r="169" spans="4:27" ht="15.75" customHeight="1">
      <c r="D169"/>
      <c r="E169"/>
      <c r="U169"/>
      <c r="V169"/>
      <c r="W169"/>
      <c r="X169"/>
      <c r="Y169"/>
      <c r="Z169"/>
      <c r="AA169"/>
    </row>
    <row r="170" spans="4:27" ht="15.75" customHeight="1">
      <c r="D170"/>
      <c r="E170"/>
      <c r="U170"/>
      <c r="V170"/>
      <c r="W170"/>
      <c r="X170"/>
      <c r="Y170"/>
      <c r="Z170"/>
      <c r="AA170"/>
    </row>
    <row r="171" spans="4:27" ht="15.75" customHeight="1">
      <c r="D171"/>
      <c r="E171"/>
      <c r="U171"/>
      <c r="V171"/>
      <c r="W171"/>
      <c r="X171"/>
      <c r="Y171"/>
      <c r="Z171"/>
      <c r="AA171"/>
    </row>
    <row r="172" spans="4:27" ht="15.75" customHeight="1">
      <c r="D172"/>
      <c r="E172"/>
      <c r="U172"/>
      <c r="V172"/>
      <c r="W172"/>
      <c r="X172"/>
      <c r="Y172"/>
      <c r="Z172"/>
      <c r="AA172"/>
    </row>
    <row r="173" spans="4:27" ht="15.75" customHeight="1">
      <c r="D173"/>
      <c r="E173"/>
      <c r="U173"/>
      <c r="V173"/>
      <c r="W173"/>
      <c r="X173"/>
      <c r="Y173"/>
      <c r="Z173"/>
      <c r="AA173"/>
    </row>
    <row r="174" spans="4:27" ht="15.75" customHeight="1">
      <c r="D174"/>
      <c r="E174"/>
      <c r="U174"/>
      <c r="V174"/>
      <c r="W174"/>
      <c r="X174"/>
      <c r="Y174"/>
      <c r="Z174"/>
      <c r="AA174"/>
    </row>
    <row r="175" spans="4:27" ht="15.75" customHeight="1">
      <c r="D175"/>
      <c r="E175"/>
      <c r="U175"/>
      <c r="V175"/>
      <c r="W175"/>
      <c r="X175"/>
      <c r="Y175"/>
      <c r="Z175"/>
      <c r="AA175"/>
    </row>
    <row r="176" spans="4:27" ht="15.75" customHeight="1">
      <c r="D176"/>
      <c r="E176"/>
      <c r="U176"/>
      <c r="V176"/>
      <c r="W176"/>
      <c r="X176"/>
      <c r="Y176"/>
      <c r="Z176"/>
      <c r="AA176"/>
    </row>
    <row r="177" spans="4:27" ht="15.75" customHeight="1">
      <c r="D177"/>
      <c r="E177"/>
      <c r="U177"/>
      <c r="V177"/>
      <c r="W177"/>
      <c r="X177"/>
      <c r="Y177"/>
      <c r="Z177"/>
      <c r="AA177"/>
    </row>
    <row r="178" spans="4:27" ht="15.75" customHeight="1">
      <c r="D178"/>
      <c r="E178"/>
      <c r="U178"/>
      <c r="V178"/>
      <c r="W178"/>
      <c r="X178"/>
      <c r="Y178"/>
      <c r="Z178"/>
      <c r="AA178"/>
    </row>
    <row r="179" spans="4:27" ht="15.75" customHeight="1">
      <c r="D179"/>
      <c r="E179"/>
      <c r="U179"/>
      <c r="V179"/>
      <c r="W179"/>
      <c r="X179"/>
      <c r="Y179"/>
      <c r="Z179"/>
      <c r="AA179"/>
    </row>
    <row r="180" spans="4:27" ht="15.75" customHeight="1">
      <c r="D180"/>
      <c r="E180"/>
      <c r="U180"/>
      <c r="V180"/>
      <c r="W180"/>
      <c r="X180"/>
      <c r="Y180"/>
      <c r="Z180"/>
      <c r="AA180"/>
    </row>
    <row r="181" spans="4:27" ht="15.75" customHeight="1">
      <c r="D181"/>
      <c r="E181"/>
      <c r="U181"/>
      <c r="V181"/>
      <c r="W181"/>
      <c r="X181"/>
      <c r="Y181"/>
      <c r="Z181"/>
      <c r="AA181"/>
    </row>
    <row r="182" spans="4:27" ht="15.75" customHeight="1">
      <c r="D182"/>
      <c r="E182"/>
      <c r="U182"/>
      <c r="V182"/>
      <c r="W182"/>
      <c r="X182"/>
      <c r="Y182"/>
      <c r="Z182"/>
      <c r="AA182"/>
    </row>
    <row r="183" spans="4:27" ht="15.75" customHeight="1">
      <c r="D183"/>
      <c r="E183"/>
      <c r="U183"/>
      <c r="V183"/>
      <c r="W183"/>
      <c r="X183"/>
      <c r="Y183"/>
      <c r="Z183"/>
      <c r="AA183"/>
    </row>
    <row r="184" spans="4:27" ht="15.75" customHeight="1">
      <c r="D184"/>
      <c r="E184"/>
      <c r="U184"/>
      <c r="V184"/>
      <c r="W184"/>
      <c r="X184"/>
      <c r="Y184"/>
      <c r="Z184"/>
      <c r="AA184"/>
    </row>
    <row r="185" spans="4:27" ht="15.75" customHeight="1">
      <c r="D185"/>
      <c r="E185"/>
      <c r="U185"/>
      <c r="V185"/>
      <c r="W185"/>
      <c r="X185"/>
      <c r="Y185"/>
      <c r="Z185"/>
      <c r="AA185"/>
    </row>
    <row r="186" spans="4:27" ht="15.75" customHeight="1">
      <c r="D186"/>
      <c r="E186"/>
      <c r="U186"/>
      <c r="V186"/>
      <c r="W186"/>
      <c r="X186"/>
      <c r="Y186"/>
      <c r="Z186"/>
      <c r="AA186"/>
    </row>
    <row r="187" spans="4:27" ht="15.75" customHeight="1">
      <c r="D187"/>
      <c r="E187"/>
      <c r="U187"/>
      <c r="V187"/>
      <c r="W187"/>
      <c r="X187"/>
      <c r="Y187"/>
      <c r="Z187"/>
      <c r="AA187"/>
    </row>
    <row r="188" spans="4:27" ht="15.75" customHeight="1">
      <c r="D188"/>
      <c r="E188"/>
      <c r="U188"/>
      <c r="V188"/>
      <c r="W188"/>
      <c r="X188"/>
      <c r="Y188"/>
      <c r="Z188"/>
      <c r="AA188"/>
    </row>
    <row r="189" spans="4:27" ht="15.75" customHeight="1">
      <c r="D189"/>
      <c r="E189"/>
      <c r="U189"/>
      <c r="V189"/>
      <c r="W189"/>
      <c r="X189"/>
      <c r="Y189"/>
      <c r="Z189"/>
      <c r="AA189"/>
    </row>
    <row r="190" spans="4:27" ht="15.75" customHeight="1">
      <c r="D190"/>
      <c r="E190"/>
      <c r="U190"/>
      <c r="V190"/>
      <c r="W190"/>
      <c r="X190"/>
      <c r="Y190"/>
      <c r="Z190"/>
      <c r="AA190"/>
    </row>
    <row r="191" spans="4:27" ht="15.75" customHeight="1">
      <c r="D191"/>
      <c r="E191"/>
      <c r="U191"/>
      <c r="V191"/>
      <c r="W191"/>
      <c r="X191"/>
      <c r="Y191"/>
      <c r="Z191"/>
      <c r="AA191"/>
    </row>
    <row r="192" spans="4:27" ht="15.75" customHeight="1">
      <c r="D192"/>
      <c r="E192"/>
      <c r="U192"/>
      <c r="V192"/>
      <c r="W192"/>
      <c r="X192"/>
      <c r="Y192"/>
      <c r="Z192"/>
      <c r="AA192"/>
    </row>
    <row r="193" spans="4:27" ht="15.75" customHeight="1">
      <c r="D193"/>
      <c r="E193"/>
      <c r="U193"/>
      <c r="V193"/>
      <c r="W193"/>
      <c r="X193"/>
      <c r="Y193"/>
      <c r="Z193"/>
      <c r="AA193"/>
    </row>
    <row r="194" spans="4:27" ht="15.75" customHeight="1">
      <c r="D194"/>
      <c r="E194"/>
      <c r="U194"/>
      <c r="V194"/>
      <c r="W194"/>
      <c r="X194"/>
      <c r="Y194"/>
      <c r="Z194"/>
      <c r="AA194"/>
    </row>
    <row r="195" spans="4:27" ht="15.75" customHeight="1">
      <c r="D195"/>
      <c r="E195"/>
      <c r="U195"/>
      <c r="V195"/>
      <c r="W195"/>
      <c r="X195"/>
      <c r="Y195"/>
      <c r="Z195"/>
      <c r="AA195"/>
    </row>
    <row r="196" spans="4:27" ht="15.75" customHeight="1">
      <c r="D196"/>
      <c r="E196"/>
      <c r="U196"/>
      <c r="V196"/>
      <c r="W196"/>
      <c r="X196"/>
      <c r="Y196"/>
      <c r="Z196"/>
      <c r="AA196"/>
    </row>
    <row r="197" spans="4:27" ht="15.75" customHeight="1">
      <c r="D197"/>
      <c r="E197"/>
      <c r="U197"/>
      <c r="V197"/>
      <c r="W197"/>
      <c r="X197"/>
      <c r="Y197"/>
      <c r="Z197"/>
      <c r="AA197"/>
    </row>
    <row r="198" spans="4:27" ht="15.75" customHeight="1">
      <c r="D198"/>
      <c r="E198"/>
      <c r="U198"/>
      <c r="V198"/>
      <c r="W198"/>
      <c r="X198"/>
      <c r="Y198"/>
      <c r="Z198"/>
      <c r="AA198"/>
    </row>
    <row r="199" spans="4:27" ht="15.75" customHeight="1">
      <c r="D199"/>
      <c r="E199"/>
      <c r="U199"/>
      <c r="V199"/>
      <c r="W199"/>
      <c r="X199"/>
      <c r="Y199"/>
      <c r="Z199"/>
      <c r="AA199"/>
    </row>
    <row r="200" spans="4:27" ht="15.75" customHeight="1">
      <c r="D200"/>
      <c r="E200"/>
      <c r="U200"/>
      <c r="V200"/>
      <c r="W200"/>
      <c r="X200"/>
      <c r="Y200"/>
      <c r="Z200"/>
      <c r="AA200"/>
    </row>
    <row r="201" spans="4:27" ht="15.75" customHeight="1">
      <c r="D201"/>
      <c r="E201"/>
      <c r="U201"/>
      <c r="V201"/>
      <c r="W201"/>
      <c r="X201"/>
      <c r="Y201"/>
      <c r="Z201"/>
      <c r="AA201"/>
    </row>
    <row r="202" spans="4:27" ht="15.75" customHeight="1">
      <c r="D202"/>
      <c r="E202"/>
      <c r="U202"/>
      <c r="V202"/>
      <c r="W202"/>
      <c r="X202"/>
      <c r="Y202"/>
      <c r="Z202"/>
      <c r="AA202"/>
    </row>
    <row r="203" spans="4:27" ht="15.75" customHeight="1">
      <c r="D203"/>
      <c r="E203"/>
      <c r="U203"/>
      <c r="V203"/>
      <c r="W203"/>
      <c r="X203"/>
      <c r="Y203"/>
      <c r="Z203"/>
      <c r="AA203"/>
    </row>
    <row r="204" spans="4:27" ht="15.75" customHeight="1">
      <c r="D204"/>
      <c r="E204"/>
      <c r="U204"/>
      <c r="V204"/>
      <c r="W204"/>
      <c r="X204"/>
      <c r="Y204"/>
      <c r="Z204"/>
      <c r="AA204"/>
    </row>
    <row r="205" spans="4:27" ht="15.75" customHeight="1">
      <c r="D205"/>
      <c r="E205"/>
      <c r="U205"/>
      <c r="V205"/>
      <c r="W205"/>
      <c r="X205"/>
      <c r="Y205"/>
      <c r="Z205"/>
      <c r="AA205"/>
    </row>
    <row r="206" spans="4:27" ht="15.75" customHeight="1">
      <c r="D206"/>
      <c r="E206"/>
      <c r="U206"/>
      <c r="V206"/>
      <c r="W206"/>
      <c r="X206"/>
      <c r="Y206"/>
      <c r="Z206"/>
      <c r="AA206"/>
    </row>
    <row r="207" spans="4:27" ht="15.75" customHeight="1">
      <c r="D207"/>
      <c r="E207"/>
      <c r="U207"/>
      <c r="V207"/>
      <c r="W207"/>
      <c r="X207"/>
      <c r="Y207"/>
      <c r="Z207"/>
      <c r="AA207"/>
    </row>
    <row r="208" spans="4:27" ht="15.75" customHeight="1">
      <c r="D208"/>
      <c r="E208"/>
      <c r="U208"/>
      <c r="V208"/>
      <c r="W208"/>
      <c r="X208"/>
      <c r="Y208"/>
      <c r="Z208"/>
      <c r="AA208"/>
    </row>
    <row r="209" spans="4:27" ht="15.75" customHeight="1">
      <c r="D209"/>
      <c r="E209"/>
      <c r="U209"/>
      <c r="V209"/>
      <c r="W209"/>
      <c r="X209"/>
      <c r="Y209"/>
      <c r="Z209"/>
      <c r="AA209"/>
    </row>
    <row r="210" spans="4:27" ht="15.75" customHeight="1">
      <c r="D210"/>
      <c r="E210"/>
      <c r="U210"/>
      <c r="V210"/>
      <c r="W210"/>
      <c r="X210"/>
      <c r="Y210"/>
      <c r="Z210"/>
      <c r="AA210"/>
    </row>
    <row r="211" spans="4:27" ht="15.75" customHeight="1">
      <c r="D211"/>
      <c r="E211"/>
      <c r="U211"/>
      <c r="V211"/>
      <c r="W211"/>
      <c r="X211"/>
      <c r="Y211"/>
      <c r="Z211"/>
      <c r="AA211"/>
    </row>
    <row r="212" spans="4:27" ht="15.75" customHeight="1">
      <c r="D212"/>
      <c r="E212"/>
      <c r="U212"/>
      <c r="V212"/>
      <c r="W212"/>
      <c r="X212"/>
      <c r="Y212"/>
      <c r="Z212"/>
      <c r="AA212"/>
    </row>
    <row r="213" spans="4:27" ht="15.75" customHeight="1">
      <c r="D213"/>
      <c r="E213"/>
      <c r="U213"/>
      <c r="V213"/>
      <c r="W213"/>
      <c r="X213"/>
      <c r="Y213"/>
      <c r="Z213"/>
      <c r="AA213"/>
    </row>
    <row r="214" spans="4:27" ht="15.75" customHeight="1">
      <c r="D214"/>
      <c r="E214"/>
      <c r="U214"/>
      <c r="V214"/>
      <c r="W214"/>
      <c r="X214"/>
      <c r="Y214"/>
      <c r="Z214"/>
      <c r="AA214"/>
    </row>
    <row r="215" spans="4:27" ht="15.75" customHeight="1">
      <c r="D215"/>
      <c r="E215"/>
      <c r="U215"/>
      <c r="V215"/>
      <c r="W215"/>
      <c r="X215"/>
      <c r="Y215"/>
      <c r="Z215"/>
      <c r="AA215"/>
    </row>
    <row r="216" spans="4:27" ht="15.75" customHeight="1">
      <c r="D216"/>
      <c r="E216"/>
      <c r="U216"/>
      <c r="V216"/>
      <c r="W216"/>
      <c r="X216"/>
      <c r="Y216"/>
      <c r="Z216"/>
      <c r="AA216"/>
    </row>
    <row r="217" spans="4:27" ht="15.75" customHeight="1">
      <c r="D217"/>
      <c r="E217"/>
      <c r="U217"/>
      <c r="V217"/>
      <c r="W217"/>
      <c r="X217"/>
      <c r="Y217"/>
      <c r="Z217"/>
      <c r="AA217"/>
    </row>
    <row r="218" spans="4:27" ht="15.75" customHeight="1">
      <c r="D218"/>
      <c r="E218"/>
      <c r="U218"/>
      <c r="V218"/>
      <c r="W218"/>
      <c r="X218"/>
      <c r="Y218"/>
      <c r="Z218"/>
      <c r="AA218"/>
    </row>
    <row r="219" spans="4:27" ht="15.75" customHeight="1">
      <c r="D219"/>
      <c r="E219"/>
      <c r="U219"/>
      <c r="V219"/>
      <c r="W219"/>
      <c r="X219"/>
      <c r="Y219"/>
      <c r="Z219"/>
      <c r="AA219"/>
    </row>
    <row r="220" spans="4:27" ht="15.75" customHeight="1">
      <c r="D220"/>
      <c r="E220"/>
      <c r="U220"/>
      <c r="V220"/>
      <c r="W220"/>
      <c r="X220"/>
      <c r="Y220"/>
      <c r="Z220"/>
      <c r="AA220"/>
    </row>
    <row r="221" spans="4:27" ht="15.75" customHeight="1">
      <c r="D221"/>
      <c r="E221"/>
      <c r="U221"/>
      <c r="V221"/>
      <c r="W221"/>
      <c r="X221"/>
      <c r="Y221"/>
      <c r="Z221"/>
      <c r="AA221"/>
    </row>
    <row r="222" spans="4:27" ht="15.75" customHeight="1">
      <c r="D222"/>
      <c r="E222"/>
      <c r="U222"/>
      <c r="V222"/>
      <c r="W222"/>
      <c r="X222"/>
      <c r="Y222"/>
      <c r="Z222"/>
      <c r="AA222"/>
    </row>
    <row r="223" spans="4:27" ht="15.75" customHeight="1">
      <c r="D223"/>
      <c r="E223"/>
      <c r="U223"/>
      <c r="V223"/>
      <c r="W223"/>
      <c r="X223"/>
      <c r="Y223"/>
      <c r="Z223"/>
      <c r="AA223"/>
    </row>
    <row r="224" spans="4:27" ht="15.75" customHeight="1">
      <c r="D224"/>
      <c r="E224"/>
      <c r="U224"/>
      <c r="V224"/>
      <c r="W224"/>
      <c r="X224"/>
      <c r="Y224"/>
      <c r="Z224"/>
      <c r="AA224"/>
    </row>
    <row r="225" spans="4:27" ht="15.75" customHeight="1">
      <c r="D225"/>
      <c r="E225"/>
      <c r="U225"/>
      <c r="V225"/>
      <c r="W225"/>
      <c r="X225"/>
      <c r="Y225"/>
      <c r="Z225"/>
      <c r="AA225"/>
    </row>
    <row r="226" spans="4:27" ht="15.75" customHeight="1">
      <c r="D226"/>
      <c r="E226"/>
      <c r="U226"/>
      <c r="V226"/>
      <c r="W226"/>
      <c r="X226"/>
      <c r="Y226"/>
      <c r="Z226"/>
      <c r="AA226"/>
    </row>
    <row r="227" spans="4:27" ht="15.75" customHeight="1">
      <c r="D227"/>
      <c r="E227"/>
      <c r="U227"/>
      <c r="V227"/>
      <c r="W227"/>
      <c r="X227"/>
      <c r="Y227"/>
      <c r="Z227"/>
      <c r="AA227"/>
    </row>
    <row r="228" spans="4:27" ht="15.75" customHeight="1">
      <c r="D228"/>
      <c r="E228"/>
      <c r="U228"/>
      <c r="V228"/>
      <c r="W228"/>
      <c r="X228"/>
      <c r="Y228"/>
      <c r="Z228"/>
      <c r="AA228"/>
    </row>
    <row r="229" spans="4:27" ht="15.75" customHeight="1">
      <c r="D229"/>
      <c r="E229"/>
      <c r="U229"/>
      <c r="V229"/>
      <c r="W229"/>
      <c r="X229"/>
      <c r="Y229"/>
      <c r="Z229"/>
      <c r="AA229"/>
    </row>
    <row r="230" spans="4:27" ht="15.75" customHeight="1">
      <c r="D230"/>
      <c r="E230"/>
      <c r="U230"/>
      <c r="V230"/>
      <c r="W230"/>
      <c r="X230"/>
      <c r="Y230"/>
      <c r="Z230"/>
      <c r="AA230"/>
    </row>
    <row r="231" spans="4:27" ht="15.75" customHeight="1">
      <c r="D231"/>
      <c r="E231"/>
      <c r="U231"/>
      <c r="V231"/>
      <c r="W231"/>
      <c r="X231"/>
      <c r="Y231"/>
      <c r="Z231"/>
      <c r="AA231"/>
    </row>
    <row r="232" spans="4:27" ht="15.75" customHeight="1">
      <c r="D232"/>
      <c r="E232"/>
      <c r="U232"/>
      <c r="V232"/>
      <c r="W232"/>
      <c r="X232"/>
      <c r="Y232"/>
      <c r="Z232"/>
      <c r="AA232"/>
    </row>
    <row r="233" spans="4:27" ht="15.75" customHeight="1">
      <c r="D233"/>
      <c r="E233"/>
      <c r="U233"/>
      <c r="V233"/>
      <c r="W233"/>
      <c r="X233"/>
      <c r="Y233"/>
      <c r="Z233"/>
      <c r="AA233"/>
    </row>
    <row r="234" spans="4:27" ht="15.75" customHeight="1">
      <c r="D234"/>
      <c r="E234"/>
      <c r="U234"/>
      <c r="V234"/>
      <c r="W234"/>
      <c r="X234"/>
      <c r="Y234"/>
      <c r="Z234"/>
      <c r="AA234"/>
    </row>
    <row r="235" spans="4:27" ht="15.75" customHeight="1">
      <c r="D235"/>
      <c r="E235"/>
      <c r="U235"/>
      <c r="V235"/>
      <c r="W235"/>
      <c r="X235"/>
      <c r="Y235"/>
      <c r="Z235"/>
      <c r="AA235"/>
    </row>
    <row r="236" spans="4:27" ht="15.75" customHeight="1">
      <c r="D236"/>
      <c r="E236"/>
      <c r="U236"/>
      <c r="V236"/>
      <c r="W236"/>
      <c r="X236"/>
      <c r="Y236"/>
      <c r="Z236"/>
      <c r="AA236"/>
    </row>
    <row r="237" spans="4:27" ht="15.75" customHeight="1">
      <c r="D237"/>
      <c r="E237"/>
      <c r="U237"/>
      <c r="V237"/>
      <c r="W237"/>
      <c r="X237"/>
      <c r="Y237"/>
      <c r="Z237"/>
      <c r="AA237"/>
    </row>
    <row r="238" spans="4:27" ht="15.75" customHeight="1">
      <c r="D238"/>
      <c r="E238"/>
      <c r="U238"/>
      <c r="V238"/>
      <c r="W238"/>
      <c r="X238"/>
      <c r="Y238"/>
      <c r="Z238"/>
      <c r="AA238"/>
    </row>
    <row r="239" spans="4:27" ht="15.75" customHeight="1">
      <c r="D239"/>
      <c r="E239"/>
      <c r="U239"/>
      <c r="V239"/>
      <c r="W239"/>
      <c r="X239"/>
      <c r="Y239"/>
      <c r="Z239"/>
      <c r="AA239"/>
    </row>
    <row r="240" spans="4:27" ht="15.75" customHeight="1">
      <c r="D240"/>
      <c r="E240"/>
      <c r="U240"/>
      <c r="V240"/>
      <c r="W240"/>
      <c r="X240"/>
      <c r="Y240"/>
      <c r="Z240"/>
      <c r="AA240"/>
    </row>
    <row r="241" spans="4:27" ht="15.75" customHeight="1">
      <c r="D241"/>
      <c r="E241"/>
      <c r="U241"/>
      <c r="V241"/>
      <c r="W241"/>
      <c r="X241"/>
      <c r="Y241"/>
      <c r="Z241"/>
      <c r="AA241"/>
    </row>
    <row r="242" spans="4:27" ht="15.75" customHeight="1">
      <c r="D242"/>
      <c r="E242"/>
      <c r="U242"/>
      <c r="V242"/>
      <c r="W242"/>
      <c r="X242"/>
      <c r="Y242"/>
      <c r="Z242"/>
      <c r="AA242"/>
    </row>
    <row r="243" spans="4:27" ht="15.75" customHeight="1">
      <c r="D243"/>
      <c r="E243"/>
      <c r="U243"/>
      <c r="V243"/>
      <c r="W243"/>
      <c r="X243"/>
      <c r="Y243"/>
      <c r="Z243"/>
      <c r="AA243"/>
    </row>
    <row r="244" spans="4:27" ht="15.75" customHeight="1">
      <c r="D244"/>
      <c r="E244"/>
      <c r="U244"/>
      <c r="V244"/>
      <c r="W244"/>
      <c r="X244"/>
      <c r="Y244"/>
      <c r="Z244"/>
      <c r="AA244"/>
    </row>
    <row r="245" spans="4:27" ht="15.75" customHeight="1">
      <c r="D245"/>
      <c r="E245"/>
      <c r="U245"/>
      <c r="V245"/>
      <c r="W245"/>
      <c r="X245"/>
      <c r="Y245"/>
      <c r="Z245"/>
      <c r="AA245"/>
    </row>
    <row r="246" spans="4:27" ht="15.75" customHeight="1">
      <c r="D246"/>
      <c r="E246"/>
      <c r="U246"/>
      <c r="V246"/>
      <c r="W246"/>
      <c r="X246"/>
      <c r="Y246"/>
      <c r="Z246"/>
      <c r="AA246"/>
    </row>
    <row r="247" spans="4:27" ht="15.75" customHeight="1">
      <c r="D247"/>
      <c r="E247"/>
      <c r="U247"/>
      <c r="V247"/>
      <c r="W247"/>
      <c r="X247"/>
      <c r="Y247"/>
      <c r="Z247"/>
      <c r="AA247"/>
    </row>
    <row r="248" spans="4:27" ht="15.75" customHeight="1">
      <c r="D248"/>
      <c r="E248"/>
      <c r="U248"/>
      <c r="V248"/>
      <c r="W248"/>
      <c r="X248"/>
      <c r="Y248"/>
      <c r="Z248"/>
      <c r="AA248"/>
    </row>
    <row r="249" spans="4:27" ht="15.75" customHeight="1">
      <c r="D249"/>
      <c r="E249"/>
      <c r="U249"/>
      <c r="V249"/>
      <c r="W249"/>
      <c r="X249"/>
      <c r="Y249"/>
      <c r="Z249"/>
      <c r="AA249"/>
    </row>
    <row r="250" spans="4:27" ht="15.75" customHeight="1">
      <c r="D250"/>
      <c r="E250"/>
      <c r="U250"/>
      <c r="V250"/>
      <c r="W250"/>
      <c r="X250"/>
      <c r="Y250"/>
      <c r="Z250"/>
      <c r="AA250"/>
    </row>
    <row r="251" spans="4:27" ht="15.75" customHeight="1">
      <c r="D251"/>
      <c r="E251"/>
      <c r="U251"/>
      <c r="V251"/>
      <c r="W251"/>
      <c r="X251"/>
      <c r="Y251"/>
      <c r="Z251"/>
      <c r="AA251"/>
    </row>
    <row r="252" spans="4:27" ht="15.75" customHeight="1">
      <c r="D252"/>
      <c r="E252"/>
      <c r="U252"/>
      <c r="V252"/>
      <c r="W252"/>
      <c r="X252"/>
      <c r="Y252"/>
      <c r="Z252"/>
      <c r="AA252"/>
    </row>
    <row r="253" spans="4:27" ht="15.75" customHeight="1">
      <c r="D253"/>
      <c r="E253"/>
      <c r="U253"/>
      <c r="V253"/>
      <c r="W253"/>
      <c r="X253"/>
      <c r="Y253"/>
      <c r="Z253"/>
      <c r="AA253"/>
    </row>
    <row r="254" spans="4:27" ht="15.75" customHeight="1">
      <c r="D254"/>
      <c r="E254"/>
      <c r="U254"/>
      <c r="V254"/>
      <c r="W254"/>
      <c r="X254"/>
      <c r="Y254"/>
      <c r="Z254"/>
      <c r="AA254"/>
    </row>
    <row r="255" spans="4:27" ht="15.75" customHeight="1">
      <c r="D255"/>
      <c r="E255"/>
      <c r="U255"/>
      <c r="V255"/>
      <c r="W255"/>
      <c r="X255"/>
      <c r="Y255"/>
      <c r="Z255"/>
      <c r="AA255"/>
    </row>
    <row r="256" spans="4:27" ht="15.75" customHeight="1">
      <c r="D256"/>
      <c r="E256"/>
      <c r="U256"/>
      <c r="V256"/>
      <c r="W256"/>
      <c r="X256"/>
      <c r="Y256"/>
      <c r="Z256"/>
      <c r="AA256"/>
    </row>
    <row r="257" spans="4:27" ht="15.75" customHeight="1">
      <c r="D257"/>
      <c r="E257"/>
      <c r="U257"/>
      <c r="V257"/>
      <c r="W257"/>
      <c r="X257"/>
      <c r="Y257"/>
      <c r="Z257"/>
      <c r="AA257"/>
    </row>
    <row r="258" spans="4:27" ht="15.75" customHeight="1">
      <c r="D258"/>
      <c r="E258"/>
      <c r="U258"/>
      <c r="V258"/>
      <c r="W258"/>
      <c r="X258"/>
      <c r="Y258"/>
      <c r="Z258"/>
      <c r="AA258"/>
    </row>
    <row r="259" spans="4:27" ht="15.75" customHeight="1">
      <c r="D259"/>
      <c r="E259"/>
      <c r="U259"/>
      <c r="V259"/>
      <c r="W259"/>
      <c r="X259"/>
      <c r="Y259"/>
      <c r="Z259"/>
      <c r="AA259"/>
    </row>
    <row r="260" spans="4:27" ht="15.75" customHeight="1">
      <c r="D260"/>
      <c r="E260"/>
      <c r="U260"/>
      <c r="V260"/>
      <c r="W260"/>
      <c r="X260"/>
      <c r="Y260"/>
      <c r="Z260"/>
      <c r="AA260"/>
    </row>
    <row r="261" spans="4:27" ht="15.75" customHeight="1">
      <c r="D261"/>
      <c r="E261"/>
      <c r="U261"/>
      <c r="V261"/>
      <c r="W261"/>
      <c r="X261"/>
      <c r="Y261"/>
      <c r="Z261"/>
      <c r="AA261"/>
    </row>
    <row r="262" spans="4:27" ht="15.75" customHeight="1">
      <c r="D262"/>
      <c r="E262"/>
      <c r="U262"/>
      <c r="V262"/>
      <c r="W262"/>
      <c r="X262"/>
      <c r="Y262"/>
      <c r="Z262"/>
      <c r="AA262"/>
    </row>
    <row r="263" spans="4:27" ht="15.75" customHeight="1">
      <c r="D263"/>
      <c r="E263"/>
      <c r="U263"/>
      <c r="V263"/>
      <c r="W263"/>
      <c r="X263"/>
      <c r="Y263"/>
      <c r="Z263"/>
      <c r="AA263"/>
    </row>
    <row r="264" spans="4:27" ht="15.75" customHeight="1">
      <c r="D264"/>
      <c r="E264"/>
      <c r="U264"/>
      <c r="V264"/>
      <c r="W264"/>
      <c r="X264"/>
      <c r="Y264"/>
      <c r="Z264"/>
      <c r="AA264"/>
    </row>
    <row r="265" spans="4:27" ht="15.75" customHeight="1">
      <c r="D265"/>
      <c r="E265"/>
      <c r="U265"/>
      <c r="V265"/>
      <c r="W265"/>
      <c r="X265"/>
      <c r="Y265"/>
      <c r="Z265"/>
      <c r="AA265"/>
    </row>
    <row r="266" spans="4:27" ht="15.75" customHeight="1">
      <c r="D266"/>
      <c r="E266"/>
      <c r="U266"/>
      <c r="V266"/>
      <c r="W266"/>
      <c r="X266"/>
      <c r="Y266"/>
      <c r="Z266"/>
      <c r="AA266"/>
    </row>
    <row r="267" spans="4:27" ht="15.75" customHeight="1">
      <c r="D267"/>
      <c r="E267"/>
      <c r="U267"/>
      <c r="V267"/>
      <c r="W267"/>
      <c r="X267"/>
      <c r="Y267"/>
      <c r="Z267"/>
      <c r="AA267"/>
    </row>
    <row r="268" spans="4:27" ht="15.75" customHeight="1">
      <c r="D268"/>
      <c r="E268"/>
      <c r="U268"/>
      <c r="V268"/>
      <c r="W268"/>
      <c r="X268"/>
      <c r="Y268"/>
      <c r="Z268"/>
      <c r="AA268"/>
    </row>
    <row r="269" spans="4:27" ht="15.75" customHeight="1">
      <c r="D269"/>
      <c r="E269"/>
      <c r="U269"/>
      <c r="V269"/>
      <c r="W269"/>
      <c r="X269"/>
      <c r="Y269"/>
      <c r="Z269"/>
      <c r="AA269"/>
    </row>
    <row r="270" spans="4:27" ht="15.75" customHeight="1">
      <c r="D270"/>
      <c r="E270"/>
      <c r="U270"/>
      <c r="V270"/>
      <c r="W270"/>
      <c r="X270"/>
      <c r="Y270"/>
      <c r="Z270"/>
      <c r="AA270"/>
    </row>
    <row r="271" spans="4:27" ht="15.75" customHeight="1">
      <c r="D271"/>
      <c r="E271"/>
      <c r="U271"/>
      <c r="V271"/>
      <c r="W271"/>
      <c r="X271"/>
      <c r="Y271"/>
      <c r="Z271"/>
      <c r="AA271"/>
    </row>
    <row r="272" spans="4:27" ht="15.75" customHeight="1">
      <c r="D272"/>
      <c r="E272"/>
      <c r="U272"/>
      <c r="V272"/>
      <c r="W272"/>
      <c r="X272"/>
      <c r="Y272"/>
      <c r="Z272"/>
      <c r="AA272"/>
    </row>
    <row r="273" spans="4:27" ht="15.75" customHeight="1">
      <c r="D273"/>
      <c r="E273"/>
      <c r="U273"/>
      <c r="V273"/>
      <c r="W273"/>
      <c r="X273"/>
      <c r="Y273"/>
      <c r="Z273"/>
      <c r="AA273"/>
    </row>
    <row r="274" spans="4:5" ht="15.75" customHeight="1">
      <c r="D274"/>
      <c r="E274"/>
    </row>
    <row r="275" spans="4:5" ht="15.75" customHeight="1">
      <c r="D275"/>
      <c r="E275"/>
    </row>
    <row r="276" spans="4:5" ht="15.75" customHeight="1">
      <c r="D276"/>
      <c r="E276"/>
    </row>
    <row r="277" spans="4:5" ht="15.75" customHeight="1">
      <c r="D277"/>
      <c r="E277"/>
    </row>
    <row r="278" spans="4:5" ht="15.75" customHeight="1">
      <c r="D278"/>
      <c r="E278"/>
    </row>
    <row r="279" spans="4:27" ht="15.75" customHeight="1">
      <c r="D279"/>
      <c r="E279"/>
      <c r="U279"/>
      <c r="V279"/>
      <c r="W279"/>
      <c r="X279"/>
      <c r="Y279"/>
      <c r="Z279"/>
      <c r="AA279"/>
    </row>
    <row r="280" spans="4:27" ht="15.75" customHeight="1">
      <c r="D280"/>
      <c r="E280"/>
      <c r="U280"/>
      <c r="V280"/>
      <c r="W280"/>
      <c r="X280"/>
      <c r="Y280"/>
      <c r="Z280"/>
      <c r="AA280"/>
    </row>
    <row r="281" spans="4:27" ht="15.75" customHeight="1">
      <c r="D281"/>
      <c r="E281"/>
      <c r="U281"/>
      <c r="V281"/>
      <c r="W281"/>
      <c r="X281"/>
      <c r="Y281"/>
      <c r="Z281"/>
      <c r="AA281"/>
    </row>
    <row r="282" spans="4:27" ht="15.75" customHeight="1">
      <c r="D282"/>
      <c r="E282"/>
      <c r="U282"/>
      <c r="V282"/>
      <c r="W282"/>
      <c r="X282"/>
      <c r="Y282"/>
      <c r="Z282"/>
      <c r="AA282"/>
    </row>
    <row r="283" spans="4:27" ht="15.75" customHeight="1">
      <c r="D283"/>
      <c r="E283"/>
      <c r="U283"/>
      <c r="V283"/>
      <c r="W283"/>
      <c r="X283"/>
      <c r="Y283"/>
      <c r="Z283"/>
      <c r="AA283"/>
    </row>
    <row r="284" spans="4:27" ht="15.75" customHeight="1">
      <c r="D284"/>
      <c r="E284"/>
      <c r="U284"/>
      <c r="V284"/>
      <c r="W284"/>
      <c r="X284"/>
      <c r="Y284"/>
      <c r="Z284"/>
      <c r="AA284"/>
    </row>
    <row r="285" spans="4:27" ht="15.75" customHeight="1">
      <c r="D285"/>
      <c r="E285"/>
      <c r="U285"/>
      <c r="V285"/>
      <c r="W285"/>
      <c r="X285"/>
      <c r="Y285"/>
      <c r="Z285"/>
      <c r="AA285"/>
    </row>
    <row r="286" spans="4:27" ht="15.75" customHeight="1">
      <c r="D286"/>
      <c r="E286"/>
      <c r="U286"/>
      <c r="V286"/>
      <c r="W286"/>
      <c r="X286"/>
      <c r="Y286"/>
      <c r="Z286"/>
      <c r="AA286"/>
    </row>
    <row r="287" spans="4:27" ht="15.75" customHeight="1">
      <c r="D287"/>
      <c r="E287"/>
      <c r="U287"/>
      <c r="V287"/>
      <c r="W287"/>
      <c r="X287"/>
      <c r="Y287"/>
      <c r="Z287"/>
      <c r="AA287"/>
    </row>
    <row r="288" spans="4:27" ht="15.75" customHeight="1">
      <c r="D288"/>
      <c r="E288"/>
      <c r="U288"/>
      <c r="V288"/>
      <c r="W288"/>
      <c r="X288"/>
      <c r="Y288"/>
      <c r="Z288"/>
      <c r="AA288"/>
    </row>
    <row r="289" spans="4:27" ht="15.75" customHeight="1">
      <c r="D289"/>
      <c r="E289"/>
      <c r="U289"/>
      <c r="V289"/>
      <c r="W289"/>
      <c r="X289"/>
      <c r="Y289"/>
      <c r="Z289"/>
      <c r="AA289"/>
    </row>
    <row r="290" spans="4:27" ht="15.75" customHeight="1">
      <c r="D290"/>
      <c r="E290"/>
      <c r="U290"/>
      <c r="V290"/>
      <c r="W290"/>
      <c r="X290"/>
      <c r="Y290"/>
      <c r="Z290"/>
      <c r="AA290"/>
    </row>
    <row r="291" spans="4:27" ht="15.75" customHeight="1">
      <c r="D291"/>
      <c r="E291"/>
      <c r="U291"/>
      <c r="V291"/>
      <c r="W291"/>
      <c r="X291"/>
      <c r="Y291"/>
      <c r="Z291"/>
      <c r="AA291"/>
    </row>
    <row r="292" spans="4:27" ht="15.75" customHeight="1">
      <c r="D292"/>
      <c r="E292"/>
      <c r="U292"/>
      <c r="V292"/>
      <c r="W292"/>
      <c r="X292"/>
      <c r="Y292"/>
      <c r="Z292"/>
      <c r="AA292"/>
    </row>
    <row r="293" spans="4:27" ht="15.75" customHeight="1">
      <c r="D293"/>
      <c r="E293"/>
      <c r="U293"/>
      <c r="V293"/>
      <c r="W293"/>
      <c r="X293"/>
      <c r="Y293"/>
      <c r="Z293"/>
      <c r="AA293"/>
    </row>
    <row r="294" spans="4:27" ht="15.75" customHeight="1">
      <c r="D294"/>
      <c r="E294"/>
      <c r="U294"/>
      <c r="V294"/>
      <c r="W294"/>
      <c r="X294"/>
      <c r="Y294"/>
      <c r="Z294"/>
      <c r="AA294"/>
    </row>
    <row r="295" spans="4:27" ht="15.75" customHeight="1">
      <c r="D295"/>
      <c r="E295"/>
      <c r="U295"/>
      <c r="V295"/>
      <c r="W295"/>
      <c r="X295"/>
      <c r="Y295"/>
      <c r="Z295"/>
      <c r="AA295"/>
    </row>
    <row r="296" spans="4:27" ht="15.75" customHeight="1">
      <c r="D296"/>
      <c r="E296"/>
      <c r="U296"/>
      <c r="V296"/>
      <c r="W296"/>
      <c r="X296"/>
      <c r="Y296"/>
      <c r="Z296"/>
      <c r="AA296"/>
    </row>
    <row r="307" spans="4:27" ht="15.75" customHeight="1">
      <c r="D307"/>
      <c r="E307"/>
      <c r="F307"/>
      <c r="R307"/>
      <c r="U307"/>
      <c r="V307"/>
      <c r="W307"/>
      <c r="X307"/>
      <c r="Y307"/>
      <c r="Z307"/>
      <c r="AA307"/>
    </row>
    <row r="308" spans="4:27" ht="15.75" customHeight="1">
      <c r="D308"/>
      <c r="E308"/>
      <c r="F308"/>
      <c r="R308"/>
      <c r="U308"/>
      <c r="V308"/>
      <c r="W308"/>
      <c r="X308"/>
      <c r="Y308"/>
      <c r="Z308"/>
      <c r="AA308"/>
    </row>
    <row r="309" spans="4:27" ht="15.75" customHeight="1">
      <c r="D309"/>
      <c r="E309"/>
      <c r="F309"/>
      <c r="R309"/>
      <c r="U309"/>
      <c r="V309"/>
      <c r="W309"/>
      <c r="X309"/>
      <c r="Y309"/>
      <c r="Z309"/>
      <c r="AA309"/>
    </row>
    <row r="310" spans="4:27" ht="15.75" customHeight="1">
      <c r="D310"/>
      <c r="E310"/>
      <c r="F310"/>
      <c r="R310"/>
      <c r="U310"/>
      <c r="V310"/>
      <c r="W310"/>
      <c r="X310"/>
      <c r="Y310"/>
      <c r="Z310"/>
      <c r="AA310"/>
    </row>
    <row r="311" spans="4:27" ht="15.75" customHeight="1">
      <c r="D311"/>
      <c r="E311"/>
      <c r="F311"/>
      <c r="R311"/>
      <c r="U311"/>
      <c r="V311"/>
      <c r="W311"/>
      <c r="X311"/>
      <c r="Y311"/>
      <c r="Z311"/>
      <c r="AA311"/>
    </row>
    <row r="312" spans="4:27" ht="15.75" customHeight="1">
      <c r="D312"/>
      <c r="E312"/>
      <c r="F312"/>
      <c r="R312"/>
      <c r="U312"/>
      <c r="V312"/>
      <c r="W312"/>
      <c r="X312"/>
      <c r="Y312"/>
      <c r="Z312"/>
      <c r="AA312"/>
    </row>
    <row r="313" spans="4:27" ht="15.75" customHeight="1">
      <c r="D313"/>
      <c r="E313"/>
      <c r="F313"/>
      <c r="R313"/>
      <c r="U313"/>
      <c r="V313"/>
      <c r="W313"/>
      <c r="X313"/>
      <c r="Y313"/>
      <c r="Z313"/>
      <c r="AA313"/>
    </row>
    <row r="314" spans="4:27" ht="15.75" customHeight="1">
      <c r="D314"/>
      <c r="E314"/>
      <c r="F314"/>
      <c r="R314"/>
      <c r="U314"/>
      <c r="V314"/>
      <c r="W314"/>
      <c r="X314"/>
      <c r="Y314"/>
      <c r="Z314"/>
      <c r="AA314"/>
    </row>
    <row r="315" spans="4:27" ht="15.75" customHeight="1">
      <c r="D315"/>
      <c r="E315"/>
      <c r="F315"/>
      <c r="R315"/>
      <c r="U315"/>
      <c r="V315"/>
      <c r="W315"/>
      <c r="X315"/>
      <c r="Y315"/>
      <c r="Z315"/>
      <c r="AA315"/>
    </row>
    <row r="316" spans="4:27" ht="15.75" customHeight="1">
      <c r="D316"/>
      <c r="E316"/>
      <c r="F316"/>
      <c r="R316"/>
      <c r="U316"/>
      <c r="V316"/>
      <c r="W316"/>
      <c r="X316"/>
      <c r="Y316"/>
      <c r="Z316"/>
      <c r="AA316"/>
    </row>
  </sheetData>
  <sheetProtection/>
  <mergeCells count="8">
    <mergeCell ref="AE2:AK2"/>
    <mergeCell ref="A77:D77"/>
    <mergeCell ref="A78:D78"/>
    <mergeCell ref="A79:D79"/>
    <mergeCell ref="A2:D3"/>
    <mergeCell ref="F2:F3"/>
    <mergeCell ref="G2:Q2"/>
    <mergeCell ref="S2:AB2"/>
  </mergeCells>
  <printOptions/>
  <pageMargins left="0.75" right="0.75" top="1" bottom="1" header="0.5" footer="0.5"/>
  <pageSetup fitToHeight="0" fitToWidth="1" horizontalDpi="600" verticalDpi="600" orientation="landscape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274"/>
  <sheetViews>
    <sheetView zoomScalePageLayoutView="0" workbookViewId="0" topLeftCell="A1">
      <pane ySplit="3255" topLeftCell="A3" activePane="bottomLeft" state="split"/>
      <selection pane="topLeft" activeCell="O4" sqref="O4"/>
      <selection pane="bottomLeft" activeCell="A34" sqref="A34:D36"/>
    </sheetView>
  </sheetViews>
  <sheetFormatPr defaultColWidth="9.140625" defaultRowHeight="12.75"/>
  <cols>
    <col min="2" max="2" width="0" style="0" hidden="1" customWidth="1"/>
    <col min="4" max="4" width="40.00390625" style="51" customWidth="1"/>
    <col min="5" max="5" width="6.28125" style="51" hidden="1" customWidth="1"/>
    <col min="6" max="6" width="9.421875" style="40" customWidth="1"/>
    <col min="7" max="7" width="16.140625" style="0" bestFit="1" customWidth="1"/>
    <col min="8" max="8" width="13.140625" style="0" bestFit="1" customWidth="1"/>
    <col min="9" max="9" width="14.8515625" style="0" bestFit="1" customWidth="1"/>
    <col min="10" max="10" width="15.421875" style="0" bestFit="1" customWidth="1"/>
    <col min="11" max="11" width="14.8515625" style="0" bestFit="1" customWidth="1"/>
    <col min="12" max="12" width="14.421875" style="0" bestFit="1" customWidth="1"/>
    <col min="13" max="14" width="15.421875" style="0" bestFit="1" customWidth="1"/>
    <col min="15" max="15" width="15.421875" style="0" customWidth="1"/>
    <col min="16" max="16" width="13.421875" style="0" bestFit="1" customWidth="1"/>
    <col min="17" max="17" width="15.8515625" style="0" customWidth="1"/>
    <col min="18" max="18" width="4.140625" style="52" customWidth="1"/>
    <col min="19" max="19" width="16.57421875" style="0" customWidth="1"/>
    <col min="20" max="20" width="14.8515625" style="0" customWidth="1"/>
    <col min="21" max="27" width="14.8515625" style="47" customWidth="1"/>
    <col min="28" max="28" width="17.140625" style="0" customWidth="1"/>
    <col min="29" max="29" width="15.421875" style="0" customWidth="1"/>
    <col min="30" max="30" width="3.28125" style="0" customWidth="1"/>
    <col min="31" max="31" width="17.7109375" style="0" bestFit="1" customWidth="1"/>
    <col min="32" max="34" width="16.140625" style="0" customWidth="1"/>
    <col min="35" max="35" width="17.140625" style="0" customWidth="1"/>
    <col min="36" max="36" width="16.140625" style="0" customWidth="1"/>
    <col min="37" max="37" width="17.8515625" style="0" customWidth="1"/>
    <col min="38" max="38" width="15.57421875" style="0" customWidth="1"/>
  </cols>
  <sheetData>
    <row r="1" spans="4:18" s="47" customFormat="1" ht="19.5" customHeight="1">
      <c r="D1" s="64"/>
      <c r="E1" s="64"/>
      <c r="F1" s="73"/>
      <c r="R1" s="52"/>
    </row>
    <row r="2" spans="1:28" s="33" customFormat="1" ht="19.5" customHeight="1">
      <c r="A2" s="201"/>
      <c r="B2" s="201"/>
      <c r="C2" s="201"/>
      <c r="D2" s="201"/>
      <c r="E2" s="95"/>
      <c r="F2" s="95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140" s="5" customFormat="1" ht="20.25" customHeight="1">
      <c r="A3" s="185" t="s">
        <v>421</v>
      </c>
      <c r="B3" s="186"/>
      <c r="C3" s="186"/>
      <c r="D3" s="186"/>
      <c r="F3" s="183" t="s">
        <v>407</v>
      </c>
      <c r="G3" s="190" t="s">
        <v>244</v>
      </c>
      <c r="H3" s="210"/>
      <c r="I3" s="210"/>
      <c r="J3" s="210"/>
      <c r="K3" s="210"/>
      <c r="L3" s="210"/>
      <c r="M3" s="210"/>
      <c r="N3" s="210"/>
      <c r="O3" s="210"/>
      <c r="P3" s="210"/>
      <c r="Q3" s="211"/>
      <c r="R3" s="24"/>
      <c r="S3" s="190" t="s">
        <v>249</v>
      </c>
      <c r="T3" s="212"/>
      <c r="U3" s="212"/>
      <c r="V3" s="212"/>
      <c r="W3" s="212"/>
      <c r="X3" s="212"/>
      <c r="Y3" s="212"/>
      <c r="Z3" s="212"/>
      <c r="AA3" s="212"/>
      <c r="AB3" s="213"/>
      <c r="AC3" s="15"/>
      <c r="AD3" s="3"/>
      <c r="AE3" s="208" t="s">
        <v>260</v>
      </c>
      <c r="AF3" s="209"/>
      <c r="AG3" s="209"/>
      <c r="AH3" s="209"/>
      <c r="AI3" s="199"/>
      <c r="AJ3" s="209"/>
      <c r="AK3" s="200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</row>
    <row r="4" spans="1:140" s="5" customFormat="1" ht="91.5" customHeight="1">
      <c r="A4" s="187"/>
      <c r="B4" s="188"/>
      <c r="C4" s="188"/>
      <c r="D4" s="188"/>
      <c r="F4" s="184"/>
      <c r="G4" s="18" t="s">
        <v>237</v>
      </c>
      <c r="H4" s="16" t="s">
        <v>238</v>
      </c>
      <c r="I4" s="16" t="s">
        <v>239</v>
      </c>
      <c r="J4" s="16" t="s">
        <v>240</v>
      </c>
      <c r="K4" s="44" t="s">
        <v>252</v>
      </c>
      <c r="L4" s="16" t="s">
        <v>241</v>
      </c>
      <c r="M4" s="16" t="s">
        <v>0</v>
      </c>
      <c r="N4" s="16" t="s">
        <v>242</v>
      </c>
      <c r="O4" s="16" t="s">
        <v>243</v>
      </c>
      <c r="P4" s="23" t="s">
        <v>275</v>
      </c>
      <c r="Q4" s="58" t="s">
        <v>1</v>
      </c>
      <c r="R4" s="25"/>
      <c r="S4" s="16" t="s">
        <v>245</v>
      </c>
      <c r="T4" s="34" t="s">
        <v>246</v>
      </c>
      <c r="U4" s="57" t="s">
        <v>295</v>
      </c>
      <c r="V4" s="57" t="s">
        <v>296</v>
      </c>
      <c r="W4" s="17" t="s">
        <v>2</v>
      </c>
      <c r="X4" s="17" t="s">
        <v>247</v>
      </c>
      <c r="Y4" s="17" t="s">
        <v>297</v>
      </c>
      <c r="Z4" s="57" t="s">
        <v>298</v>
      </c>
      <c r="AA4" s="17" t="s">
        <v>248</v>
      </c>
      <c r="AB4" s="26" t="s">
        <v>251</v>
      </c>
      <c r="AC4" s="22" t="s">
        <v>250</v>
      </c>
      <c r="AD4" s="3"/>
      <c r="AE4" s="16" t="s">
        <v>253</v>
      </c>
      <c r="AF4" s="16" t="s">
        <v>254</v>
      </c>
      <c r="AG4" s="16" t="s">
        <v>255</v>
      </c>
      <c r="AH4" s="16" t="s">
        <v>256</v>
      </c>
      <c r="AI4" s="60" t="s">
        <v>259</v>
      </c>
      <c r="AJ4" s="34" t="s">
        <v>257</v>
      </c>
      <c r="AK4" s="60" t="s">
        <v>258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</row>
    <row r="5" spans="1:38" ht="14.25" customHeight="1">
      <c r="A5" s="4">
        <v>1</v>
      </c>
      <c r="B5" s="43" t="s">
        <v>304</v>
      </c>
      <c r="C5" s="43">
        <v>9365</v>
      </c>
      <c r="D5" s="65" t="s">
        <v>68</v>
      </c>
      <c r="E5" s="146">
        <f>IF(F5="Y",1," ")</f>
        <v>1</v>
      </c>
      <c r="F5" s="66" t="s">
        <v>315</v>
      </c>
      <c r="G5" s="74">
        <v>213960</v>
      </c>
      <c r="H5" s="66">
        <v>3488</v>
      </c>
      <c r="I5" s="66">
        <v>10962</v>
      </c>
      <c r="J5" s="66">
        <v>31911</v>
      </c>
      <c r="K5" s="66">
        <v>1000</v>
      </c>
      <c r="L5" s="66"/>
      <c r="M5" s="66">
        <v>5532</v>
      </c>
      <c r="N5" s="66">
        <v>14514</v>
      </c>
      <c r="O5" s="66">
        <v>0</v>
      </c>
      <c r="P5" s="66">
        <v>22432</v>
      </c>
      <c r="Q5" s="67">
        <f aca="true" t="shared" si="0" ref="Q5:Q33">SUM(G5:P5)</f>
        <v>303799</v>
      </c>
      <c r="R5" s="10"/>
      <c r="S5" s="66">
        <v>48275</v>
      </c>
      <c r="T5" s="66">
        <v>6619</v>
      </c>
      <c r="U5" s="66">
        <v>27639</v>
      </c>
      <c r="V5" s="66">
        <v>15405</v>
      </c>
      <c r="W5" s="66">
        <v>24748</v>
      </c>
      <c r="X5" s="66">
        <v>12728</v>
      </c>
      <c r="Y5" s="66">
        <v>30928</v>
      </c>
      <c r="Z5" s="66">
        <v>17745</v>
      </c>
      <c r="AA5" s="66">
        <v>15415</v>
      </c>
      <c r="AB5" s="48">
        <f aca="true" t="shared" si="1" ref="AB5:AB33">SUM(S5:AA5)</f>
        <v>199502</v>
      </c>
      <c r="AC5" s="46">
        <f aca="true" t="shared" si="2" ref="AC5:AC34">+Q5-AB5</f>
        <v>104297</v>
      </c>
      <c r="AD5" s="41"/>
      <c r="AE5" s="66">
        <v>2182436</v>
      </c>
      <c r="AF5" s="66">
        <v>12331</v>
      </c>
      <c r="AG5" s="66">
        <v>271640</v>
      </c>
      <c r="AH5" s="66">
        <v>122</v>
      </c>
      <c r="AI5" s="62">
        <f aca="true" t="shared" si="3" ref="AI5:AI33">SUM(AE5:AH5)</f>
        <v>2466529</v>
      </c>
      <c r="AJ5" s="66">
        <v>84777</v>
      </c>
      <c r="AK5" s="62">
        <f aca="true" t="shared" si="4" ref="AK5:AK33">+AI5-AJ5</f>
        <v>2381752</v>
      </c>
      <c r="AL5" s="41"/>
    </row>
    <row r="6" spans="1:38" ht="14.25" customHeight="1">
      <c r="A6" s="4">
        <f aca="true" t="shared" si="5" ref="A6:A33">+A5+1</f>
        <v>2</v>
      </c>
      <c r="B6" s="43" t="s">
        <v>304</v>
      </c>
      <c r="C6" s="43">
        <v>9367</v>
      </c>
      <c r="D6" s="65" t="s">
        <v>69</v>
      </c>
      <c r="E6" s="146">
        <f aca="true" t="shared" si="6" ref="E6:E34">IF(F6="Y",1," ")</f>
        <v>1</v>
      </c>
      <c r="F6" s="66" t="s">
        <v>315</v>
      </c>
      <c r="G6" s="74">
        <v>36011</v>
      </c>
      <c r="H6" s="66">
        <v>0</v>
      </c>
      <c r="I6" s="66">
        <v>920</v>
      </c>
      <c r="J6" s="66">
        <v>0</v>
      </c>
      <c r="K6" s="66">
        <v>4594</v>
      </c>
      <c r="L6" s="66">
        <v>1500</v>
      </c>
      <c r="M6" s="66">
        <v>24103</v>
      </c>
      <c r="N6" s="66">
        <v>366</v>
      </c>
      <c r="O6" s="66">
        <v>4226</v>
      </c>
      <c r="P6" s="66">
        <v>0</v>
      </c>
      <c r="Q6" s="67">
        <f t="shared" si="0"/>
        <v>71720</v>
      </c>
      <c r="R6" s="10"/>
      <c r="S6" s="66">
        <v>0</v>
      </c>
      <c r="T6" s="66">
        <v>0</v>
      </c>
      <c r="U6" s="66">
        <v>1810</v>
      </c>
      <c r="V6" s="66">
        <v>22177</v>
      </c>
      <c r="W6" s="66">
        <v>50071</v>
      </c>
      <c r="X6" s="66"/>
      <c r="Y6" s="66">
        <v>0</v>
      </c>
      <c r="Z6" s="66">
        <v>0</v>
      </c>
      <c r="AA6" s="66">
        <v>997</v>
      </c>
      <c r="AB6" s="48">
        <f t="shared" si="1"/>
        <v>75055</v>
      </c>
      <c r="AC6" s="46">
        <f t="shared" si="2"/>
        <v>-3335</v>
      </c>
      <c r="AD6" s="41"/>
      <c r="AE6" s="66">
        <v>549000</v>
      </c>
      <c r="AF6" s="66">
        <v>0</v>
      </c>
      <c r="AG6" s="66">
        <v>23682</v>
      </c>
      <c r="AH6" s="66">
        <v>0</v>
      </c>
      <c r="AI6" s="62">
        <f t="shared" si="3"/>
        <v>572682</v>
      </c>
      <c r="AJ6" s="66">
        <v>1425</v>
      </c>
      <c r="AK6" s="62">
        <f t="shared" si="4"/>
        <v>571257</v>
      </c>
      <c r="AL6" s="41"/>
    </row>
    <row r="7" spans="1:38" ht="14.25" customHeight="1">
      <c r="A7" s="4">
        <f t="shared" si="5"/>
        <v>3</v>
      </c>
      <c r="B7" s="43" t="s">
        <v>304</v>
      </c>
      <c r="C7" s="43">
        <v>9368</v>
      </c>
      <c r="D7" s="65" t="s">
        <v>70</v>
      </c>
      <c r="E7" s="146">
        <f t="shared" si="6"/>
        <v>1</v>
      </c>
      <c r="F7" s="66" t="s">
        <v>315</v>
      </c>
      <c r="G7" s="74">
        <v>34619</v>
      </c>
      <c r="H7" s="66">
        <v>0</v>
      </c>
      <c r="I7" s="66">
        <v>0</v>
      </c>
      <c r="J7" s="66">
        <v>0</v>
      </c>
      <c r="K7" s="66">
        <v>0</v>
      </c>
      <c r="L7" s="66"/>
      <c r="M7" s="66">
        <v>25513</v>
      </c>
      <c r="N7" s="66">
        <v>17908</v>
      </c>
      <c r="O7" s="66">
        <v>20503</v>
      </c>
      <c r="P7" s="66"/>
      <c r="Q7" s="67">
        <f t="shared" si="0"/>
        <v>98543</v>
      </c>
      <c r="R7" s="10"/>
      <c r="S7" s="66">
        <v>34805</v>
      </c>
      <c r="T7" s="66"/>
      <c r="U7" s="66">
        <v>3035</v>
      </c>
      <c r="V7" s="66">
        <v>2958</v>
      </c>
      <c r="W7" s="66">
        <v>22666</v>
      </c>
      <c r="X7" s="66">
        <v>28707</v>
      </c>
      <c r="Y7" s="66"/>
      <c r="Z7" s="66">
        <v>0</v>
      </c>
      <c r="AA7" s="66">
        <v>0</v>
      </c>
      <c r="AB7" s="48">
        <f t="shared" si="1"/>
        <v>92171</v>
      </c>
      <c r="AC7" s="46">
        <f t="shared" si="2"/>
        <v>6372</v>
      </c>
      <c r="AD7" s="41"/>
      <c r="AE7" s="66">
        <v>1240000</v>
      </c>
      <c r="AF7" s="66">
        <v>0</v>
      </c>
      <c r="AG7" s="66">
        <v>380977</v>
      </c>
      <c r="AH7" s="66">
        <v>0</v>
      </c>
      <c r="AI7" s="62">
        <f t="shared" si="3"/>
        <v>1620977</v>
      </c>
      <c r="AJ7" s="66">
        <v>4142</v>
      </c>
      <c r="AK7" s="62">
        <f t="shared" si="4"/>
        <v>1616835</v>
      </c>
      <c r="AL7" s="41"/>
    </row>
    <row r="8" spans="1:38" ht="14.25" customHeight="1">
      <c r="A8" s="4">
        <f t="shared" si="5"/>
        <v>4</v>
      </c>
      <c r="B8" s="43" t="s">
        <v>304</v>
      </c>
      <c r="C8" s="43">
        <v>9376</v>
      </c>
      <c r="D8" s="65" t="s">
        <v>71</v>
      </c>
      <c r="E8" s="146">
        <f t="shared" si="6"/>
        <v>1</v>
      </c>
      <c r="F8" s="66" t="s">
        <v>315</v>
      </c>
      <c r="G8" s="74">
        <v>37067</v>
      </c>
      <c r="H8" s="66">
        <v>610</v>
      </c>
      <c r="I8" s="66">
        <v>0</v>
      </c>
      <c r="J8" s="66">
        <v>0</v>
      </c>
      <c r="K8" s="66">
        <v>0</v>
      </c>
      <c r="L8" s="66"/>
      <c r="M8" s="66">
        <v>10127</v>
      </c>
      <c r="N8" s="66">
        <v>3319</v>
      </c>
      <c r="O8" s="66">
        <v>2988</v>
      </c>
      <c r="P8" s="66">
        <v>380</v>
      </c>
      <c r="Q8" s="67">
        <f t="shared" si="0"/>
        <v>54491</v>
      </c>
      <c r="R8" s="10"/>
      <c r="S8" s="66">
        <v>0</v>
      </c>
      <c r="T8" s="66">
        <v>0</v>
      </c>
      <c r="U8" s="66">
        <v>38461</v>
      </c>
      <c r="V8" s="66">
        <v>549</v>
      </c>
      <c r="W8" s="66">
        <v>17558</v>
      </c>
      <c r="X8" s="66">
        <v>10864</v>
      </c>
      <c r="Y8" s="66">
        <v>0</v>
      </c>
      <c r="Z8" s="66">
        <v>0</v>
      </c>
      <c r="AA8" s="66">
        <v>34</v>
      </c>
      <c r="AB8" s="48">
        <f t="shared" si="1"/>
        <v>67466</v>
      </c>
      <c r="AC8" s="46">
        <f t="shared" si="2"/>
        <v>-12975</v>
      </c>
      <c r="AD8" s="41"/>
      <c r="AE8" s="66">
        <v>1234000</v>
      </c>
      <c r="AF8" s="66">
        <v>103000</v>
      </c>
      <c r="AG8" s="66">
        <v>123414</v>
      </c>
      <c r="AH8" s="66">
        <v>0</v>
      </c>
      <c r="AI8" s="62">
        <f t="shared" si="3"/>
        <v>1460414</v>
      </c>
      <c r="AJ8" s="66">
        <v>368</v>
      </c>
      <c r="AK8" s="62">
        <f t="shared" si="4"/>
        <v>1460046</v>
      </c>
      <c r="AL8" s="41"/>
    </row>
    <row r="9" spans="1:38" ht="14.25" customHeight="1">
      <c r="A9" s="4">
        <f t="shared" si="5"/>
        <v>5</v>
      </c>
      <c r="B9" s="43" t="s">
        <v>304</v>
      </c>
      <c r="C9" s="43">
        <v>9369</v>
      </c>
      <c r="D9" s="65" t="s">
        <v>72</v>
      </c>
      <c r="E9" s="146">
        <f t="shared" si="6"/>
        <v>1</v>
      </c>
      <c r="F9" s="66" t="s">
        <v>315</v>
      </c>
      <c r="G9" s="74">
        <v>202427</v>
      </c>
      <c r="H9" s="66">
        <v>1840</v>
      </c>
      <c r="I9" s="66"/>
      <c r="J9" s="66">
        <v>0</v>
      </c>
      <c r="K9" s="66">
        <v>22000</v>
      </c>
      <c r="L9" s="66">
        <v>25000</v>
      </c>
      <c r="M9" s="66">
        <v>75427</v>
      </c>
      <c r="N9" s="66">
        <v>1742</v>
      </c>
      <c r="O9" s="66">
        <v>12681</v>
      </c>
      <c r="P9" s="66">
        <v>0</v>
      </c>
      <c r="Q9" s="67">
        <f t="shared" si="0"/>
        <v>341117</v>
      </c>
      <c r="R9" s="10"/>
      <c r="S9" s="66">
        <v>98782</v>
      </c>
      <c r="T9" s="66">
        <v>33330</v>
      </c>
      <c r="U9" s="66">
        <v>2136</v>
      </c>
      <c r="V9" s="66">
        <v>107895</v>
      </c>
      <c r="W9" s="66">
        <v>32063</v>
      </c>
      <c r="X9" s="66">
        <v>59463</v>
      </c>
      <c r="Y9" s="66">
        <v>2589</v>
      </c>
      <c r="Z9" s="66">
        <v>0</v>
      </c>
      <c r="AA9" s="66">
        <v>0</v>
      </c>
      <c r="AB9" s="48">
        <f t="shared" si="1"/>
        <v>336258</v>
      </c>
      <c r="AC9" s="46">
        <f t="shared" si="2"/>
        <v>4859</v>
      </c>
      <c r="AD9" s="41"/>
      <c r="AE9" s="66">
        <v>5628000</v>
      </c>
      <c r="AF9" s="66">
        <v>949074</v>
      </c>
      <c r="AG9" s="66">
        <v>74007</v>
      </c>
      <c r="AH9" s="66">
        <v>19045</v>
      </c>
      <c r="AI9" s="62">
        <f t="shared" si="3"/>
        <v>6670126</v>
      </c>
      <c r="AJ9" s="66">
        <v>40511</v>
      </c>
      <c r="AK9" s="62">
        <f t="shared" si="4"/>
        <v>6629615</v>
      </c>
      <c r="AL9" s="41"/>
    </row>
    <row r="10" spans="1:38" ht="14.25" customHeight="1">
      <c r="A10" s="4">
        <f t="shared" si="5"/>
        <v>6</v>
      </c>
      <c r="B10" s="43" t="s">
        <v>304</v>
      </c>
      <c r="C10" s="43">
        <v>9393</v>
      </c>
      <c r="D10" s="65" t="s">
        <v>73</v>
      </c>
      <c r="E10" s="146">
        <f t="shared" si="6"/>
        <v>1</v>
      </c>
      <c r="F10" s="66" t="s">
        <v>315</v>
      </c>
      <c r="G10" s="74">
        <v>27934</v>
      </c>
      <c r="H10" s="66">
        <v>35</v>
      </c>
      <c r="I10" s="66">
        <v>0</v>
      </c>
      <c r="J10" s="66"/>
      <c r="K10" s="66">
        <v>0</v>
      </c>
      <c r="L10" s="66">
        <v>0</v>
      </c>
      <c r="M10" s="66">
        <v>9043</v>
      </c>
      <c r="N10" s="66">
        <v>3594</v>
      </c>
      <c r="O10" s="66">
        <v>1807</v>
      </c>
      <c r="P10" s="66">
        <v>7068</v>
      </c>
      <c r="Q10" s="67">
        <f t="shared" si="0"/>
        <v>49481</v>
      </c>
      <c r="R10" s="10"/>
      <c r="S10" s="66"/>
      <c r="T10" s="66">
        <v>0</v>
      </c>
      <c r="U10" s="66"/>
      <c r="V10" s="66"/>
      <c r="W10" s="66">
        <v>11507</v>
      </c>
      <c r="X10" s="66">
        <v>19671</v>
      </c>
      <c r="Y10" s="66">
        <v>1100</v>
      </c>
      <c r="Z10" s="66"/>
      <c r="AA10" s="66">
        <v>11722</v>
      </c>
      <c r="AB10" s="48">
        <f t="shared" si="1"/>
        <v>44000</v>
      </c>
      <c r="AC10" s="46">
        <f t="shared" si="2"/>
        <v>5481</v>
      </c>
      <c r="AD10" s="41"/>
      <c r="AE10" s="66">
        <v>1045000</v>
      </c>
      <c r="AF10" s="66">
        <v>217600</v>
      </c>
      <c r="AG10" s="66">
        <v>11007726</v>
      </c>
      <c r="AH10" s="66">
        <v>0</v>
      </c>
      <c r="AI10" s="62">
        <f t="shared" si="3"/>
        <v>12270326</v>
      </c>
      <c r="AJ10" s="66">
        <v>0</v>
      </c>
      <c r="AK10" s="62">
        <f t="shared" si="4"/>
        <v>12270326</v>
      </c>
      <c r="AL10" s="41"/>
    </row>
    <row r="11" spans="1:38" ht="14.25" customHeight="1">
      <c r="A11" s="4">
        <f t="shared" si="5"/>
        <v>7</v>
      </c>
      <c r="B11" s="43" t="s">
        <v>304</v>
      </c>
      <c r="C11" s="43">
        <v>9396</v>
      </c>
      <c r="D11" s="65" t="s">
        <v>84</v>
      </c>
      <c r="E11" s="146">
        <f t="shared" si="6"/>
        <v>1</v>
      </c>
      <c r="F11" s="66" t="s">
        <v>315</v>
      </c>
      <c r="G11" s="74">
        <v>119373</v>
      </c>
      <c r="H11" s="66">
        <v>4698</v>
      </c>
      <c r="I11" s="66"/>
      <c r="J11" s="66">
        <v>0</v>
      </c>
      <c r="K11" s="66">
        <v>6000</v>
      </c>
      <c r="L11" s="66">
        <v>0</v>
      </c>
      <c r="M11" s="66">
        <v>4178</v>
      </c>
      <c r="N11" s="66">
        <v>1501</v>
      </c>
      <c r="O11" s="66"/>
      <c r="P11" s="66">
        <v>16044</v>
      </c>
      <c r="Q11" s="67">
        <f t="shared" si="0"/>
        <v>151794</v>
      </c>
      <c r="R11" s="10"/>
      <c r="S11" s="66">
        <v>21253</v>
      </c>
      <c r="T11" s="66">
        <v>1257</v>
      </c>
      <c r="U11" s="66">
        <v>1039</v>
      </c>
      <c r="V11" s="66">
        <v>4100</v>
      </c>
      <c r="W11" s="66">
        <v>85195</v>
      </c>
      <c r="X11" s="66">
        <v>22635</v>
      </c>
      <c r="Y11" s="66">
        <v>895</v>
      </c>
      <c r="Z11" s="66">
        <v>4698</v>
      </c>
      <c r="AA11" s="66"/>
      <c r="AB11" s="48">
        <f t="shared" si="1"/>
        <v>141072</v>
      </c>
      <c r="AC11" s="46">
        <f t="shared" si="2"/>
        <v>10722</v>
      </c>
      <c r="AD11" s="41"/>
      <c r="AE11" s="66">
        <v>48824</v>
      </c>
      <c r="AF11" s="66"/>
      <c r="AG11" s="66"/>
      <c r="AH11" s="66"/>
      <c r="AI11" s="62">
        <f t="shared" si="3"/>
        <v>48824</v>
      </c>
      <c r="AJ11" s="66"/>
      <c r="AK11" s="62">
        <f t="shared" si="4"/>
        <v>48824</v>
      </c>
      <c r="AL11" s="41"/>
    </row>
    <row r="12" spans="1:38" ht="14.25" customHeight="1">
      <c r="A12" s="4">
        <f t="shared" si="5"/>
        <v>8</v>
      </c>
      <c r="B12" s="43" t="s">
        <v>304</v>
      </c>
      <c r="C12" s="43">
        <v>9397</v>
      </c>
      <c r="D12" s="65" t="s">
        <v>82</v>
      </c>
      <c r="E12" s="146">
        <f t="shared" si="6"/>
        <v>1</v>
      </c>
      <c r="F12" s="66" t="s">
        <v>429</v>
      </c>
      <c r="G12" s="74">
        <v>15751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2587</v>
      </c>
      <c r="N12" s="66">
        <v>2727</v>
      </c>
      <c r="O12" s="66">
        <v>0</v>
      </c>
      <c r="P12" s="66">
        <v>336</v>
      </c>
      <c r="Q12" s="67">
        <f t="shared" si="0"/>
        <v>21401</v>
      </c>
      <c r="R12" s="10"/>
      <c r="S12" s="66"/>
      <c r="T12" s="66">
        <v>0</v>
      </c>
      <c r="U12" s="66">
        <v>6750</v>
      </c>
      <c r="V12" s="66">
        <v>0</v>
      </c>
      <c r="W12" s="66"/>
      <c r="X12" s="66">
        <v>4105</v>
      </c>
      <c r="Y12" s="66"/>
      <c r="Z12" s="66">
        <v>2250</v>
      </c>
      <c r="AA12" s="66">
        <v>3528</v>
      </c>
      <c r="AB12" s="48">
        <f t="shared" si="1"/>
        <v>16633</v>
      </c>
      <c r="AC12" s="46">
        <f t="shared" si="2"/>
        <v>4768</v>
      </c>
      <c r="AD12" s="41"/>
      <c r="AE12" s="66">
        <v>204000</v>
      </c>
      <c r="AF12" s="66">
        <v>0</v>
      </c>
      <c r="AG12" s="66">
        <v>85418</v>
      </c>
      <c r="AH12" s="66">
        <v>0</v>
      </c>
      <c r="AI12" s="62">
        <f t="shared" si="3"/>
        <v>289418</v>
      </c>
      <c r="AJ12" s="66">
        <v>0</v>
      </c>
      <c r="AK12" s="62">
        <f t="shared" si="4"/>
        <v>289418</v>
      </c>
      <c r="AL12" s="41"/>
    </row>
    <row r="13" spans="1:38" ht="14.25" customHeight="1">
      <c r="A13" s="4">
        <f t="shared" si="5"/>
        <v>9</v>
      </c>
      <c r="B13" s="43" t="s">
        <v>304</v>
      </c>
      <c r="C13" s="43">
        <v>9373</v>
      </c>
      <c r="D13" s="65" t="s">
        <v>74</v>
      </c>
      <c r="E13" s="146">
        <f t="shared" si="6"/>
        <v>1</v>
      </c>
      <c r="F13" s="66" t="s">
        <v>315</v>
      </c>
      <c r="G13" s="74">
        <v>16295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13544</v>
      </c>
      <c r="N13" s="66">
        <v>1374</v>
      </c>
      <c r="O13" s="66">
        <v>0</v>
      </c>
      <c r="P13" s="66">
        <v>0</v>
      </c>
      <c r="Q13" s="67">
        <f t="shared" si="0"/>
        <v>31213</v>
      </c>
      <c r="R13" s="10"/>
      <c r="S13" s="66"/>
      <c r="T13" s="66">
        <v>0</v>
      </c>
      <c r="U13" s="66">
        <v>3725</v>
      </c>
      <c r="V13" s="66">
        <v>55</v>
      </c>
      <c r="W13" s="66">
        <v>10580</v>
      </c>
      <c r="X13" s="66">
        <v>1709</v>
      </c>
      <c r="Y13" s="66"/>
      <c r="Z13" s="66">
        <v>0</v>
      </c>
      <c r="AA13" s="66">
        <v>3675</v>
      </c>
      <c r="AB13" s="48">
        <f t="shared" si="1"/>
        <v>19744</v>
      </c>
      <c r="AC13" s="46">
        <f t="shared" si="2"/>
        <v>11469</v>
      </c>
      <c r="AD13" s="41"/>
      <c r="AE13" s="66">
        <v>345000</v>
      </c>
      <c r="AF13" s="66">
        <v>0</v>
      </c>
      <c r="AG13" s="66">
        <v>72237</v>
      </c>
      <c r="AH13" s="66">
        <v>365</v>
      </c>
      <c r="AI13" s="62">
        <f t="shared" si="3"/>
        <v>417602</v>
      </c>
      <c r="AJ13" s="66">
        <v>493</v>
      </c>
      <c r="AK13" s="62">
        <f t="shared" si="4"/>
        <v>417109</v>
      </c>
      <c r="AL13" s="41"/>
    </row>
    <row r="14" spans="1:38" ht="14.25" customHeight="1">
      <c r="A14" s="4">
        <f t="shared" si="5"/>
        <v>10</v>
      </c>
      <c r="B14" s="43" t="s">
        <v>304</v>
      </c>
      <c r="C14" s="43">
        <v>9375</v>
      </c>
      <c r="D14" s="65" t="s">
        <v>67</v>
      </c>
      <c r="E14" s="146">
        <f t="shared" si="6"/>
        <v>1</v>
      </c>
      <c r="F14" s="66" t="s">
        <v>315</v>
      </c>
      <c r="G14" s="74">
        <v>124544</v>
      </c>
      <c r="H14" s="66">
        <v>0</v>
      </c>
      <c r="I14" s="66"/>
      <c r="J14" s="66">
        <v>0</v>
      </c>
      <c r="K14" s="66">
        <v>0</v>
      </c>
      <c r="L14" s="66">
        <v>18749</v>
      </c>
      <c r="M14" s="66">
        <v>22750</v>
      </c>
      <c r="N14" s="66">
        <v>5984</v>
      </c>
      <c r="O14" s="66">
        <v>2281</v>
      </c>
      <c r="P14" s="66">
        <v>9039</v>
      </c>
      <c r="Q14" s="67">
        <f t="shared" si="0"/>
        <v>183347</v>
      </c>
      <c r="R14" s="10"/>
      <c r="S14" s="66">
        <v>70427</v>
      </c>
      <c r="T14" s="66">
        <v>22100</v>
      </c>
      <c r="U14" s="66">
        <v>20853</v>
      </c>
      <c r="V14" s="66">
        <v>12789</v>
      </c>
      <c r="W14" s="66">
        <v>36045</v>
      </c>
      <c r="X14" s="66">
        <v>11457</v>
      </c>
      <c r="Y14" s="66">
        <v>1967</v>
      </c>
      <c r="Z14" s="66"/>
      <c r="AA14" s="66">
        <v>4342</v>
      </c>
      <c r="AB14" s="48">
        <f t="shared" si="1"/>
        <v>179980</v>
      </c>
      <c r="AC14" s="46">
        <f t="shared" si="2"/>
        <v>3367</v>
      </c>
      <c r="AD14" s="41"/>
      <c r="AE14" s="66">
        <v>1680000</v>
      </c>
      <c r="AF14" s="66">
        <v>52703</v>
      </c>
      <c r="AG14" s="66">
        <v>133360</v>
      </c>
      <c r="AH14" s="66">
        <v>0</v>
      </c>
      <c r="AI14" s="62">
        <f t="shared" si="3"/>
        <v>1866063</v>
      </c>
      <c r="AJ14" s="66">
        <v>93302</v>
      </c>
      <c r="AK14" s="62">
        <f t="shared" si="4"/>
        <v>1772761</v>
      </c>
      <c r="AL14" s="41"/>
    </row>
    <row r="15" spans="1:38" ht="14.25" customHeight="1">
      <c r="A15" s="4">
        <f t="shared" si="5"/>
        <v>11</v>
      </c>
      <c r="B15" s="43" t="s">
        <v>304</v>
      </c>
      <c r="C15" s="43">
        <v>9377</v>
      </c>
      <c r="D15" s="65" t="s">
        <v>265</v>
      </c>
      <c r="E15" s="146">
        <f t="shared" si="6"/>
        <v>1</v>
      </c>
      <c r="F15" s="66" t="s">
        <v>315</v>
      </c>
      <c r="G15" s="74">
        <v>102100</v>
      </c>
      <c r="H15" s="66">
        <v>0</v>
      </c>
      <c r="I15" s="66">
        <v>8724</v>
      </c>
      <c r="J15" s="66">
        <v>0</v>
      </c>
      <c r="K15" s="66">
        <v>0</v>
      </c>
      <c r="L15" s="66">
        <v>465</v>
      </c>
      <c r="M15" s="66">
        <v>6265</v>
      </c>
      <c r="N15" s="66">
        <v>1343</v>
      </c>
      <c r="O15" s="66">
        <v>15406</v>
      </c>
      <c r="P15" s="66">
        <v>162</v>
      </c>
      <c r="Q15" s="67">
        <f t="shared" si="0"/>
        <v>134465</v>
      </c>
      <c r="R15" s="10"/>
      <c r="S15" s="66">
        <v>58947</v>
      </c>
      <c r="T15" s="66">
        <v>0</v>
      </c>
      <c r="U15" s="66">
        <v>0</v>
      </c>
      <c r="V15" s="66">
        <v>12735</v>
      </c>
      <c r="W15" s="66">
        <v>24732</v>
      </c>
      <c r="X15" s="66">
        <v>20776</v>
      </c>
      <c r="Y15" s="66">
        <v>7850</v>
      </c>
      <c r="Z15" s="66">
        <v>0</v>
      </c>
      <c r="AA15" s="66">
        <v>0</v>
      </c>
      <c r="AB15" s="48">
        <f t="shared" si="1"/>
        <v>125040</v>
      </c>
      <c r="AC15" s="46">
        <f t="shared" si="2"/>
        <v>9425</v>
      </c>
      <c r="AD15" s="41"/>
      <c r="AE15" s="66">
        <v>1765000</v>
      </c>
      <c r="AF15" s="66">
        <v>0</v>
      </c>
      <c r="AG15" s="66">
        <v>82403</v>
      </c>
      <c r="AH15" s="66">
        <v>2381</v>
      </c>
      <c r="AI15" s="62">
        <f t="shared" si="3"/>
        <v>1849784</v>
      </c>
      <c r="AJ15" s="66">
        <v>4199</v>
      </c>
      <c r="AK15" s="62">
        <f t="shared" si="4"/>
        <v>1845585</v>
      </c>
      <c r="AL15" s="41"/>
    </row>
    <row r="16" spans="1:38" ht="14.25" customHeight="1">
      <c r="A16" s="4">
        <f t="shared" si="5"/>
        <v>12</v>
      </c>
      <c r="B16" s="43" t="s">
        <v>304</v>
      </c>
      <c r="C16" s="43">
        <v>9398</v>
      </c>
      <c r="D16" s="65" t="s">
        <v>85</v>
      </c>
      <c r="E16" s="146" t="str">
        <f t="shared" si="6"/>
        <v> </v>
      </c>
      <c r="F16" s="66" t="s">
        <v>316</v>
      </c>
      <c r="G16" s="74">
        <v>368103</v>
      </c>
      <c r="H16" s="66">
        <v>2433</v>
      </c>
      <c r="I16" s="66">
        <v>15968</v>
      </c>
      <c r="J16" s="66">
        <v>0</v>
      </c>
      <c r="K16" s="66">
        <v>5000</v>
      </c>
      <c r="L16" s="66">
        <v>105000</v>
      </c>
      <c r="M16" s="66">
        <v>17336</v>
      </c>
      <c r="N16" s="66">
        <v>51517</v>
      </c>
      <c r="O16" s="66">
        <v>50934</v>
      </c>
      <c r="P16" s="66">
        <v>41007</v>
      </c>
      <c r="Q16" s="67">
        <f t="shared" si="0"/>
        <v>657298</v>
      </c>
      <c r="R16" s="10"/>
      <c r="S16" s="66">
        <v>124667</v>
      </c>
      <c r="T16" s="66">
        <v>45825</v>
      </c>
      <c r="U16" s="66">
        <v>0</v>
      </c>
      <c r="V16" s="66">
        <v>169297</v>
      </c>
      <c r="W16" s="66">
        <v>48356</v>
      </c>
      <c r="X16" s="66">
        <v>73345</v>
      </c>
      <c r="Y16" s="66">
        <v>28737</v>
      </c>
      <c r="Z16" s="66">
        <v>0</v>
      </c>
      <c r="AA16" s="66">
        <v>37375</v>
      </c>
      <c r="AB16" s="48">
        <f t="shared" si="1"/>
        <v>527602</v>
      </c>
      <c r="AC16" s="46">
        <f t="shared" si="2"/>
        <v>129696</v>
      </c>
      <c r="AD16" s="41"/>
      <c r="AE16" s="66">
        <v>2895000</v>
      </c>
      <c r="AF16" s="66">
        <v>0</v>
      </c>
      <c r="AG16" s="66">
        <v>915895</v>
      </c>
      <c r="AH16" s="66">
        <v>0</v>
      </c>
      <c r="AI16" s="62">
        <f t="shared" si="3"/>
        <v>3810895</v>
      </c>
      <c r="AJ16" s="66">
        <v>1017</v>
      </c>
      <c r="AK16" s="62">
        <f t="shared" si="4"/>
        <v>3809878</v>
      </c>
      <c r="AL16" s="41"/>
    </row>
    <row r="17" spans="1:38" ht="14.25" customHeight="1">
      <c r="A17" s="4">
        <f t="shared" si="5"/>
        <v>13</v>
      </c>
      <c r="B17" s="43" t="s">
        <v>304</v>
      </c>
      <c r="C17" s="43">
        <v>9407</v>
      </c>
      <c r="D17" s="65" t="s">
        <v>86</v>
      </c>
      <c r="E17" s="146" t="str">
        <f t="shared" si="6"/>
        <v> </v>
      </c>
      <c r="F17" s="66" t="s">
        <v>316</v>
      </c>
      <c r="G17" s="74">
        <v>5187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1733</v>
      </c>
      <c r="N17" s="66">
        <v>0</v>
      </c>
      <c r="O17" s="66">
        <v>0</v>
      </c>
      <c r="P17" s="66">
        <v>0</v>
      </c>
      <c r="Q17" s="67">
        <f t="shared" si="0"/>
        <v>6920</v>
      </c>
      <c r="R17" s="10"/>
      <c r="S17" s="66">
        <v>4326</v>
      </c>
      <c r="T17" s="66">
        <v>0</v>
      </c>
      <c r="U17" s="66">
        <v>0</v>
      </c>
      <c r="V17" s="66">
        <v>0</v>
      </c>
      <c r="W17" s="66">
        <v>4118</v>
      </c>
      <c r="X17" s="66">
        <v>226</v>
      </c>
      <c r="Y17" s="66">
        <v>0</v>
      </c>
      <c r="Z17" s="66">
        <v>0</v>
      </c>
      <c r="AA17" s="66">
        <v>0</v>
      </c>
      <c r="AB17" s="48">
        <f t="shared" si="1"/>
        <v>8670</v>
      </c>
      <c r="AC17" s="46">
        <f t="shared" si="2"/>
        <v>-1750</v>
      </c>
      <c r="AD17" s="41"/>
      <c r="AE17" s="66">
        <v>112000</v>
      </c>
      <c r="AF17" s="66">
        <v>0</v>
      </c>
      <c r="AG17" s="66">
        <v>32864</v>
      </c>
      <c r="AH17" s="66">
        <v>0</v>
      </c>
      <c r="AI17" s="62">
        <f t="shared" si="3"/>
        <v>144864</v>
      </c>
      <c r="AJ17" s="66">
        <v>0</v>
      </c>
      <c r="AK17" s="62">
        <f t="shared" si="4"/>
        <v>144864</v>
      </c>
      <c r="AL17" s="41"/>
    </row>
    <row r="18" spans="1:38" ht="14.25" customHeight="1">
      <c r="A18" s="4">
        <f t="shared" si="5"/>
        <v>14</v>
      </c>
      <c r="B18" s="43" t="s">
        <v>304</v>
      </c>
      <c r="C18" s="43">
        <v>14308</v>
      </c>
      <c r="D18" s="65" t="s">
        <v>266</v>
      </c>
      <c r="E18" s="146">
        <f t="shared" si="6"/>
        <v>1</v>
      </c>
      <c r="F18" s="66" t="s">
        <v>315</v>
      </c>
      <c r="G18" s="74">
        <v>42819</v>
      </c>
      <c r="H18" s="66">
        <v>0</v>
      </c>
      <c r="I18" s="66">
        <v>2541</v>
      </c>
      <c r="J18" s="66">
        <v>0</v>
      </c>
      <c r="K18" s="66">
        <v>0</v>
      </c>
      <c r="L18" s="66">
        <v>0</v>
      </c>
      <c r="M18" s="66">
        <v>5530</v>
      </c>
      <c r="N18" s="66">
        <v>17146</v>
      </c>
      <c r="O18" s="66">
        <v>2633</v>
      </c>
      <c r="P18" s="66">
        <v>522</v>
      </c>
      <c r="Q18" s="67">
        <f t="shared" si="0"/>
        <v>71191</v>
      </c>
      <c r="R18" s="10"/>
      <c r="S18" s="66">
        <v>0</v>
      </c>
      <c r="T18" s="66"/>
      <c r="U18" s="66">
        <v>3475</v>
      </c>
      <c r="V18" s="66">
        <v>2927</v>
      </c>
      <c r="W18" s="66">
        <v>16368</v>
      </c>
      <c r="X18" s="66">
        <v>11928</v>
      </c>
      <c r="Y18" s="66">
        <v>10989</v>
      </c>
      <c r="Z18" s="66">
        <v>3400</v>
      </c>
      <c r="AA18" s="66"/>
      <c r="AB18" s="48">
        <f t="shared" si="1"/>
        <v>49087</v>
      </c>
      <c r="AC18" s="46">
        <f t="shared" si="2"/>
        <v>22104</v>
      </c>
      <c r="AD18" s="41"/>
      <c r="AE18" s="66">
        <v>800000</v>
      </c>
      <c r="AF18" s="66">
        <v>11588</v>
      </c>
      <c r="AG18" s="66">
        <v>392117</v>
      </c>
      <c r="AH18" s="66">
        <v>984</v>
      </c>
      <c r="AI18" s="62">
        <f t="shared" si="3"/>
        <v>1204689</v>
      </c>
      <c r="AJ18" s="66">
        <v>6765</v>
      </c>
      <c r="AK18" s="62">
        <f t="shared" si="4"/>
        <v>1197924</v>
      </c>
      <c r="AL18" s="41"/>
    </row>
    <row r="19" spans="1:38" ht="14.25" customHeight="1">
      <c r="A19" s="4">
        <f t="shared" si="5"/>
        <v>15</v>
      </c>
      <c r="B19" s="43" t="s">
        <v>304</v>
      </c>
      <c r="C19" s="43">
        <v>9379</v>
      </c>
      <c r="D19" s="65" t="s">
        <v>75</v>
      </c>
      <c r="E19" s="146">
        <f t="shared" si="6"/>
        <v>1</v>
      </c>
      <c r="F19" s="66" t="s">
        <v>315</v>
      </c>
      <c r="G19" s="74">
        <v>39946</v>
      </c>
      <c r="H19" s="66"/>
      <c r="I19" s="66">
        <v>1532</v>
      </c>
      <c r="J19" s="66"/>
      <c r="K19" s="66"/>
      <c r="L19" s="66"/>
      <c r="M19" s="66">
        <v>12343</v>
      </c>
      <c r="N19" s="66">
        <v>51055</v>
      </c>
      <c r="O19" s="66">
        <v>8032</v>
      </c>
      <c r="P19" s="66"/>
      <c r="Q19" s="67">
        <f t="shared" si="0"/>
        <v>112908</v>
      </c>
      <c r="R19" s="10"/>
      <c r="S19" s="66">
        <v>21319</v>
      </c>
      <c r="T19" s="66">
        <v>0</v>
      </c>
      <c r="U19" s="66"/>
      <c r="V19" s="66">
        <v>8559</v>
      </c>
      <c r="W19" s="66">
        <v>11161</v>
      </c>
      <c r="X19" s="66">
        <v>5061</v>
      </c>
      <c r="Y19" s="66">
        <v>5879</v>
      </c>
      <c r="Z19" s="66">
        <v>318</v>
      </c>
      <c r="AA19" s="66"/>
      <c r="AB19" s="48">
        <f t="shared" si="1"/>
        <v>52297</v>
      </c>
      <c r="AC19" s="46">
        <f t="shared" si="2"/>
        <v>60611</v>
      </c>
      <c r="AD19" s="41"/>
      <c r="AE19" s="66">
        <v>1275796</v>
      </c>
      <c r="AF19" s="66">
        <v>53203</v>
      </c>
      <c r="AG19" s="66">
        <v>1336191</v>
      </c>
      <c r="AH19" s="66"/>
      <c r="AI19" s="62">
        <f t="shared" si="3"/>
        <v>2665190</v>
      </c>
      <c r="AJ19" s="66">
        <v>8417</v>
      </c>
      <c r="AK19" s="62">
        <f t="shared" si="4"/>
        <v>2656773</v>
      </c>
      <c r="AL19" s="41"/>
    </row>
    <row r="20" spans="1:38" ht="14.25" customHeight="1">
      <c r="A20" s="4">
        <f t="shared" si="5"/>
        <v>16</v>
      </c>
      <c r="B20" s="43" t="s">
        <v>304</v>
      </c>
      <c r="C20" s="43">
        <v>9382</v>
      </c>
      <c r="D20" s="65" t="s">
        <v>76</v>
      </c>
      <c r="E20" s="146">
        <f t="shared" si="6"/>
        <v>1</v>
      </c>
      <c r="F20" s="66" t="s">
        <v>315</v>
      </c>
      <c r="G20" s="74">
        <v>69054</v>
      </c>
      <c r="H20" s="66">
        <v>0</v>
      </c>
      <c r="I20" s="66">
        <v>0</v>
      </c>
      <c r="J20" s="66">
        <v>0</v>
      </c>
      <c r="K20" s="66">
        <v>2884</v>
      </c>
      <c r="L20" s="66">
        <v>0</v>
      </c>
      <c r="M20" s="66"/>
      <c r="N20" s="66">
        <v>285</v>
      </c>
      <c r="O20" s="66">
        <v>10180</v>
      </c>
      <c r="P20" s="66">
        <v>69</v>
      </c>
      <c r="Q20" s="67">
        <f t="shared" si="0"/>
        <v>82472</v>
      </c>
      <c r="R20" s="10"/>
      <c r="S20" s="66">
        <v>35851</v>
      </c>
      <c r="T20" s="66"/>
      <c r="U20" s="66">
        <v>9608</v>
      </c>
      <c r="V20" s="66"/>
      <c r="W20" s="66">
        <v>4453</v>
      </c>
      <c r="X20" s="66">
        <v>8220</v>
      </c>
      <c r="Y20" s="66"/>
      <c r="Z20" s="66">
        <v>1118</v>
      </c>
      <c r="AA20" s="66">
        <v>13652</v>
      </c>
      <c r="AB20" s="48">
        <f t="shared" si="1"/>
        <v>72902</v>
      </c>
      <c r="AC20" s="46">
        <f t="shared" si="2"/>
        <v>9570</v>
      </c>
      <c r="AD20" s="41"/>
      <c r="AE20" s="66">
        <v>1280000</v>
      </c>
      <c r="AF20" s="66">
        <v>20903</v>
      </c>
      <c r="AG20" s="66">
        <v>41147</v>
      </c>
      <c r="AH20" s="66">
        <v>610</v>
      </c>
      <c r="AI20" s="62">
        <f t="shared" si="3"/>
        <v>1342660</v>
      </c>
      <c r="AJ20" s="66">
        <v>70765</v>
      </c>
      <c r="AK20" s="62">
        <f t="shared" si="4"/>
        <v>1271895</v>
      </c>
      <c r="AL20" s="41"/>
    </row>
    <row r="21" spans="1:38" ht="14.25" customHeight="1">
      <c r="A21" s="4">
        <f t="shared" si="5"/>
        <v>17</v>
      </c>
      <c r="B21" s="43" t="s">
        <v>304</v>
      </c>
      <c r="C21" s="43">
        <v>9402</v>
      </c>
      <c r="D21" s="65" t="s">
        <v>87</v>
      </c>
      <c r="E21" s="146" t="str">
        <f t="shared" si="6"/>
        <v> </v>
      </c>
      <c r="F21" s="66" t="s">
        <v>316</v>
      </c>
      <c r="G21" s="74">
        <v>67830</v>
      </c>
      <c r="H21" s="66">
        <v>0</v>
      </c>
      <c r="I21" s="66">
        <v>6720</v>
      </c>
      <c r="J21" s="66">
        <v>0</v>
      </c>
      <c r="K21" s="66"/>
      <c r="L21" s="66">
        <v>0</v>
      </c>
      <c r="M21" s="66">
        <v>4703</v>
      </c>
      <c r="N21" s="66">
        <v>1729</v>
      </c>
      <c r="O21" s="66">
        <v>7387</v>
      </c>
      <c r="P21" s="66">
        <v>0</v>
      </c>
      <c r="Q21" s="67">
        <f t="shared" si="0"/>
        <v>88369</v>
      </c>
      <c r="R21" s="10"/>
      <c r="S21" s="66">
        <v>47505</v>
      </c>
      <c r="T21" s="66">
        <v>3248</v>
      </c>
      <c r="U21" s="66">
        <v>1300</v>
      </c>
      <c r="V21" s="66">
        <v>1223</v>
      </c>
      <c r="W21" s="66">
        <v>66269</v>
      </c>
      <c r="X21" s="66">
        <v>13039</v>
      </c>
      <c r="Y21" s="66">
        <v>5874</v>
      </c>
      <c r="Z21" s="66">
        <v>2910</v>
      </c>
      <c r="AA21" s="66">
        <v>0</v>
      </c>
      <c r="AB21" s="48">
        <f t="shared" si="1"/>
        <v>141368</v>
      </c>
      <c r="AC21" s="46">
        <f t="shared" si="2"/>
        <v>-52999</v>
      </c>
      <c r="AD21" s="41"/>
      <c r="AE21" s="66">
        <v>1976725</v>
      </c>
      <c r="AF21" s="66"/>
      <c r="AG21" s="66">
        <v>36125</v>
      </c>
      <c r="AH21" s="66">
        <v>1399</v>
      </c>
      <c r="AI21" s="62">
        <f t="shared" si="3"/>
        <v>2014249</v>
      </c>
      <c r="AJ21" s="66">
        <v>1636</v>
      </c>
      <c r="AK21" s="62">
        <f t="shared" si="4"/>
        <v>2012613</v>
      </c>
      <c r="AL21" s="41"/>
    </row>
    <row r="22" spans="1:38" ht="14.25" customHeight="1">
      <c r="A22" s="4">
        <f t="shared" si="5"/>
        <v>18</v>
      </c>
      <c r="B22" s="43" t="s">
        <v>304</v>
      </c>
      <c r="C22" s="43">
        <v>18602</v>
      </c>
      <c r="D22" s="65" t="s">
        <v>300</v>
      </c>
      <c r="E22" s="146" t="str">
        <f t="shared" si="6"/>
        <v> </v>
      </c>
      <c r="F22" s="66" t="s">
        <v>316</v>
      </c>
      <c r="G22" s="74">
        <v>322218</v>
      </c>
      <c r="H22" s="66"/>
      <c r="I22" s="66"/>
      <c r="J22" s="66">
        <v>0</v>
      </c>
      <c r="K22" s="66">
        <v>16219</v>
      </c>
      <c r="L22" s="66">
        <v>8763</v>
      </c>
      <c r="M22" s="66">
        <v>64172</v>
      </c>
      <c r="N22" s="66">
        <v>25664</v>
      </c>
      <c r="O22" s="66">
        <v>10456</v>
      </c>
      <c r="P22" s="66"/>
      <c r="Q22" s="67">
        <f t="shared" si="0"/>
        <v>447492</v>
      </c>
      <c r="R22" s="10"/>
      <c r="S22" s="66">
        <v>154869</v>
      </c>
      <c r="T22" s="66"/>
      <c r="U22" s="66">
        <v>41983</v>
      </c>
      <c r="V22" s="66">
        <v>88468</v>
      </c>
      <c r="W22" s="66">
        <v>164346</v>
      </c>
      <c r="X22" s="66">
        <v>74175</v>
      </c>
      <c r="Y22" s="66"/>
      <c r="Z22" s="66">
        <v>3720</v>
      </c>
      <c r="AA22" s="66"/>
      <c r="AB22" s="48">
        <f t="shared" si="1"/>
        <v>527561</v>
      </c>
      <c r="AC22" s="46">
        <f t="shared" si="2"/>
        <v>-80069</v>
      </c>
      <c r="AD22" s="41"/>
      <c r="AE22" s="66">
        <v>4875373</v>
      </c>
      <c r="AF22" s="66"/>
      <c r="AG22" s="66">
        <v>679233</v>
      </c>
      <c r="AH22" s="66">
        <v>0</v>
      </c>
      <c r="AI22" s="62">
        <f t="shared" si="3"/>
        <v>5554606</v>
      </c>
      <c r="AJ22" s="66">
        <v>439926</v>
      </c>
      <c r="AK22" s="62">
        <f t="shared" si="4"/>
        <v>5114680</v>
      </c>
      <c r="AL22" s="41"/>
    </row>
    <row r="23" spans="1:38" ht="14.25" customHeight="1">
      <c r="A23" s="4">
        <f t="shared" si="5"/>
        <v>19</v>
      </c>
      <c r="B23" s="43" t="s">
        <v>304</v>
      </c>
      <c r="C23" s="43">
        <v>15036</v>
      </c>
      <c r="D23" s="65" t="s">
        <v>267</v>
      </c>
      <c r="E23" s="146">
        <f t="shared" si="6"/>
        <v>1</v>
      </c>
      <c r="F23" s="66" t="s">
        <v>315</v>
      </c>
      <c r="G23" s="74">
        <v>133601</v>
      </c>
      <c r="H23" s="66">
        <v>0</v>
      </c>
      <c r="I23" s="66">
        <v>9328</v>
      </c>
      <c r="J23" s="66">
        <v>0</v>
      </c>
      <c r="K23" s="66">
        <v>29152</v>
      </c>
      <c r="L23" s="66">
        <v>0</v>
      </c>
      <c r="M23" s="66">
        <v>80372</v>
      </c>
      <c r="N23" s="66">
        <v>3059</v>
      </c>
      <c r="O23" s="66">
        <v>1738</v>
      </c>
      <c r="P23" s="66">
        <v>2747</v>
      </c>
      <c r="Q23" s="67">
        <f t="shared" si="0"/>
        <v>259997</v>
      </c>
      <c r="R23" s="10"/>
      <c r="S23" s="66">
        <v>61783</v>
      </c>
      <c r="T23" s="66">
        <v>23920</v>
      </c>
      <c r="U23" s="66">
        <v>14674</v>
      </c>
      <c r="V23" s="66">
        <v>49493</v>
      </c>
      <c r="W23" s="66">
        <v>22308</v>
      </c>
      <c r="X23" s="66">
        <v>27886</v>
      </c>
      <c r="Y23" s="66">
        <v>11175</v>
      </c>
      <c r="Z23" s="66">
        <v>9748</v>
      </c>
      <c r="AA23" s="66"/>
      <c r="AB23" s="48">
        <f t="shared" si="1"/>
        <v>220987</v>
      </c>
      <c r="AC23" s="46">
        <f t="shared" si="2"/>
        <v>39010</v>
      </c>
      <c r="AD23" s="41"/>
      <c r="AE23" s="66">
        <v>4135000</v>
      </c>
      <c r="AF23" s="66">
        <v>19972</v>
      </c>
      <c r="AG23" s="66">
        <v>123875</v>
      </c>
      <c r="AH23" s="66">
        <v>230</v>
      </c>
      <c r="AI23" s="62">
        <f t="shared" si="3"/>
        <v>4279077</v>
      </c>
      <c r="AJ23" s="66">
        <v>93130</v>
      </c>
      <c r="AK23" s="62">
        <f t="shared" si="4"/>
        <v>4185947</v>
      </c>
      <c r="AL23" s="41"/>
    </row>
    <row r="24" spans="1:38" ht="14.25" customHeight="1">
      <c r="A24" s="4">
        <f t="shared" si="5"/>
        <v>20</v>
      </c>
      <c r="B24" s="43" t="s">
        <v>304</v>
      </c>
      <c r="C24" s="43">
        <v>9409</v>
      </c>
      <c r="D24" s="65" t="s">
        <v>268</v>
      </c>
      <c r="E24" s="146">
        <f t="shared" si="6"/>
        <v>1</v>
      </c>
      <c r="F24" s="66" t="s">
        <v>315</v>
      </c>
      <c r="G24" s="74">
        <v>103656</v>
      </c>
      <c r="H24" s="66">
        <v>0</v>
      </c>
      <c r="I24" s="66">
        <v>0</v>
      </c>
      <c r="J24" s="66">
        <v>0</v>
      </c>
      <c r="K24" s="66">
        <v>0</v>
      </c>
      <c r="L24" s="66">
        <v>9658</v>
      </c>
      <c r="M24" s="66">
        <v>7419</v>
      </c>
      <c r="N24" s="66">
        <v>10163</v>
      </c>
      <c r="O24" s="66">
        <v>28916</v>
      </c>
      <c r="P24" s="66"/>
      <c r="Q24" s="67">
        <f t="shared" si="0"/>
        <v>159812</v>
      </c>
      <c r="R24" s="10"/>
      <c r="S24" s="66">
        <v>56525</v>
      </c>
      <c r="T24" s="66">
        <v>15600</v>
      </c>
      <c r="U24" s="66">
        <v>6101</v>
      </c>
      <c r="V24" s="66">
        <v>16411</v>
      </c>
      <c r="W24" s="66">
        <v>27114</v>
      </c>
      <c r="X24" s="66">
        <v>40891</v>
      </c>
      <c r="Y24" s="66">
        <v>0</v>
      </c>
      <c r="Z24" s="66">
        <v>0</v>
      </c>
      <c r="AA24" s="66">
        <v>17659</v>
      </c>
      <c r="AB24" s="48">
        <f t="shared" si="1"/>
        <v>180301</v>
      </c>
      <c r="AC24" s="46">
        <f t="shared" si="2"/>
        <v>-20489</v>
      </c>
      <c r="AD24" s="41"/>
      <c r="AE24" s="66">
        <v>1780000</v>
      </c>
      <c r="AF24" s="66">
        <v>38631</v>
      </c>
      <c r="AG24" s="66">
        <v>254084</v>
      </c>
      <c r="AH24" s="66">
        <v>2382</v>
      </c>
      <c r="AI24" s="62">
        <f t="shared" si="3"/>
        <v>2075097</v>
      </c>
      <c r="AJ24" s="66">
        <v>3874</v>
      </c>
      <c r="AK24" s="62">
        <f t="shared" si="4"/>
        <v>2071223</v>
      </c>
      <c r="AL24" s="41"/>
    </row>
    <row r="25" spans="1:38" ht="14.25" customHeight="1">
      <c r="A25" s="4">
        <f t="shared" si="5"/>
        <v>21</v>
      </c>
      <c r="B25" s="43" t="s">
        <v>304</v>
      </c>
      <c r="C25" s="43">
        <v>9410</v>
      </c>
      <c r="D25" s="65" t="s">
        <v>269</v>
      </c>
      <c r="E25" s="146" t="str">
        <f t="shared" si="6"/>
        <v> </v>
      </c>
      <c r="F25" s="66" t="s">
        <v>316</v>
      </c>
      <c r="G25" s="74">
        <v>83897.58</v>
      </c>
      <c r="H25" s="66">
        <v>0</v>
      </c>
      <c r="I25" s="66">
        <v>0</v>
      </c>
      <c r="J25" s="66">
        <v>0</v>
      </c>
      <c r="K25" s="66"/>
      <c r="L25" s="66">
        <v>0</v>
      </c>
      <c r="M25" s="66"/>
      <c r="N25" s="66">
        <v>0</v>
      </c>
      <c r="O25" s="66"/>
      <c r="P25" s="66">
        <v>46888.85</v>
      </c>
      <c r="Q25" s="67">
        <f t="shared" si="0"/>
        <v>130786.43</v>
      </c>
      <c r="R25" s="7"/>
      <c r="S25" s="66">
        <v>78031</v>
      </c>
      <c r="T25" s="66">
        <v>0</v>
      </c>
      <c r="U25" s="66">
        <v>0</v>
      </c>
      <c r="V25" s="66">
        <v>0</v>
      </c>
      <c r="W25" s="66">
        <v>18203</v>
      </c>
      <c r="X25" s="66">
        <v>29050</v>
      </c>
      <c r="Y25" s="66">
        <v>2520.85</v>
      </c>
      <c r="Z25" s="66">
        <v>0</v>
      </c>
      <c r="AA25" s="66">
        <v>18203</v>
      </c>
      <c r="AB25" s="48">
        <f t="shared" si="1"/>
        <v>146007.85</v>
      </c>
      <c r="AC25" s="46">
        <f t="shared" si="2"/>
        <v>-15221.420000000013</v>
      </c>
      <c r="AD25" s="41"/>
      <c r="AE25" s="66">
        <v>1810000</v>
      </c>
      <c r="AF25" s="66">
        <v>226779</v>
      </c>
      <c r="AG25" s="66">
        <v>34706</v>
      </c>
      <c r="AH25" s="66">
        <v>10496</v>
      </c>
      <c r="AI25" s="62">
        <f t="shared" si="3"/>
        <v>2081981</v>
      </c>
      <c r="AJ25" s="66">
        <v>16165</v>
      </c>
      <c r="AK25" s="62">
        <f t="shared" si="4"/>
        <v>2065816</v>
      </c>
      <c r="AL25" s="41"/>
    </row>
    <row r="26" spans="1:38" ht="14.25" customHeight="1">
      <c r="A26" s="4">
        <f t="shared" si="5"/>
        <v>22</v>
      </c>
      <c r="B26" s="43" t="s">
        <v>304</v>
      </c>
      <c r="C26" s="43">
        <v>9412</v>
      </c>
      <c r="D26" s="65" t="s">
        <v>88</v>
      </c>
      <c r="E26" s="146" t="str">
        <f t="shared" si="6"/>
        <v> </v>
      </c>
      <c r="F26" s="66" t="s">
        <v>316</v>
      </c>
      <c r="G26" s="74">
        <v>409414</v>
      </c>
      <c r="H26" s="66">
        <v>230</v>
      </c>
      <c r="I26" s="66">
        <v>34830</v>
      </c>
      <c r="J26" s="66">
        <v>48864</v>
      </c>
      <c r="K26" s="66">
        <v>2500</v>
      </c>
      <c r="L26" s="66"/>
      <c r="M26" s="66">
        <v>94582</v>
      </c>
      <c r="N26" s="66">
        <v>3193</v>
      </c>
      <c r="O26" s="66">
        <v>5620</v>
      </c>
      <c r="P26" s="66">
        <v>0</v>
      </c>
      <c r="Q26" s="67">
        <f t="shared" si="0"/>
        <v>599233</v>
      </c>
      <c r="R26" s="10"/>
      <c r="S26" s="66">
        <v>92807</v>
      </c>
      <c r="T26" s="66">
        <v>24529</v>
      </c>
      <c r="U26" s="66">
        <v>125596</v>
      </c>
      <c r="V26" s="66">
        <v>34541</v>
      </c>
      <c r="W26" s="66">
        <v>84851</v>
      </c>
      <c r="X26" s="66">
        <v>78902</v>
      </c>
      <c r="Y26" s="66">
        <v>35579</v>
      </c>
      <c r="Z26" s="66">
        <v>52756</v>
      </c>
      <c r="AA26" s="66">
        <v>0</v>
      </c>
      <c r="AB26" s="48">
        <f t="shared" si="1"/>
        <v>529561</v>
      </c>
      <c r="AC26" s="46">
        <f t="shared" si="2"/>
        <v>69672</v>
      </c>
      <c r="AD26" s="41"/>
      <c r="AE26" s="66">
        <v>4302288</v>
      </c>
      <c r="AF26" s="66">
        <v>191932</v>
      </c>
      <c r="AG26" s="66">
        <v>145305</v>
      </c>
      <c r="AH26" s="66">
        <v>9284</v>
      </c>
      <c r="AI26" s="62">
        <f t="shared" si="3"/>
        <v>4648809</v>
      </c>
      <c r="AJ26" s="66">
        <v>813510</v>
      </c>
      <c r="AK26" s="62">
        <f t="shared" si="4"/>
        <v>3835299</v>
      </c>
      <c r="AL26" s="41"/>
    </row>
    <row r="27" spans="1:38" ht="14.25" customHeight="1">
      <c r="A27" s="4">
        <f t="shared" si="5"/>
        <v>23</v>
      </c>
      <c r="B27" s="43" t="s">
        <v>304</v>
      </c>
      <c r="C27" s="43">
        <v>9386</v>
      </c>
      <c r="D27" s="65" t="s">
        <v>80</v>
      </c>
      <c r="E27" s="146">
        <f t="shared" si="6"/>
        <v>1</v>
      </c>
      <c r="F27" s="66" t="s">
        <v>315</v>
      </c>
      <c r="G27" s="74">
        <v>115880</v>
      </c>
      <c r="H27" s="66"/>
      <c r="I27" s="66">
        <v>4130</v>
      </c>
      <c r="J27" s="66">
        <v>0</v>
      </c>
      <c r="K27" s="66">
        <v>4000</v>
      </c>
      <c r="L27" s="66">
        <v>0</v>
      </c>
      <c r="M27" s="66">
        <v>24808</v>
      </c>
      <c r="N27" s="66">
        <v>20851</v>
      </c>
      <c r="O27" s="66">
        <v>2833</v>
      </c>
      <c r="P27" s="66">
        <v>0</v>
      </c>
      <c r="Q27" s="67">
        <f t="shared" si="0"/>
        <v>172502</v>
      </c>
      <c r="R27" s="10"/>
      <c r="S27" s="66">
        <v>61082</v>
      </c>
      <c r="T27" s="66">
        <v>9035</v>
      </c>
      <c r="U27" s="66">
        <v>26775</v>
      </c>
      <c r="V27" s="66">
        <v>25357</v>
      </c>
      <c r="W27" s="66">
        <v>24330</v>
      </c>
      <c r="X27" s="66">
        <v>6665</v>
      </c>
      <c r="Y27" s="66">
        <v>4200</v>
      </c>
      <c r="Z27" s="66">
        <v>2505</v>
      </c>
      <c r="AA27" s="66">
        <v>19867</v>
      </c>
      <c r="AB27" s="48">
        <f t="shared" si="1"/>
        <v>179816</v>
      </c>
      <c r="AC27" s="46">
        <f t="shared" si="2"/>
        <v>-7314</v>
      </c>
      <c r="AD27" s="41"/>
      <c r="AE27" s="66">
        <v>1220000</v>
      </c>
      <c r="AF27" s="66">
        <v>52767</v>
      </c>
      <c r="AG27" s="66">
        <v>429545</v>
      </c>
      <c r="AH27" s="66"/>
      <c r="AI27" s="62">
        <f t="shared" si="3"/>
        <v>1702312</v>
      </c>
      <c r="AJ27" s="66">
        <v>8228</v>
      </c>
      <c r="AK27" s="62">
        <f t="shared" si="4"/>
        <v>1694084</v>
      </c>
      <c r="AL27" s="41"/>
    </row>
    <row r="28" spans="1:38" ht="14.25" customHeight="1">
      <c r="A28" s="4">
        <f t="shared" si="5"/>
        <v>24</v>
      </c>
      <c r="B28" s="43" t="s">
        <v>304</v>
      </c>
      <c r="C28" s="43">
        <v>9387</v>
      </c>
      <c r="D28" s="65" t="s">
        <v>77</v>
      </c>
      <c r="E28" s="146">
        <f t="shared" si="6"/>
        <v>1</v>
      </c>
      <c r="F28" s="66" t="s">
        <v>315</v>
      </c>
      <c r="G28" s="74">
        <v>12967</v>
      </c>
      <c r="H28" s="66"/>
      <c r="I28" s="66">
        <v>0</v>
      </c>
      <c r="J28" s="66">
        <v>0</v>
      </c>
      <c r="K28" s="66"/>
      <c r="L28" s="66">
        <v>0</v>
      </c>
      <c r="M28" s="66">
        <v>17969</v>
      </c>
      <c r="N28" s="66">
        <v>16</v>
      </c>
      <c r="O28" s="66">
        <v>3139</v>
      </c>
      <c r="P28" s="66"/>
      <c r="Q28" s="67">
        <f t="shared" si="0"/>
        <v>34091</v>
      </c>
      <c r="R28" s="29"/>
      <c r="S28" s="66"/>
      <c r="T28" s="66"/>
      <c r="U28" s="66">
        <v>300</v>
      </c>
      <c r="V28" s="66">
        <v>1536</v>
      </c>
      <c r="W28" s="66">
        <v>16954</v>
      </c>
      <c r="X28" s="66">
        <v>5183</v>
      </c>
      <c r="Y28" s="66">
        <v>0</v>
      </c>
      <c r="Z28" s="66">
        <v>250</v>
      </c>
      <c r="AA28" s="66">
        <v>487</v>
      </c>
      <c r="AB28" s="48">
        <f t="shared" si="1"/>
        <v>24710</v>
      </c>
      <c r="AC28" s="46">
        <f t="shared" si="2"/>
        <v>9381</v>
      </c>
      <c r="AD28" s="41"/>
      <c r="AE28" s="66">
        <v>565000</v>
      </c>
      <c r="AF28" s="66">
        <v>38504</v>
      </c>
      <c r="AG28" s="66">
        <v>10572</v>
      </c>
      <c r="AH28" s="66">
        <v>15</v>
      </c>
      <c r="AI28" s="62">
        <f t="shared" si="3"/>
        <v>614091</v>
      </c>
      <c r="AJ28" s="66">
        <v>205</v>
      </c>
      <c r="AK28" s="62">
        <f t="shared" si="4"/>
        <v>613886</v>
      </c>
      <c r="AL28" s="41"/>
    </row>
    <row r="29" spans="1:38" ht="14.25" customHeight="1">
      <c r="A29" s="4">
        <f t="shared" si="5"/>
        <v>25</v>
      </c>
      <c r="B29" s="43" t="s">
        <v>304</v>
      </c>
      <c r="C29" s="43">
        <v>9413</v>
      </c>
      <c r="D29" s="65" t="s">
        <v>89</v>
      </c>
      <c r="E29" s="146">
        <f t="shared" si="6"/>
        <v>1</v>
      </c>
      <c r="F29" s="66" t="s">
        <v>315</v>
      </c>
      <c r="G29" s="74">
        <v>104869</v>
      </c>
      <c r="H29" s="66">
        <v>0</v>
      </c>
      <c r="I29" s="66"/>
      <c r="J29" s="66">
        <v>0</v>
      </c>
      <c r="K29" s="66">
        <v>3477</v>
      </c>
      <c r="L29" s="66">
        <v>0</v>
      </c>
      <c r="M29" s="66">
        <v>50945</v>
      </c>
      <c r="N29" s="66">
        <v>2928</v>
      </c>
      <c r="O29" s="66">
        <v>12626</v>
      </c>
      <c r="P29" s="66">
        <v>1043</v>
      </c>
      <c r="Q29" s="67">
        <f t="shared" si="0"/>
        <v>175888</v>
      </c>
      <c r="R29" s="10"/>
      <c r="S29" s="66">
        <v>59170</v>
      </c>
      <c r="T29" s="66">
        <v>19780</v>
      </c>
      <c r="U29" s="66">
        <v>3759</v>
      </c>
      <c r="V29" s="66">
        <v>10452</v>
      </c>
      <c r="W29" s="66">
        <v>18642</v>
      </c>
      <c r="X29" s="66">
        <v>16238</v>
      </c>
      <c r="Y29" s="66">
        <v>16055</v>
      </c>
      <c r="Z29" s="66">
        <v>9000</v>
      </c>
      <c r="AA29" s="66">
        <v>55</v>
      </c>
      <c r="AB29" s="48">
        <f t="shared" si="1"/>
        <v>153151</v>
      </c>
      <c r="AC29" s="46">
        <f t="shared" si="2"/>
        <v>22737</v>
      </c>
      <c r="AD29" s="41"/>
      <c r="AE29" s="66">
        <v>1696000</v>
      </c>
      <c r="AF29" s="66">
        <v>134000</v>
      </c>
      <c r="AG29" s="66">
        <v>154245</v>
      </c>
      <c r="AH29" s="66">
        <v>0</v>
      </c>
      <c r="AI29" s="62">
        <f t="shared" si="3"/>
        <v>1984245</v>
      </c>
      <c r="AJ29" s="66">
        <v>0</v>
      </c>
      <c r="AK29" s="62">
        <f t="shared" si="4"/>
        <v>1984245</v>
      </c>
      <c r="AL29" s="41"/>
    </row>
    <row r="30" spans="1:38" ht="14.25" customHeight="1">
      <c r="A30" s="4">
        <f t="shared" si="5"/>
        <v>26</v>
      </c>
      <c r="B30" s="43" t="s">
        <v>304</v>
      </c>
      <c r="C30" s="43">
        <v>9390</v>
      </c>
      <c r="D30" s="65" t="s">
        <v>81</v>
      </c>
      <c r="E30" s="146" t="str">
        <f t="shared" si="6"/>
        <v> </v>
      </c>
      <c r="F30" s="66" t="s">
        <v>316</v>
      </c>
      <c r="G30" s="74">
        <v>48997</v>
      </c>
      <c r="H30" s="66"/>
      <c r="I30" s="66">
        <v>112519</v>
      </c>
      <c r="J30" s="66">
        <v>0</v>
      </c>
      <c r="K30" s="66">
        <v>0</v>
      </c>
      <c r="L30" s="66">
        <v>0</v>
      </c>
      <c r="M30" s="66">
        <v>22627</v>
      </c>
      <c r="N30" s="66">
        <v>0</v>
      </c>
      <c r="O30" s="66">
        <v>53508</v>
      </c>
      <c r="P30" s="66">
        <v>0</v>
      </c>
      <c r="Q30" s="67">
        <f t="shared" si="0"/>
        <v>237651</v>
      </c>
      <c r="R30" s="10"/>
      <c r="S30" s="66">
        <v>52353</v>
      </c>
      <c r="T30" s="66">
        <v>8743</v>
      </c>
      <c r="U30" s="66">
        <v>50408</v>
      </c>
      <c r="V30" s="66">
        <v>32655</v>
      </c>
      <c r="W30" s="66">
        <v>11489</v>
      </c>
      <c r="X30" s="66">
        <v>76970</v>
      </c>
      <c r="Y30" s="66">
        <v>0</v>
      </c>
      <c r="Z30" s="66">
        <v>0</v>
      </c>
      <c r="AA30" s="66">
        <v>0</v>
      </c>
      <c r="AB30" s="48">
        <f t="shared" si="1"/>
        <v>232618</v>
      </c>
      <c r="AC30" s="46">
        <f t="shared" si="2"/>
        <v>5033</v>
      </c>
      <c r="AD30" s="41"/>
      <c r="AE30" s="66">
        <v>2925000</v>
      </c>
      <c r="AF30" s="66">
        <v>0</v>
      </c>
      <c r="AG30" s="66">
        <v>6053</v>
      </c>
      <c r="AH30" s="66">
        <v>0</v>
      </c>
      <c r="AI30" s="62">
        <f t="shared" si="3"/>
        <v>2931053</v>
      </c>
      <c r="AJ30" s="66">
        <v>0</v>
      </c>
      <c r="AK30" s="62">
        <f t="shared" si="4"/>
        <v>2931053</v>
      </c>
      <c r="AL30" s="41"/>
    </row>
    <row r="31" spans="1:38" ht="14.25" customHeight="1">
      <c r="A31" s="4">
        <f t="shared" si="5"/>
        <v>27</v>
      </c>
      <c r="B31" s="43" t="s">
        <v>304</v>
      </c>
      <c r="C31" s="43">
        <v>9391</v>
      </c>
      <c r="D31" s="65" t="s">
        <v>78</v>
      </c>
      <c r="E31" s="146">
        <f t="shared" si="6"/>
        <v>1</v>
      </c>
      <c r="F31" s="66" t="s">
        <v>315</v>
      </c>
      <c r="G31" s="74">
        <v>29537</v>
      </c>
      <c r="H31" s="66">
        <v>0</v>
      </c>
      <c r="I31" s="66">
        <v>350</v>
      </c>
      <c r="J31" s="66">
        <v>0</v>
      </c>
      <c r="K31" s="66">
        <v>0</v>
      </c>
      <c r="L31" s="66">
        <v>0</v>
      </c>
      <c r="M31" s="66">
        <v>18260</v>
      </c>
      <c r="N31" s="66">
        <v>863</v>
      </c>
      <c r="O31" s="66"/>
      <c r="P31" s="66">
        <v>19802</v>
      </c>
      <c r="Q31" s="67">
        <f t="shared" si="0"/>
        <v>68812</v>
      </c>
      <c r="R31" s="7"/>
      <c r="S31" s="66">
        <v>0</v>
      </c>
      <c r="T31" s="66">
        <v>0</v>
      </c>
      <c r="U31" s="66">
        <v>2995</v>
      </c>
      <c r="V31" s="66"/>
      <c r="W31" s="66">
        <v>33579</v>
      </c>
      <c r="X31" s="66">
        <v>13026</v>
      </c>
      <c r="Y31" s="66">
        <v>10477</v>
      </c>
      <c r="Z31" s="66"/>
      <c r="AA31" s="66"/>
      <c r="AB31" s="48">
        <f t="shared" si="1"/>
        <v>60077</v>
      </c>
      <c r="AC31" s="46">
        <f t="shared" si="2"/>
        <v>8735</v>
      </c>
      <c r="AD31" s="41"/>
      <c r="AE31" s="66">
        <v>1248000</v>
      </c>
      <c r="AF31" s="66">
        <v>110378</v>
      </c>
      <c r="AG31" s="66">
        <v>53154</v>
      </c>
      <c r="AH31" s="66"/>
      <c r="AI31" s="62">
        <f t="shared" si="3"/>
        <v>1411532</v>
      </c>
      <c r="AJ31" s="66">
        <v>434</v>
      </c>
      <c r="AK31" s="62">
        <f t="shared" si="4"/>
        <v>1411098</v>
      </c>
      <c r="AL31" s="41"/>
    </row>
    <row r="32" spans="1:38" ht="14.25" customHeight="1">
      <c r="A32" s="4">
        <f t="shared" si="5"/>
        <v>28</v>
      </c>
      <c r="B32" s="43" t="s">
        <v>304</v>
      </c>
      <c r="C32" s="43">
        <v>9392</v>
      </c>
      <c r="D32" s="65" t="s">
        <v>79</v>
      </c>
      <c r="E32" s="146">
        <f t="shared" si="6"/>
        <v>1</v>
      </c>
      <c r="F32" s="66" t="s">
        <v>315</v>
      </c>
      <c r="G32" s="74">
        <v>109094</v>
      </c>
      <c r="H32" s="66"/>
      <c r="I32" s="66"/>
      <c r="J32" s="66">
        <v>0</v>
      </c>
      <c r="K32" s="66">
        <v>500</v>
      </c>
      <c r="L32" s="66">
        <v>0</v>
      </c>
      <c r="M32" s="66">
        <v>10490</v>
      </c>
      <c r="N32" s="66">
        <v>677</v>
      </c>
      <c r="O32" s="66">
        <v>240</v>
      </c>
      <c r="P32" s="66">
        <v>9074</v>
      </c>
      <c r="Q32" s="67">
        <f t="shared" si="0"/>
        <v>130075</v>
      </c>
      <c r="R32" s="7"/>
      <c r="S32" s="66">
        <v>57076</v>
      </c>
      <c r="T32" s="66">
        <v>2970</v>
      </c>
      <c r="U32" s="66">
        <v>6050</v>
      </c>
      <c r="V32" s="66"/>
      <c r="W32" s="66">
        <v>18082</v>
      </c>
      <c r="X32" s="66">
        <v>8400</v>
      </c>
      <c r="Y32" s="66">
        <v>4350</v>
      </c>
      <c r="Z32" s="66">
        <v>6600</v>
      </c>
      <c r="AA32" s="66">
        <v>5550</v>
      </c>
      <c r="AB32" s="48">
        <f t="shared" si="1"/>
        <v>109078</v>
      </c>
      <c r="AC32" s="46">
        <f t="shared" si="2"/>
        <v>20997</v>
      </c>
      <c r="AD32" s="41"/>
      <c r="AE32" s="66">
        <v>3239781</v>
      </c>
      <c r="AF32" s="66"/>
      <c r="AG32" s="66">
        <v>347131</v>
      </c>
      <c r="AH32" s="66">
        <v>0</v>
      </c>
      <c r="AI32" s="62">
        <f t="shared" si="3"/>
        <v>3586912</v>
      </c>
      <c r="AJ32" s="66">
        <v>0</v>
      </c>
      <c r="AK32" s="62">
        <f t="shared" si="4"/>
        <v>3586912</v>
      </c>
      <c r="AL32" s="41"/>
    </row>
    <row r="33" spans="1:38" ht="14.25" customHeight="1">
      <c r="A33" s="4">
        <f t="shared" si="5"/>
        <v>29</v>
      </c>
      <c r="B33" s="43" t="s">
        <v>304</v>
      </c>
      <c r="C33" s="43">
        <v>9415</v>
      </c>
      <c r="D33" s="65" t="s">
        <v>83</v>
      </c>
      <c r="E33" s="146">
        <f t="shared" si="6"/>
        <v>1</v>
      </c>
      <c r="F33" s="66" t="s">
        <v>315</v>
      </c>
      <c r="G33" s="74">
        <v>134790</v>
      </c>
      <c r="H33" s="66"/>
      <c r="I33" s="66">
        <v>0</v>
      </c>
      <c r="J33" s="66"/>
      <c r="K33" s="66">
        <v>0</v>
      </c>
      <c r="L33" s="66"/>
      <c r="M33" s="66">
        <v>36196</v>
      </c>
      <c r="N33" s="66">
        <v>3783</v>
      </c>
      <c r="O33" s="66">
        <v>40758</v>
      </c>
      <c r="P33" s="66">
        <v>2139</v>
      </c>
      <c r="Q33" s="67">
        <f t="shared" si="0"/>
        <v>217666</v>
      </c>
      <c r="R33" s="7"/>
      <c r="S33" s="66">
        <v>67700</v>
      </c>
      <c r="T33" s="66">
        <v>19800</v>
      </c>
      <c r="U33" s="66">
        <v>38221</v>
      </c>
      <c r="V33" s="66">
        <v>28354</v>
      </c>
      <c r="W33" s="66">
        <v>36415</v>
      </c>
      <c r="X33" s="66">
        <v>49723</v>
      </c>
      <c r="Y33" s="66">
        <v>1883</v>
      </c>
      <c r="Z33" s="66">
        <v>3197</v>
      </c>
      <c r="AA33" s="66">
        <v>4626</v>
      </c>
      <c r="AB33" s="48">
        <f t="shared" si="1"/>
        <v>249919</v>
      </c>
      <c r="AC33" s="46">
        <f t="shared" si="2"/>
        <v>-32253</v>
      </c>
      <c r="AD33" s="41"/>
      <c r="AE33" s="66">
        <v>3319126</v>
      </c>
      <c r="AF33" s="66">
        <v>61611</v>
      </c>
      <c r="AG33" s="66">
        <v>65390</v>
      </c>
      <c r="AH33" s="66">
        <v>0</v>
      </c>
      <c r="AI33" s="62">
        <f t="shared" si="3"/>
        <v>3446127</v>
      </c>
      <c r="AJ33" s="66">
        <v>30137</v>
      </c>
      <c r="AK33" s="62">
        <f t="shared" si="4"/>
        <v>3415990</v>
      </c>
      <c r="AL33" s="41"/>
    </row>
    <row r="34" spans="1:38" s="8" customFormat="1" ht="17.25" customHeight="1">
      <c r="A34" s="196" t="s">
        <v>418</v>
      </c>
      <c r="B34" s="196"/>
      <c r="C34" s="196"/>
      <c r="D34" s="196"/>
      <c r="E34" s="146" t="str">
        <f t="shared" si="6"/>
        <v> </v>
      </c>
      <c r="F34" s="135">
        <f>SUM(E5:E33)</f>
        <v>22</v>
      </c>
      <c r="G34" s="104">
        <f>SUM(G5:G33)</f>
        <v>3131940.58</v>
      </c>
      <c r="H34" s="104">
        <f aca="true" t="shared" si="7" ref="H34:P34">SUM(H5:H33)</f>
        <v>13334</v>
      </c>
      <c r="I34" s="104">
        <f t="shared" si="7"/>
        <v>208524</v>
      </c>
      <c r="J34" s="104">
        <f t="shared" si="7"/>
        <v>80775</v>
      </c>
      <c r="K34" s="104">
        <f t="shared" si="7"/>
        <v>97326</v>
      </c>
      <c r="L34" s="104">
        <f t="shared" si="7"/>
        <v>169135</v>
      </c>
      <c r="M34" s="104">
        <f t="shared" si="7"/>
        <v>668554</v>
      </c>
      <c r="N34" s="104">
        <f t="shared" si="7"/>
        <v>247301</v>
      </c>
      <c r="O34" s="104">
        <f t="shared" si="7"/>
        <v>298892</v>
      </c>
      <c r="P34" s="104">
        <f t="shared" si="7"/>
        <v>178752.85</v>
      </c>
      <c r="Q34" s="53">
        <f>SUM(Q5:Q33)</f>
        <v>5094534.43</v>
      </c>
      <c r="R34" s="32"/>
      <c r="S34" s="31">
        <f>SUM(S5:S33)</f>
        <v>1307553</v>
      </c>
      <c r="T34" s="31">
        <f aca="true" t="shared" si="8" ref="T34:AA34">SUM(T5:T33)</f>
        <v>236756</v>
      </c>
      <c r="U34" s="31">
        <f t="shared" si="8"/>
        <v>436693</v>
      </c>
      <c r="V34" s="31">
        <f t="shared" si="8"/>
        <v>647936</v>
      </c>
      <c r="W34" s="31">
        <f t="shared" si="8"/>
        <v>942203</v>
      </c>
      <c r="X34" s="31">
        <f t="shared" si="8"/>
        <v>731043</v>
      </c>
      <c r="Y34" s="31">
        <f t="shared" si="8"/>
        <v>183047.85</v>
      </c>
      <c r="Z34" s="31">
        <f t="shared" si="8"/>
        <v>120215</v>
      </c>
      <c r="AA34" s="31">
        <f t="shared" si="8"/>
        <v>157187</v>
      </c>
      <c r="AB34" s="48">
        <f>SUM(AB5:AB33)</f>
        <v>4762633.85</v>
      </c>
      <c r="AC34" s="46">
        <f t="shared" si="2"/>
        <v>331900.5800000001</v>
      </c>
      <c r="AD34" s="36"/>
      <c r="AE34" s="31">
        <f>SUM(AE5:AE33)</f>
        <v>55376349</v>
      </c>
      <c r="AF34" s="31">
        <f>SUM(AF5:AF33)</f>
        <v>2294976</v>
      </c>
      <c r="AG34" s="31">
        <f>SUM(AG5:AG33)</f>
        <v>17312496</v>
      </c>
      <c r="AH34" s="31">
        <f>SUM(AH5:AH33)</f>
        <v>47313</v>
      </c>
      <c r="AI34" s="62">
        <f>SUM(AI5:AI33)</f>
        <v>75031134</v>
      </c>
      <c r="AJ34" s="31">
        <f>SUM(AJ5:AJ33)</f>
        <v>1723426</v>
      </c>
      <c r="AK34" s="62">
        <f>SUM(AK5:AK33)</f>
        <v>73307708</v>
      </c>
      <c r="AL34" s="82"/>
    </row>
    <row r="35" spans="1:40" s="8" customFormat="1" ht="17.25" customHeight="1">
      <c r="A35" s="197" t="s">
        <v>319</v>
      </c>
      <c r="B35" s="198"/>
      <c r="C35" s="198"/>
      <c r="D35" s="198"/>
      <c r="E35" s="71"/>
      <c r="F35" s="135"/>
      <c r="G35" s="134">
        <v>3074100.58</v>
      </c>
      <c r="H35" s="102">
        <v>23918</v>
      </c>
      <c r="I35" s="102">
        <v>203188</v>
      </c>
      <c r="J35" s="102">
        <v>73099</v>
      </c>
      <c r="K35" s="102">
        <v>129402</v>
      </c>
      <c r="L35" s="102">
        <v>531309</v>
      </c>
      <c r="M35" s="102">
        <v>574845</v>
      </c>
      <c r="N35" s="102">
        <v>225956</v>
      </c>
      <c r="O35" s="102">
        <v>348491</v>
      </c>
      <c r="P35" s="102">
        <v>152279.85</v>
      </c>
      <c r="Q35" s="88">
        <v>5336588.43</v>
      </c>
      <c r="R35" s="98"/>
      <c r="S35" s="102">
        <v>1283083</v>
      </c>
      <c r="T35" s="102">
        <v>208557</v>
      </c>
      <c r="U35" s="102">
        <v>392117</v>
      </c>
      <c r="V35" s="102">
        <v>532070</v>
      </c>
      <c r="W35" s="102">
        <v>942562</v>
      </c>
      <c r="X35" s="102">
        <v>842155</v>
      </c>
      <c r="Y35" s="102">
        <v>170444.85</v>
      </c>
      <c r="Z35" s="102">
        <v>98963</v>
      </c>
      <c r="AA35" s="102">
        <v>154272</v>
      </c>
      <c r="AB35" s="88">
        <v>4624223.85</v>
      </c>
      <c r="AC35" s="88">
        <v>712364.5800000001</v>
      </c>
      <c r="AD35" s="103"/>
      <c r="AE35" s="102">
        <v>54728310</v>
      </c>
      <c r="AF35" s="102">
        <v>2430129</v>
      </c>
      <c r="AG35" s="102">
        <v>6418453</v>
      </c>
      <c r="AH35" s="102">
        <v>40516</v>
      </c>
      <c r="AI35" s="88">
        <v>63617408</v>
      </c>
      <c r="AJ35" s="102">
        <v>2060383</v>
      </c>
      <c r="AK35" s="88">
        <v>61557025</v>
      </c>
      <c r="AL35" s="82"/>
      <c r="AM35" s="103"/>
      <c r="AN35" s="103"/>
    </row>
    <row r="36" spans="1:38" s="8" customFormat="1" ht="17.25" customHeight="1">
      <c r="A36" s="178" t="s">
        <v>419</v>
      </c>
      <c r="B36" s="179"/>
      <c r="C36" s="179"/>
      <c r="D36" s="179"/>
      <c r="E36" s="72"/>
      <c r="F36" s="136"/>
      <c r="G36" s="68">
        <f aca="true" t="shared" si="9" ref="G36:AJ36">+G34/G35</f>
        <v>1.0188152594538724</v>
      </c>
      <c r="H36" s="42">
        <f t="shared" si="9"/>
        <v>0.5574880842879839</v>
      </c>
      <c r="I36" s="42">
        <f t="shared" si="9"/>
        <v>1.0262613933893734</v>
      </c>
      <c r="J36" s="42">
        <f t="shared" si="9"/>
        <v>1.1050082764470102</v>
      </c>
      <c r="K36" s="42">
        <f t="shared" si="9"/>
        <v>0.7521212964250938</v>
      </c>
      <c r="L36" s="42">
        <f t="shared" si="9"/>
        <v>0.3183364106386303</v>
      </c>
      <c r="M36" s="42">
        <f t="shared" si="9"/>
        <v>1.1630161173881655</v>
      </c>
      <c r="N36" s="42">
        <f t="shared" si="9"/>
        <v>1.0944652941280604</v>
      </c>
      <c r="O36" s="42">
        <f t="shared" si="9"/>
        <v>0.8576749471291941</v>
      </c>
      <c r="P36" s="42">
        <f t="shared" si="9"/>
        <v>1.1738444055467614</v>
      </c>
      <c r="Q36" s="54">
        <f t="shared" si="9"/>
        <v>0.9546425580359024</v>
      </c>
      <c r="R36" s="84"/>
      <c r="S36" s="42">
        <f t="shared" si="9"/>
        <v>1.0190712526001826</v>
      </c>
      <c r="T36" s="42">
        <f t="shared" si="9"/>
        <v>1.1352100385026636</v>
      </c>
      <c r="U36" s="42">
        <v>0</v>
      </c>
      <c r="V36" s="42">
        <f t="shared" si="9"/>
        <v>1.2177645798485162</v>
      </c>
      <c r="W36" s="42">
        <f t="shared" si="9"/>
        <v>0.9996191231982617</v>
      </c>
      <c r="X36" s="42">
        <f t="shared" si="9"/>
        <v>0.868062292570845</v>
      </c>
      <c r="Y36" s="42">
        <f t="shared" si="9"/>
        <v>1.0739418058099144</v>
      </c>
      <c r="Z36" s="42">
        <v>0</v>
      </c>
      <c r="AA36" s="42">
        <f t="shared" si="9"/>
        <v>1.0188951980916823</v>
      </c>
      <c r="AB36" s="85">
        <f>+AB34/AB35</f>
        <v>1.029931509479153</v>
      </c>
      <c r="AC36" s="85">
        <f>+AC34/AC35*-1</f>
        <v>-0.46591392851115654</v>
      </c>
      <c r="AD36" s="39"/>
      <c r="AE36" s="42">
        <f t="shared" si="9"/>
        <v>1.0118410197574161</v>
      </c>
      <c r="AF36" s="68">
        <f t="shared" si="9"/>
        <v>0.9443844339127676</v>
      </c>
      <c r="AG36" s="42">
        <f t="shared" si="9"/>
        <v>2.697300424261111</v>
      </c>
      <c r="AH36" s="42">
        <f t="shared" si="9"/>
        <v>1.1677608845888043</v>
      </c>
      <c r="AI36" s="54">
        <f>+AI34/AI35</f>
        <v>1.1794119936480278</v>
      </c>
      <c r="AJ36" s="42">
        <f t="shared" si="9"/>
        <v>0.8364590466918044</v>
      </c>
      <c r="AK36" s="54">
        <f>+AK34/AK35</f>
        <v>1.1908910152821712</v>
      </c>
      <c r="AL36" s="82"/>
    </row>
    <row r="37" spans="2:30" ht="12.75">
      <c r="B37" s="43"/>
      <c r="C37" s="43"/>
      <c r="D37" s="65"/>
      <c r="E37" s="65"/>
      <c r="F37" s="43"/>
      <c r="G37" s="63"/>
      <c r="U37"/>
      <c r="V37"/>
      <c r="W37"/>
      <c r="X37"/>
      <c r="Y37"/>
      <c r="Z37"/>
      <c r="AA37"/>
      <c r="AD37" s="49"/>
    </row>
    <row r="38" spans="2:27" ht="12.75">
      <c r="B38" s="43"/>
      <c r="C38" s="43"/>
      <c r="D38" s="65"/>
      <c r="E38" s="65"/>
      <c r="F38" s="43"/>
      <c r="G38" s="63"/>
      <c r="U38"/>
      <c r="V38"/>
      <c r="W38"/>
      <c r="X38"/>
      <c r="Y38"/>
      <c r="Z38"/>
      <c r="AA38"/>
    </row>
    <row r="39" spans="2:27" ht="12.75">
      <c r="B39" s="43"/>
      <c r="C39" s="43"/>
      <c r="D39" s="65"/>
      <c r="E39" s="65"/>
      <c r="F39" s="43"/>
      <c r="G39" s="63"/>
      <c r="U39"/>
      <c r="V39" s="101"/>
      <c r="W39"/>
      <c r="X39"/>
      <c r="Y39"/>
      <c r="Z39"/>
      <c r="AA39"/>
    </row>
    <row r="40" spans="2:27" ht="12.75">
      <c r="B40" s="43"/>
      <c r="C40" s="43"/>
      <c r="D40" s="65"/>
      <c r="E40" s="65"/>
      <c r="F40" s="43"/>
      <c r="G40" s="63"/>
      <c r="U40"/>
      <c r="V40" s="101"/>
      <c r="W40"/>
      <c r="X40"/>
      <c r="Y40"/>
      <c r="Z40"/>
      <c r="AA40"/>
    </row>
    <row r="41" spans="2:27" ht="12.75">
      <c r="B41" s="43"/>
      <c r="C41" s="43"/>
      <c r="D41" s="65"/>
      <c r="E41" s="65"/>
      <c r="F41" s="43"/>
      <c r="G41" s="63"/>
      <c r="U41"/>
      <c r="V41" s="101"/>
      <c r="W41"/>
      <c r="X41"/>
      <c r="Y41"/>
      <c r="Z41"/>
      <c r="AA41"/>
    </row>
    <row r="42" spans="2:27" ht="12.75">
      <c r="B42" s="43"/>
      <c r="C42" s="43"/>
      <c r="D42" s="65"/>
      <c r="E42" s="65"/>
      <c r="F42" s="43"/>
      <c r="G42" s="63"/>
      <c r="U42"/>
      <c r="V42" s="101"/>
      <c r="W42"/>
      <c r="X42"/>
      <c r="Y42"/>
      <c r="Z42"/>
      <c r="AA42"/>
    </row>
    <row r="43" spans="2:27" ht="12.75">
      <c r="B43" s="43"/>
      <c r="C43" s="43"/>
      <c r="D43" s="65"/>
      <c r="E43" s="65"/>
      <c r="F43" s="43"/>
      <c r="G43" s="63"/>
      <c r="U43"/>
      <c r="V43" s="101"/>
      <c r="W43"/>
      <c r="X43"/>
      <c r="Y43"/>
      <c r="Z43"/>
      <c r="AA43"/>
    </row>
    <row r="44" spans="2:27" ht="12.75">
      <c r="B44" s="43"/>
      <c r="C44" s="43"/>
      <c r="D44" s="65"/>
      <c r="E44" s="65"/>
      <c r="F44" s="43"/>
      <c r="G44" s="63"/>
      <c r="U44"/>
      <c r="V44" s="101"/>
      <c r="W44"/>
      <c r="X44"/>
      <c r="Y44"/>
      <c r="Z44"/>
      <c r="AA44"/>
    </row>
    <row r="45" spans="2:27" ht="12.75">
      <c r="B45" s="43"/>
      <c r="C45" s="43"/>
      <c r="D45" s="65"/>
      <c r="E45" s="65"/>
      <c r="F45" s="43"/>
      <c r="G45" s="63"/>
      <c r="U45"/>
      <c r="V45"/>
      <c r="W45"/>
      <c r="X45"/>
      <c r="Y45"/>
      <c r="Z45"/>
      <c r="AA45"/>
    </row>
    <row r="46" spans="2:27" ht="12.75">
      <c r="B46" s="43"/>
      <c r="C46" s="43"/>
      <c r="D46" s="65"/>
      <c r="E46" s="65"/>
      <c r="F46" s="43"/>
      <c r="G46" s="63"/>
      <c r="U46"/>
      <c r="V46"/>
      <c r="W46"/>
      <c r="X46"/>
      <c r="Y46"/>
      <c r="Z46"/>
      <c r="AA46"/>
    </row>
    <row r="47" spans="2:27" ht="12.75">
      <c r="B47" s="43"/>
      <c r="C47" s="43"/>
      <c r="D47" s="65"/>
      <c r="E47" s="65"/>
      <c r="F47" s="43"/>
      <c r="G47" s="63"/>
      <c r="U47"/>
      <c r="V47"/>
      <c r="W47"/>
      <c r="X47"/>
      <c r="Y47"/>
      <c r="Z47"/>
      <c r="AA47"/>
    </row>
    <row r="48" spans="2:27" ht="12.75">
      <c r="B48" s="43"/>
      <c r="C48" s="43"/>
      <c r="D48" s="65"/>
      <c r="E48" s="65"/>
      <c r="F48" s="43"/>
      <c r="G48" s="63"/>
      <c r="U48"/>
      <c r="V48"/>
      <c r="W48"/>
      <c r="X48"/>
      <c r="Y48"/>
      <c r="Z48"/>
      <c r="AA48"/>
    </row>
    <row r="49" spans="2:27" ht="12.75">
      <c r="B49" s="43"/>
      <c r="C49" s="43"/>
      <c r="D49" s="65"/>
      <c r="E49" s="65"/>
      <c r="F49" s="43"/>
      <c r="G49" s="63"/>
      <c r="U49"/>
      <c r="V49"/>
      <c r="W49"/>
      <c r="X49"/>
      <c r="Y49"/>
      <c r="Z49"/>
      <c r="AA49"/>
    </row>
    <row r="50" spans="2:27" ht="12.75">
      <c r="B50" s="43"/>
      <c r="C50" s="43"/>
      <c r="D50" s="65"/>
      <c r="E50" s="65"/>
      <c r="F50" s="43"/>
      <c r="G50" s="63"/>
      <c r="U50"/>
      <c r="V50"/>
      <c r="W50"/>
      <c r="X50"/>
      <c r="Y50"/>
      <c r="Z50"/>
      <c r="AA50"/>
    </row>
    <row r="51" spans="2:27" ht="12.75">
      <c r="B51" s="43"/>
      <c r="C51" s="43"/>
      <c r="D51" s="65"/>
      <c r="E51" s="65"/>
      <c r="F51" s="43"/>
      <c r="G51" s="63"/>
      <c r="U51"/>
      <c r="V51"/>
      <c r="W51"/>
      <c r="X51"/>
      <c r="Y51"/>
      <c r="Z51"/>
      <c r="AA51"/>
    </row>
    <row r="52" spans="2:27" ht="12.75">
      <c r="B52" s="43"/>
      <c r="C52" s="43"/>
      <c r="D52" s="65"/>
      <c r="E52" s="65"/>
      <c r="F52" s="43"/>
      <c r="G52" s="63"/>
      <c r="U52"/>
      <c r="V52"/>
      <c r="W52"/>
      <c r="X52"/>
      <c r="Y52"/>
      <c r="Z52"/>
      <c r="AA52"/>
    </row>
    <row r="53" spans="2:27" ht="12.75">
      <c r="B53" s="43"/>
      <c r="C53" s="43"/>
      <c r="D53" s="65"/>
      <c r="E53" s="65"/>
      <c r="F53" s="43"/>
      <c r="G53" s="63"/>
      <c r="U53"/>
      <c r="V53"/>
      <c r="W53"/>
      <c r="X53"/>
      <c r="Y53"/>
      <c r="Z53"/>
      <c r="AA53"/>
    </row>
    <row r="54" spans="2:27" ht="12.75">
      <c r="B54" s="43"/>
      <c r="C54" s="43"/>
      <c r="D54" s="65"/>
      <c r="E54" s="65"/>
      <c r="F54" s="43"/>
      <c r="G54" s="63"/>
      <c r="U54"/>
      <c r="V54"/>
      <c r="W54"/>
      <c r="X54"/>
      <c r="Y54"/>
      <c r="Z54"/>
      <c r="AA54"/>
    </row>
    <row r="55" spans="2:27" ht="12.75">
      <c r="B55" s="43"/>
      <c r="C55" s="43"/>
      <c r="D55" s="65"/>
      <c r="E55" s="65"/>
      <c r="F55" s="43"/>
      <c r="G55" s="63"/>
      <c r="U55"/>
      <c r="V55"/>
      <c r="W55"/>
      <c r="X55"/>
      <c r="Y55"/>
      <c r="Z55"/>
      <c r="AA55"/>
    </row>
    <row r="56" spans="2:27" ht="12.75">
      <c r="B56" s="43"/>
      <c r="C56" s="43"/>
      <c r="D56" s="65"/>
      <c r="E56" s="65"/>
      <c r="F56" s="43"/>
      <c r="G56" s="63"/>
      <c r="U56"/>
      <c r="V56"/>
      <c r="W56"/>
      <c r="X56"/>
      <c r="Y56"/>
      <c r="Z56"/>
      <c r="AA56"/>
    </row>
    <row r="57" spans="2:27" ht="12.75">
      <c r="B57" s="43"/>
      <c r="C57" s="43"/>
      <c r="D57" s="65"/>
      <c r="E57" s="65"/>
      <c r="F57" s="43"/>
      <c r="G57" s="63"/>
      <c r="U57"/>
      <c r="V57"/>
      <c r="W57"/>
      <c r="X57"/>
      <c r="Y57"/>
      <c r="Z57"/>
      <c r="AA57"/>
    </row>
    <row r="58" spans="2:27" ht="12.75">
      <c r="B58" s="43"/>
      <c r="C58" s="43"/>
      <c r="D58" s="65"/>
      <c r="E58" s="65"/>
      <c r="F58" s="43"/>
      <c r="G58" s="63"/>
      <c r="U58"/>
      <c r="V58"/>
      <c r="W58"/>
      <c r="X58"/>
      <c r="Y58"/>
      <c r="Z58"/>
      <c r="AA58"/>
    </row>
    <row r="59" spans="2:27" ht="12.75">
      <c r="B59" s="43"/>
      <c r="C59" s="43"/>
      <c r="D59" s="65"/>
      <c r="E59" s="65"/>
      <c r="F59" s="43"/>
      <c r="G59" s="63"/>
      <c r="U59"/>
      <c r="V59"/>
      <c r="W59"/>
      <c r="X59"/>
      <c r="Y59"/>
      <c r="Z59"/>
      <c r="AA59"/>
    </row>
    <row r="60" spans="2:27" ht="12.75">
      <c r="B60" s="43"/>
      <c r="C60" s="43"/>
      <c r="D60" s="65"/>
      <c r="E60" s="65"/>
      <c r="F60" s="43"/>
      <c r="G60" s="63"/>
      <c r="U60"/>
      <c r="V60"/>
      <c r="W60"/>
      <c r="X60"/>
      <c r="Y60"/>
      <c r="Z60"/>
      <c r="AA60"/>
    </row>
    <row r="61" spans="2:27" ht="12.75">
      <c r="B61" s="43"/>
      <c r="C61" s="43"/>
      <c r="D61" s="65"/>
      <c r="E61" s="65"/>
      <c r="F61" s="43"/>
      <c r="G61" s="63"/>
      <c r="U61"/>
      <c r="V61"/>
      <c r="W61"/>
      <c r="X61"/>
      <c r="Y61"/>
      <c r="Z61"/>
      <c r="AA61"/>
    </row>
    <row r="62" spans="2:27" ht="12.75">
      <c r="B62" s="43"/>
      <c r="C62" s="43"/>
      <c r="D62" s="65"/>
      <c r="E62" s="65"/>
      <c r="F62" s="43"/>
      <c r="G62" s="63"/>
      <c r="U62"/>
      <c r="V62"/>
      <c r="W62"/>
      <c r="X62"/>
      <c r="Y62"/>
      <c r="Z62"/>
      <c r="AA62"/>
    </row>
    <row r="63" spans="2:27" ht="12.75">
      <c r="B63" s="43"/>
      <c r="C63" s="43"/>
      <c r="D63" s="65"/>
      <c r="E63" s="65"/>
      <c r="F63" s="43"/>
      <c r="G63" s="63"/>
      <c r="U63"/>
      <c r="V63"/>
      <c r="W63"/>
      <c r="X63"/>
      <c r="Y63"/>
      <c r="Z63"/>
      <c r="AA63"/>
    </row>
    <row r="64" spans="2:27" ht="12.75">
      <c r="B64" s="43"/>
      <c r="C64" s="43"/>
      <c r="D64" s="65"/>
      <c r="E64" s="65"/>
      <c r="F64" s="43"/>
      <c r="G64" s="63"/>
      <c r="U64"/>
      <c r="V64"/>
      <c r="W64"/>
      <c r="X64"/>
      <c r="Y64"/>
      <c r="Z64"/>
      <c r="AA64"/>
    </row>
    <row r="65" spans="2:27" ht="12.75">
      <c r="B65" s="43"/>
      <c r="C65" s="43"/>
      <c r="D65" s="65"/>
      <c r="E65" s="65"/>
      <c r="F65" s="43"/>
      <c r="G65" s="63"/>
      <c r="U65"/>
      <c r="V65"/>
      <c r="W65"/>
      <c r="X65"/>
      <c r="Y65"/>
      <c r="Z65"/>
      <c r="AA65"/>
    </row>
    <row r="66" spans="2:27" ht="12.75">
      <c r="B66" s="43"/>
      <c r="C66" s="43"/>
      <c r="D66" s="65"/>
      <c r="E66" s="65"/>
      <c r="F66" s="43"/>
      <c r="G66" s="63"/>
      <c r="U66"/>
      <c r="V66"/>
      <c r="W66"/>
      <c r="X66"/>
      <c r="Y66"/>
      <c r="Z66"/>
      <c r="AA66"/>
    </row>
    <row r="67" spans="2:27" ht="12.75">
      <c r="B67" s="43"/>
      <c r="C67" s="43"/>
      <c r="D67" s="65"/>
      <c r="E67" s="65"/>
      <c r="F67" s="43"/>
      <c r="G67" s="63"/>
      <c r="U67"/>
      <c r="V67"/>
      <c r="W67"/>
      <c r="X67"/>
      <c r="Y67"/>
      <c r="Z67"/>
      <c r="AA67"/>
    </row>
    <row r="68" spans="2:27" ht="12.75">
      <c r="B68" s="43"/>
      <c r="C68" s="43"/>
      <c r="D68" s="65"/>
      <c r="E68" s="65"/>
      <c r="F68" s="43"/>
      <c r="G68" s="63"/>
      <c r="U68"/>
      <c r="V68"/>
      <c r="W68"/>
      <c r="X68"/>
      <c r="Y68"/>
      <c r="Z68"/>
      <c r="AA68"/>
    </row>
    <row r="69" spans="2:27" ht="12.75">
      <c r="B69" s="43"/>
      <c r="C69" s="43"/>
      <c r="D69" s="65"/>
      <c r="E69" s="65"/>
      <c r="F69" s="43"/>
      <c r="G69" s="63"/>
      <c r="U69"/>
      <c r="V69"/>
      <c r="W69"/>
      <c r="X69"/>
      <c r="Y69"/>
      <c r="Z69"/>
      <c r="AA69"/>
    </row>
    <row r="70" spans="2:27" ht="12.75">
      <c r="B70" s="43"/>
      <c r="C70" s="43"/>
      <c r="D70" s="65"/>
      <c r="E70" s="65"/>
      <c r="F70" s="43"/>
      <c r="G70" s="63"/>
      <c r="U70"/>
      <c r="V70"/>
      <c r="W70"/>
      <c r="X70"/>
      <c r="Y70"/>
      <c r="Z70"/>
      <c r="AA70"/>
    </row>
    <row r="71" spans="2:27" ht="12.75">
      <c r="B71" s="43"/>
      <c r="C71" s="43"/>
      <c r="D71" s="65"/>
      <c r="E71" s="65"/>
      <c r="F71" s="43"/>
      <c r="G71" s="63"/>
      <c r="U71"/>
      <c r="V71"/>
      <c r="W71"/>
      <c r="X71"/>
      <c r="Y71"/>
      <c r="Z71"/>
      <c r="AA71"/>
    </row>
    <row r="72" spans="2:27" ht="12.75">
      <c r="B72" s="43"/>
      <c r="C72" s="43"/>
      <c r="D72" s="65"/>
      <c r="E72" s="65"/>
      <c r="F72" s="43"/>
      <c r="G72" s="63"/>
      <c r="U72"/>
      <c r="V72"/>
      <c r="W72"/>
      <c r="X72"/>
      <c r="Y72"/>
      <c r="Z72"/>
      <c r="AA72"/>
    </row>
    <row r="73" spans="2:27" ht="12.75">
      <c r="B73" s="43"/>
      <c r="C73" s="43"/>
      <c r="D73" s="65"/>
      <c r="E73" s="65"/>
      <c r="F73" s="43"/>
      <c r="G73" s="63"/>
      <c r="U73"/>
      <c r="V73"/>
      <c r="W73"/>
      <c r="X73"/>
      <c r="Y73"/>
      <c r="Z73"/>
      <c r="AA73"/>
    </row>
    <row r="74" spans="2:27" ht="12.75">
      <c r="B74" s="43"/>
      <c r="C74" s="43"/>
      <c r="D74" s="65"/>
      <c r="E74" s="65"/>
      <c r="F74" s="43"/>
      <c r="G74" s="63"/>
      <c r="U74"/>
      <c r="V74"/>
      <c r="W74"/>
      <c r="X74"/>
      <c r="Y74"/>
      <c r="Z74"/>
      <c r="AA74"/>
    </row>
    <row r="75" spans="2:27" ht="12.75">
      <c r="B75" s="43"/>
      <c r="C75" s="43"/>
      <c r="D75" s="65"/>
      <c r="E75" s="65"/>
      <c r="F75" s="43"/>
      <c r="G75" s="63"/>
      <c r="U75"/>
      <c r="V75"/>
      <c r="W75"/>
      <c r="X75"/>
      <c r="Y75"/>
      <c r="Z75"/>
      <c r="AA75"/>
    </row>
    <row r="76" spans="2:27" ht="12.75">
      <c r="B76" s="43"/>
      <c r="C76" s="43"/>
      <c r="D76" s="65"/>
      <c r="E76" s="65"/>
      <c r="F76" s="43"/>
      <c r="G76" s="63"/>
      <c r="U76"/>
      <c r="V76"/>
      <c r="W76"/>
      <c r="X76"/>
      <c r="Y76"/>
      <c r="Z76"/>
      <c r="AA76"/>
    </row>
    <row r="77" spans="2:27" ht="12.75">
      <c r="B77" s="43"/>
      <c r="C77" s="43"/>
      <c r="D77" s="65"/>
      <c r="E77" s="65"/>
      <c r="F77" s="43"/>
      <c r="G77" s="63"/>
      <c r="U77"/>
      <c r="V77"/>
      <c r="W77"/>
      <c r="X77"/>
      <c r="Y77"/>
      <c r="Z77"/>
      <c r="AA77"/>
    </row>
    <row r="78" spans="2:27" ht="12.75">
      <c r="B78" s="43"/>
      <c r="C78" s="43"/>
      <c r="D78" s="65"/>
      <c r="E78" s="65"/>
      <c r="F78" s="43"/>
      <c r="G78" s="63"/>
      <c r="U78"/>
      <c r="V78"/>
      <c r="W78"/>
      <c r="X78"/>
      <c r="Y78"/>
      <c r="Z78"/>
      <c r="AA78"/>
    </row>
    <row r="79" spans="2:27" ht="12.75">
      <c r="B79" s="43"/>
      <c r="C79" s="43"/>
      <c r="D79" s="65"/>
      <c r="E79" s="65"/>
      <c r="F79" s="43"/>
      <c r="G79" s="63"/>
      <c r="U79"/>
      <c r="V79"/>
      <c r="W79"/>
      <c r="X79"/>
      <c r="Y79"/>
      <c r="Z79"/>
      <c r="AA79"/>
    </row>
    <row r="80" spans="2:27" ht="12.75">
      <c r="B80" s="43"/>
      <c r="C80" s="43"/>
      <c r="D80" s="65"/>
      <c r="E80" s="65"/>
      <c r="F80" s="43"/>
      <c r="G80" s="63"/>
      <c r="U80"/>
      <c r="V80"/>
      <c r="W80"/>
      <c r="X80"/>
      <c r="Y80"/>
      <c r="Z80"/>
      <c r="AA80"/>
    </row>
    <row r="81" spans="2:27" ht="12.75">
      <c r="B81" s="43"/>
      <c r="C81" s="43"/>
      <c r="D81" s="65"/>
      <c r="E81" s="65"/>
      <c r="F81" s="43"/>
      <c r="G81" s="63"/>
      <c r="U81"/>
      <c r="V81"/>
      <c r="W81"/>
      <c r="X81"/>
      <c r="Y81"/>
      <c r="Z81"/>
      <c r="AA81"/>
    </row>
    <row r="82" spans="2:27" ht="12.75">
      <c r="B82" s="43"/>
      <c r="C82" s="43"/>
      <c r="D82" s="65"/>
      <c r="E82" s="65"/>
      <c r="F82" s="43"/>
      <c r="G82" s="63"/>
      <c r="U82"/>
      <c r="V82"/>
      <c r="W82"/>
      <c r="X82"/>
      <c r="Y82"/>
      <c r="Z82"/>
      <c r="AA82"/>
    </row>
    <row r="83" spans="2:27" ht="12.75">
      <c r="B83" s="43"/>
      <c r="C83" s="43"/>
      <c r="D83" s="65"/>
      <c r="E83" s="65"/>
      <c r="F83" s="43"/>
      <c r="G83" s="63"/>
      <c r="U83"/>
      <c r="V83"/>
      <c r="W83"/>
      <c r="X83"/>
      <c r="Y83"/>
      <c r="Z83"/>
      <c r="AA83"/>
    </row>
    <row r="84" spans="2:27" ht="12.75">
      <c r="B84" s="43"/>
      <c r="C84" s="43"/>
      <c r="D84" s="65"/>
      <c r="E84" s="65"/>
      <c r="F84" s="43"/>
      <c r="G84" s="63"/>
      <c r="U84"/>
      <c r="V84"/>
      <c r="W84"/>
      <c r="X84"/>
      <c r="Y84"/>
      <c r="Z84"/>
      <c r="AA84"/>
    </row>
    <row r="85" spans="2:27" ht="12.75">
      <c r="B85" s="43"/>
      <c r="C85" s="43"/>
      <c r="D85" s="65"/>
      <c r="E85" s="65"/>
      <c r="F85" s="43"/>
      <c r="G85" s="63"/>
      <c r="U85"/>
      <c r="V85"/>
      <c r="W85"/>
      <c r="X85"/>
      <c r="Y85"/>
      <c r="Z85"/>
      <c r="AA85"/>
    </row>
    <row r="86" spans="2:27" ht="12.75">
      <c r="B86" s="43"/>
      <c r="C86" s="43"/>
      <c r="D86" s="65"/>
      <c r="E86" s="65"/>
      <c r="F86" s="43"/>
      <c r="G86" s="63"/>
      <c r="U86"/>
      <c r="V86"/>
      <c r="W86"/>
      <c r="X86"/>
      <c r="Y86"/>
      <c r="Z86"/>
      <c r="AA86"/>
    </row>
    <row r="87" spans="2:27" ht="12.75">
      <c r="B87" s="43"/>
      <c r="C87" s="43"/>
      <c r="D87" s="65"/>
      <c r="E87" s="65"/>
      <c r="F87" s="43"/>
      <c r="G87" s="63"/>
      <c r="U87"/>
      <c r="V87"/>
      <c r="W87"/>
      <c r="X87"/>
      <c r="Y87"/>
      <c r="Z87"/>
      <c r="AA87"/>
    </row>
    <row r="88" spans="2:27" ht="12.75">
      <c r="B88" s="43"/>
      <c r="C88" s="43"/>
      <c r="D88" s="65"/>
      <c r="E88" s="65"/>
      <c r="F88" s="43"/>
      <c r="G88" s="63"/>
      <c r="U88"/>
      <c r="V88"/>
      <c r="W88"/>
      <c r="X88"/>
      <c r="Y88"/>
      <c r="Z88"/>
      <c r="AA88"/>
    </row>
    <row r="89" spans="2:27" ht="12.75">
      <c r="B89" s="43"/>
      <c r="C89" s="43"/>
      <c r="D89" s="65"/>
      <c r="E89" s="65"/>
      <c r="F89" s="43"/>
      <c r="G89" s="63"/>
      <c r="U89"/>
      <c r="V89"/>
      <c r="W89"/>
      <c r="X89"/>
      <c r="Y89"/>
      <c r="Z89"/>
      <c r="AA89"/>
    </row>
    <row r="90" spans="2:27" ht="12.75">
      <c r="B90" s="43"/>
      <c r="C90" s="43"/>
      <c r="D90" s="65"/>
      <c r="E90" s="65"/>
      <c r="F90" s="43"/>
      <c r="G90" s="63"/>
      <c r="U90"/>
      <c r="V90"/>
      <c r="W90"/>
      <c r="X90"/>
      <c r="Y90"/>
      <c r="Z90"/>
      <c r="AA90"/>
    </row>
    <row r="91" spans="2:27" ht="12.75">
      <c r="B91" s="43"/>
      <c r="C91" s="43"/>
      <c r="D91" s="65"/>
      <c r="E91" s="65"/>
      <c r="F91" s="43"/>
      <c r="G91" s="63"/>
      <c r="U91"/>
      <c r="V91"/>
      <c r="W91"/>
      <c r="X91"/>
      <c r="Y91"/>
      <c r="Z91"/>
      <c r="AA91"/>
    </row>
    <row r="92" spans="2:27" ht="12.75">
      <c r="B92" s="43"/>
      <c r="C92" s="43"/>
      <c r="D92" s="65"/>
      <c r="E92" s="65"/>
      <c r="F92" s="43"/>
      <c r="G92" s="63"/>
      <c r="U92"/>
      <c r="V92"/>
      <c r="W92"/>
      <c r="X92"/>
      <c r="Y92"/>
      <c r="Z92"/>
      <c r="AA92"/>
    </row>
    <row r="93" spans="2:27" ht="12.75">
      <c r="B93" s="43"/>
      <c r="C93" s="43"/>
      <c r="D93" s="65"/>
      <c r="E93" s="65"/>
      <c r="F93" s="43"/>
      <c r="G93" s="63"/>
      <c r="U93"/>
      <c r="V93"/>
      <c r="W93"/>
      <c r="X93"/>
      <c r="Y93"/>
      <c r="Z93"/>
      <c r="AA93"/>
    </row>
    <row r="94" spans="2:27" ht="12.75">
      <c r="B94" s="43"/>
      <c r="C94" s="43"/>
      <c r="D94" s="65"/>
      <c r="E94" s="65"/>
      <c r="F94" s="43"/>
      <c r="G94" s="63"/>
      <c r="U94"/>
      <c r="V94"/>
      <c r="W94"/>
      <c r="X94"/>
      <c r="Y94"/>
      <c r="Z94"/>
      <c r="AA94"/>
    </row>
    <row r="95" spans="21:27" ht="12.75">
      <c r="U95"/>
      <c r="V95"/>
      <c r="W95"/>
      <c r="X95"/>
      <c r="Y95"/>
      <c r="Z95"/>
      <c r="AA95"/>
    </row>
    <row r="96" spans="21:27" ht="12.75">
      <c r="U96"/>
      <c r="V96"/>
      <c r="W96"/>
      <c r="X96"/>
      <c r="Y96"/>
      <c r="Z96"/>
      <c r="AA96"/>
    </row>
    <row r="97" spans="21:27" ht="12.75">
      <c r="U97"/>
      <c r="V97"/>
      <c r="W97"/>
      <c r="X97"/>
      <c r="Y97"/>
      <c r="Z97"/>
      <c r="AA97"/>
    </row>
    <row r="98" spans="21:27" ht="12.75">
      <c r="U98"/>
      <c r="V98"/>
      <c r="W98"/>
      <c r="X98"/>
      <c r="Y98"/>
      <c r="Z98"/>
      <c r="AA98"/>
    </row>
    <row r="99" spans="21:27" ht="12.75">
      <c r="U99"/>
      <c r="V99"/>
      <c r="W99"/>
      <c r="X99"/>
      <c r="Y99"/>
      <c r="Z99"/>
      <c r="AA99"/>
    </row>
    <row r="100" spans="21:27" ht="12.75">
      <c r="U100"/>
      <c r="V100"/>
      <c r="W100"/>
      <c r="X100"/>
      <c r="Y100"/>
      <c r="Z100"/>
      <c r="AA100"/>
    </row>
    <row r="101" spans="21:27" ht="12.75">
      <c r="U101"/>
      <c r="V101"/>
      <c r="W101"/>
      <c r="X101"/>
      <c r="Y101"/>
      <c r="Z101"/>
      <c r="AA101"/>
    </row>
    <row r="102" spans="21:27" ht="12.75">
      <c r="U102"/>
      <c r="V102"/>
      <c r="W102"/>
      <c r="X102"/>
      <c r="Y102"/>
      <c r="Z102"/>
      <c r="AA102"/>
    </row>
    <row r="103" spans="21:27" ht="12.75">
      <c r="U103"/>
      <c r="V103"/>
      <c r="W103"/>
      <c r="X103"/>
      <c r="Y103"/>
      <c r="Z103"/>
      <c r="AA103"/>
    </row>
    <row r="104" spans="21:27" ht="12.75">
      <c r="U104"/>
      <c r="V104"/>
      <c r="W104"/>
      <c r="X104"/>
      <c r="Y104"/>
      <c r="Z104"/>
      <c r="AA104"/>
    </row>
    <row r="105" spans="21:27" ht="12.75">
      <c r="U105"/>
      <c r="V105"/>
      <c r="W105"/>
      <c r="X105"/>
      <c r="Y105"/>
      <c r="Z105"/>
      <c r="AA105"/>
    </row>
    <row r="106" spans="21:27" ht="12.75">
      <c r="U106"/>
      <c r="V106"/>
      <c r="W106"/>
      <c r="X106"/>
      <c r="Y106"/>
      <c r="Z106"/>
      <c r="AA106"/>
    </row>
    <row r="107" spans="21:27" ht="12.75">
      <c r="U107"/>
      <c r="V107"/>
      <c r="W107"/>
      <c r="X107"/>
      <c r="Y107"/>
      <c r="Z107"/>
      <c r="AA107"/>
    </row>
    <row r="108" spans="21:27" ht="12.75">
      <c r="U108"/>
      <c r="V108"/>
      <c r="W108"/>
      <c r="X108"/>
      <c r="Y108"/>
      <c r="Z108"/>
      <c r="AA108"/>
    </row>
    <row r="109" spans="4:27" ht="12.75">
      <c r="D109"/>
      <c r="E109"/>
      <c r="U109"/>
      <c r="V109"/>
      <c r="W109"/>
      <c r="X109"/>
      <c r="Y109"/>
      <c r="Z109"/>
      <c r="AA109"/>
    </row>
    <row r="110" spans="4:27" ht="12.75">
      <c r="D110"/>
      <c r="E110"/>
      <c r="U110"/>
      <c r="V110"/>
      <c r="W110"/>
      <c r="X110"/>
      <c r="Y110"/>
      <c r="Z110"/>
      <c r="AA110"/>
    </row>
    <row r="111" spans="4:27" ht="12.75">
      <c r="D111"/>
      <c r="E111"/>
      <c r="U111"/>
      <c r="V111"/>
      <c r="W111"/>
      <c r="X111"/>
      <c r="Y111"/>
      <c r="Z111"/>
      <c r="AA111"/>
    </row>
    <row r="112" spans="4:27" ht="12.75">
      <c r="D112"/>
      <c r="E112"/>
      <c r="U112"/>
      <c r="V112"/>
      <c r="W112"/>
      <c r="X112"/>
      <c r="Y112"/>
      <c r="Z112"/>
      <c r="AA112"/>
    </row>
    <row r="113" spans="4:27" ht="12.75">
      <c r="D113"/>
      <c r="E113"/>
      <c r="U113"/>
      <c r="V113"/>
      <c r="W113"/>
      <c r="X113"/>
      <c r="Y113"/>
      <c r="Z113"/>
      <c r="AA113"/>
    </row>
    <row r="114" spans="4:27" ht="12.75">
      <c r="D114"/>
      <c r="E114"/>
      <c r="U114"/>
      <c r="V114"/>
      <c r="W114"/>
      <c r="X114"/>
      <c r="Y114"/>
      <c r="Z114"/>
      <c r="AA114"/>
    </row>
    <row r="115" spans="4:27" ht="12.75">
      <c r="D115"/>
      <c r="E115"/>
      <c r="U115"/>
      <c r="V115"/>
      <c r="W115"/>
      <c r="X115"/>
      <c r="Y115"/>
      <c r="Z115"/>
      <c r="AA115"/>
    </row>
    <row r="116" spans="4:27" ht="12.75">
      <c r="D116"/>
      <c r="E116"/>
      <c r="U116"/>
      <c r="V116"/>
      <c r="W116"/>
      <c r="X116"/>
      <c r="Y116"/>
      <c r="Z116"/>
      <c r="AA116"/>
    </row>
    <row r="117" spans="4:27" ht="12.75">
      <c r="D117"/>
      <c r="E117"/>
      <c r="U117"/>
      <c r="V117"/>
      <c r="W117"/>
      <c r="X117"/>
      <c r="Y117"/>
      <c r="Z117"/>
      <c r="AA117"/>
    </row>
    <row r="118" spans="4:27" ht="12.75">
      <c r="D118"/>
      <c r="E118"/>
      <c r="U118"/>
      <c r="V118"/>
      <c r="W118"/>
      <c r="X118"/>
      <c r="Y118"/>
      <c r="Z118"/>
      <c r="AA118"/>
    </row>
    <row r="119" spans="4:27" ht="12.75">
      <c r="D119"/>
      <c r="E119"/>
      <c r="U119"/>
      <c r="V119"/>
      <c r="W119"/>
      <c r="X119"/>
      <c r="Y119"/>
      <c r="Z119"/>
      <c r="AA119"/>
    </row>
    <row r="120" spans="4:27" ht="12.75">
      <c r="D120"/>
      <c r="E120"/>
      <c r="U120"/>
      <c r="V120"/>
      <c r="W120"/>
      <c r="X120"/>
      <c r="Y120"/>
      <c r="Z120"/>
      <c r="AA120"/>
    </row>
    <row r="121" spans="4:27" ht="12.75">
      <c r="D121"/>
      <c r="E121"/>
      <c r="U121"/>
      <c r="V121"/>
      <c r="W121"/>
      <c r="X121"/>
      <c r="Y121"/>
      <c r="Z121"/>
      <c r="AA121"/>
    </row>
    <row r="122" spans="4:27" ht="12.75">
      <c r="D122"/>
      <c r="E122"/>
      <c r="U122"/>
      <c r="V122"/>
      <c r="W122"/>
      <c r="X122"/>
      <c r="Y122"/>
      <c r="Z122"/>
      <c r="AA122"/>
    </row>
    <row r="123" spans="4:27" ht="12.75">
      <c r="D123"/>
      <c r="E123"/>
      <c r="U123"/>
      <c r="V123"/>
      <c r="W123"/>
      <c r="X123"/>
      <c r="Y123"/>
      <c r="Z123"/>
      <c r="AA123"/>
    </row>
    <row r="124" spans="4:27" ht="12.75">
      <c r="D124"/>
      <c r="E124"/>
      <c r="U124"/>
      <c r="V124"/>
      <c r="W124"/>
      <c r="X124"/>
      <c r="Y124"/>
      <c r="Z124"/>
      <c r="AA124"/>
    </row>
    <row r="125" spans="4:27" ht="12.75">
      <c r="D125"/>
      <c r="E125"/>
      <c r="U125"/>
      <c r="V125"/>
      <c r="W125"/>
      <c r="X125"/>
      <c r="Y125"/>
      <c r="Z125"/>
      <c r="AA125"/>
    </row>
    <row r="126" spans="4:27" ht="12.75">
      <c r="D126"/>
      <c r="E126"/>
      <c r="U126"/>
      <c r="V126"/>
      <c r="W126"/>
      <c r="X126"/>
      <c r="Y126"/>
      <c r="Z126"/>
      <c r="AA126"/>
    </row>
    <row r="127" spans="4:27" ht="12.75">
      <c r="D127"/>
      <c r="E127"/>
      <c r="U127"/>
      <c r="V127"/>
      <c r="W127"/>
      <c r="X127"/>
      <c r="Y127"/>
      <c r="Z127"/>
      <c r="AA127"/>
    </row>
    <row r="128" spans="4:27" ht="12.75">
      <c r="D128"/>
      <c r="E128"/>
      <c r="U128"/>
      <c r="V128"/>
      <c r="W128"/>
      <c r="X128"/>
      <c r="Y128"/>
      <c r="Z128"/>
      <c r="AA128"/>
    </row>
    <row r="129" spans="4:27" ht="12.75">
      <c r="D129"/>
      <c r="E129"/>
      <c r="U129"/>
      <c r="V129"/>
      <c r="W129"/>
      <c r="X129"/>
      <c r="Y129"/>
      <c r="Z129"/>
      <c r="AA129"/>
    </row>
    <row r="130" spans="4:27" ht="12.75">
      <c r="D130"/>
      <c r="E130"/>
      <c r="U130"/>
      <c r="V130"/>
      <c r="W130"/>
      <c r="X130"/>
      <c r="Y130"/>
      <c r="Z130"/>
      <c r="AA130"/>
    </row>
    <row r="131" spans="4:27" ht="12.75">
      <c r="D131"/>
      <c r="E131"/>
      <c r="U131"/>
      <c r="V131"/>
      <c r="W131"/>
      <c r="X131"/>
      <c r="Y131"/>
      <c r="Z131"/>
      <c r="AA131"/>
    </row>
    <row r="132" spans="4:27" ht="12.75">
      <c r="D132"/>
      <c r="E132"/>
      <c r="U132"/>
      <c r="V132"/>
      <c r="W132"/>
      <c r="X132"/>
      <c r="Y132"/>
      <c r="Z132"/>
      <c r="AA132"/>
    </row>
    <row r="133" spans="4:27" ht="12.75">
      <c r="D133"/>
      <c r="E133"/>
      <c r="U133"/>
      <c r="V133"/>
      <c r="W133"/>
      <c r="X133"/>
      <c r="Y133"/>
      <c r="Z133"/>
      <c r="AA133"/>
    </row>
    <row r="134" spans="4:27" ht="12.75">
      <c r="D134"/>
      <c r="E134"/>
      <c r="U134"/>
      <c r="V134"/>
      <c r="W134"/>
      <c r="X134"/>
      <c r="Y134"/>
      <c r="Z134"/>
      <c r="AA134"/>
    </row>
    <row r="135" spans="4:27" ht="12.75">
      <c r="D135"/>
      <c r="E135"/>
      <c r="U135"/>
      <c r="V135"/>
      <c r="W135"/>
      <c r="X135"/>
      <c r="Y135"/>
      <c r="Z135"/>
      <c r="AA135"/>
    </row>
    <row r="136" spans="4:27" ht="12.75">
      <c r="D136"/>
      <c r="E136"/>
      <c r="U136"/>
      <c r="V136"/>
      <c r="W136"/>
      <c r="X136"/>
      <c r="Y136"/>
      <c r="Z136"/>
      <c r="AA136"/>
    </row>
    <row r="137" spans="4:27" ht="12.75">
      <c r="D137"/>
      <c r="E137"/>
      <c r="U137"/>
      <c r="V137"/>
      <c r="W137"/>
      <c r="X137"/>
      <c r="Y137"/>
      <c r="Z137"/>
      <c r="AA137"/>
    </row>
    <row r="138" spans="4:27" ht="12.75">
      <c r="D138"/>
      <c r="E138"/>
      <c r="U138"/>
      <c r="V138"/>
      <c r="W138"/>
      <c r="X138"/>
      <c r="Y138"/>
      <c r="Z138"/>
      <c r="AA138"/>
    </row>
    <row r="139" spans="4:27" ht="12.75">
      <c r="D139"/>
      <c r="E139"/>
      <c r="U139"/>
      <c r="V139"/>
      <c r="W139"/>
      <c r="X139"/>
      <c r="Y139"/>
      <c r="Z139"/>
      <c r="AA139"/>
    </row>
    <row r="140" spans="4:27" ht="12.75">
      <c r="D140"/>
      <c r="E140"/>
      <c r="U140"/>
      <c r="V140"/>
      <c r="W140"/>
      <c r="X140"/>
      <c r="Y140"/>
      <c r="Z140"/>
      <c r="AA140"/>
    </row>
    <row r="141" spans="4:27" ht="12.75">
      <c r="D141"/>
      <c r="E141"/>
      <c r="U141"/>
      <c r="V141"/>
      <c r="W141"/>
      <c r="X141"/>
      <c r="Y141"/>
      <c r="Z141"/>
      <c r="AA141"/>
    </row>
    <row r="142" spans="4:27" ht="12.75">
      <c r="D142"/>
      <c r="E142"/>
      <c r="U142"/>
      <c r="V142"/>
      <c r="W142"/>
      <c r="X142"/>
      <c r="Y142"/>
      <c r="Z142"/>
      <c r="AA142"/>
    </row>
    <row r="143" spans="4:27" ht="12.75">
      <c r="D143"/>
      <c r="E143"/>
      <c r="U143"/>
      <c r="V143"/>
      <c r="W143"/>
      <c r="X143"/>
      <c r="Y143"/>
      <c r="Z143"/>
      <c r="AA143"/>
    </row>
    <row r="144" spans="4:27" ht="12.75">
      <c r="D144"/>
      <c r="E144"/>
      <c r="U144"/>
      <c r="V144"/>
      <c r="W144"/>
      <c r="X144"/>
      <c r="Y144"/>
      <c r="Z144"/>
      <c r="AA144"/>
    </row>
    <row r="145" spans="4:27" ht="12.75">
      <c r="D145"/>
      <c r="E145"/>
      <c r="U145"/>
      <c r="V145"/>
      <c r="W145"/>
      <c r="X145"/>
      <c r="Y145"/>
      <c r="Z145"/>
      <c r="AA145"/>
    </row>
    <row r="146" spans="4:27" ht="12.75">
      <c r="D146"/>
      <c r="E146"/>
      <c r="U146"/>
      <c r="V146"/>
      <c r="W146"/>
      <c r="X146"/>
      <c r="Y146"/>
      <c r="Z146"/>
      <c r="AA146"/>
    </row>
    <row r="147" spans="4:27" ht="12.75">
      <c r="D147"/>
      <c r="E147"/>
      <c r="U147"/>
      <c r="V147"/>
      <c r="W147"/>
      <c r="X147"/>
      <c r="Y147"/>
      <c r="Z147"/>
      <c r="AA147"/>
    </row>
    <row r="148" spans="4:27" ht="12.75">
      <c r="D148"/>
      <c r="E148"/>
      <c r="U148"/>
      <c r="V148"/>
      <c r="W148"/>
      <c r="X148"/>
      <c r="Y148"/>
      <c r="Z148"/>
      <c r="AA148"/>
    </row>
    <row r="149" spans="4:27" ht="12.75">
      <c r="D149"/>
      <c r="E149"/>
      <c r="U149"/>
      <c r="V149"/>
      <c r="W149"/>
      <c r="X149"/>
      <c r="Y149"/>
      <c r="Z149"/>
      <c r="AA149"/>
    </row>
    <row r="150" spans="4:27" ht="12.75">
      <c r="D150"/>
      <c r="E150"/>
      <c r="U150"/>
      <c r="V150"/>
      <c r="W150"/>
      <c r="X150"/>
      <c r="Y150"/>
      <c r="Z150"/>
      <c r="AA150"/>
    </row>
    <row r="151" spans="4:27" ht="12.75">
      <c r="D151"/>
      <c r="E151"/>
      <c r="U151"/>
      <c r="V151"/>
      <c r="W151"/>
      <c r="X151"/>
      <c r="Y151"/>
      <c r="Z151"/>
      <c r="AA151"/>
    </row>
    <row r="152" spans="4:27" ht="12.75">
      <c r="D152"/>
      <c r="E152"/>
      <c r="U152"/>
      <c r="V152"/>
      <c r="W152"/>
      <c r="X152"/>
      <c r="Y152"/>
      <c r="Z152"/>
      <c r="AA152"/>
    </row>
    <row r="153" spans="4:27" ht="12.75">
      <c r="D153"/>
      <c r="E153"/>
      <c r="U153"/>
      <c r="V153"/>
      <c r="W153"/>
      <c r="X153"/>
      <c r="Y153"/>
      <c r="Z153"/>
      <c r="AA153"/>
    </row>
    <row r="154" spans="4:27" ht="12.75">
      <c r="D154"/>
      <c r="E154"/>
      <c r="U154"/>
      <c r="V154"/>
      <c r="W154"/>
      <c r="X154"/>
      <c r="Y154"/>
      <c r="Z154"/>
      <c r="AA154"/>
    </row>
    <row r="155" spans="4:27" ht="12.75">
      <c r="D155"/>
      <c r="E155"/>
      <c r="U155"/>
      <c r="V155"/>
      <c r="W155"/>
      <c r="X155"/>
      <c r="Y155"/>
      <c r="Z155"/>
      <c r="AA155"/>
    </row>
    <row r="156" spans="4:27" ht="12.75">
      <c r="D156"/>
      <c r="E156"/>
      <c r="U156"/>
      <c r="V156"/>
      <c r="W156"/>
      <c r="X156"/>
      <c r="Y156"/>
      <c r="Z156"/>
      <c r="AA156"/>
    </row>
    <row r="157" spans="4:27" ht="12.75">
      <c r="D157"/>
      <c r="E157"/>
      <c r="U157"/>
      <c r="V157"/>
      <c r="W157"/>
      <c r="X157"/>
      <c r="Y157"/>
      <c r="Z157"/>
      <c r="AA157"/>
    </row>
    <row r="158" spans="4:27" ht="12.75">
      <c r="D158"/>
      <c r="E158"/>
      <c r="U158"/>
      <c r="V158"/>
      <c r="W158"/>
      <c r="X158"/>
      <c r="Y158"/>
      <c r="Z158"/>
      <c r="AA158"/>
    </row>
    <row r="159" spans="4:27" ht="12.75">
      <c r="D159"/>
      <c r="E159"/>
      <c r="U159"/>
      <c r="V159"/>
      <c r="W159"/>
      <c r="X159"/>
      <c r="Y159"/>
      <c r="Z159"/>
      <c r="AA159"/>
    </row>
    <row r="160" spans="4:27" ht="12.75">
      <c r="D160"/>
      <c r="E160"/>
      <c r="U160"/>
      <c r="V160"/>
      <c r="W160"/>
      <c r="X160"/>
      <c r="Y160"/>
      <c r="Z160"/>
      <c r="AA160"/>
    </row>
    <row r="161" spans="4:27" ht="12.75">
      <c r="D161"/>
      <c r="E161"/>
      <c r="U161"/>
      <c r="V161"/>
      <c r="W161"/>
      <c r="X161"/>
      <c r="Y161"/>
      <c r="Z161"/>
      <c r="AA161"/>
    </row>
    <row r="162" spans="4:27" ht="12.75">
      <c r="D162"/>
      <c r="E162"/>
      <c r="U162"/>
      <c r="V162"/>
      <c r="W162"/>
      <c r="X162"/>
      <c r="Y162"/>
      <c r="Z162"/>
      <c r="AA162"/>
    </row>
    <row r="163" spans="4:27" ht="12.75">
      <c r="D163"/>
      <c r="E163"/>
      <c r="U163"/>
      <c r="V163"/>
      <c r="W163"/>
      <c r="X163"/>
      <c r="Y163"/>
      <c r="Z163"/>
      <c r="AA163"/>
    </row>
    <row r="164" spans="4:27" ht="12.75">
      <c r="D164"/>
      <c r="E164"/>
      <c r="U164"/>
      <c r="V164"/>
      <c r="W164"/>
      <c r="X164"/>
      <c r="Y164"/>
      <c r="Z164"/>
      <c r="AA164"/>
    </row>
    <row r="165" spans="4:27" ht="12.75">
      <c r="D165"/>
      <c r="E165"/>
      <c r="U165"/>
      <c r="V165"/>
      <c r="W165"/>
      <c r="X165"/>
      <c r="Y165"/>
      <c r="Z165"/>
      <c r="AA165"/>
    </row>
    <row r="166" spans="4:27" ht="12.75">
      <c r="D166"/>
      <c r="E166"/>
      <c r="U166"/>
      <c r="V166"/>
      <c r="W166"/>
      <c r="X166"/>
      <c r="Y166"/>
      <c r="Z166"/>
      <c r="AA166"/>
    </row>
    <row r="167" spans="4:27" ht="12.75">
      <c r="D167"/>
      <c r="E167"/>
      <c r="U167"/>
      <c r="V167"/>
      <c r="W167"/>
      <c r="X167"/>
      <c r="Y167"/>
      <c r="Z167"/>
      <c r="AA167"/>
    </row>
    <row r="168" spans="4:27" ht="12.75">
      <c r="D168"/>
      <c r="E168"/>
      <c r="U168"/>
      <c r="V168"/>
      <c r="W168"/>
      <c r="X168"/>
      <c r="Y168"/>
      <c r="Z168"/>
      <c r="AA168"/>
    </row>
    <row r="169" spans="4:27" ht="12.75">
      <c r="D169"/>
      <c r="E169"/>
      <c r="U169"/>
      <c r="V169"/>
      <c r="W169"/>
      <c r="X169"/>
      <c r="Y169"/>
      <c r="Z169"/>
      <c r="AA169"/>
    </row>
    <row r="170" spans="4:27" ht="12.75">
      <c r="D170"/>
      <c r="E170"/>
      <c r="U170"/>
      <c r="V170"/>
      <c r="W170"/>
      <c r="X170"/>
      <c r="Y170"/>
      <c r="Z170"/>
      <c r="AA170"/>
    </row>
    <row r="171" spans="4:27" ht="12.75">
      <c r="D171"/>
      <c r="E171"/>
      <c r="U171"/>
      <c r="V171"/>
      <c r="W171"/>
      <c r="X171"/>
      <c r="Y171"/>
      <c r="Z171"/>
      <c r="AA171"/>
    </row>
    <row r="172" spans="4:27" ht="12.75">
      <c r="D172"/>
      <c r="E172"/>
      <c r="U172"/>
      <c r="V172"/>
      <c r="W172"/>
      <c r="X172"/>
      <c r="Y172"/>
      <c r="Z172"/>
      <c r="AA172"/>
    </row>
    <row r="173" spans="4:27" ht="12.75">
      <c r="D173"/>
      <c r="E173"/>
      <c r="U173"/>
      <c r="V173"/>
      <c r="W173"/>
      <c r="X173"/>
      <c r="Y173"/>
      <c r="Z173"/>
      <c r="AA173"/>
    </row>
    <row r="174" spans="4:27" ht="12.75">
      <c r="D174"/>
      <c r="E174"/>
      <c r="U174"/>
      <c r="V174"/>
      <c r="W174"/>
      <c r="X174"/>
      <c r="Y174"/>
      <c r="Z174"/>
      <c r="AA174"/>
    </row>
    <row r="175" spans="4:27" ht="12.75">
      <c r="D175"/>
      <c r="E175"/>
      <c r="U175"/>
      <c r="V175"/>
      <c r="W175"/>
      <c r="X175"/>
      <c r="Y175"/>
      <c r="Z175"/>
      <c r="AA175"/>
    </row>
    <row r="176" spans="4:27" ht="12.75">
      <c r="D176"/>
      <c r="E176"/>
      <c r="U176"/>
      <c r="V176"/>
      <c r="W176"/>
      <c r="X176"/>
      <c r="Y176"/>
      <c r="Z176"/>
      <c r="AA176"/>
    </row>
    <row r="177" spans="4:27" ht="12.75">
      <c r="D177"/>
      <c r="E177"/>
      <c r="U177"/>
      <c r="V177"/>
      <c r="W177"/>
      <c r="X177"/>
      <c r="Y177"/>
      <c r="Z177"/>
      <c r="AA177"/>
    </row>
    <row r="178" spans="4:27" ht="12.75">
      <c r="D178"/>
      <c r="E178"/>
      <c r="U178"/>
      <c r="V178"/>
      <c r="W178"/>
      <c r="X178"/>
      <c r="Y178"/>
      <c r="Z178"/>
      <c r="AA178"/>
    </row>
    <row r="179" spans="4:27" ht="12.75">
      <c r="D179"/>
      <c r="E179"/>
      <c r="U179"/>
      <c r="V179"/>
      <c r="W179"/>
      <c r="X179"/>
      <c r="Y179"/>
      <c r="Z179"/>
      <c r="AA179"/>
    </row>
    <row r="180" spans="4:27" ht="12.75">
      <c r="D180"/>
      <c r="E180"/>
      <c r="U180"/>
      <c r="V180"/>
      <c r="W180"/>
      <c r="X180"/>
      <c r="Y180"/>
      <c r="Z180"/>
      <c r="AA180"/>
    </row>
    <row r="181" spans="4:27" ht="12.75">
      <c r="D181"/>
      <c r="E181"/>
      <c r="U181"/>
      <c r="V181"/>
      <c r="W181"/>
      <c r="X181"/>
      <c r="Y181"/>
      <c r="Z181"/>
      <c r="AA181"/>
    </row>
    <row r="182" spans="4:27" ht="12.75">
      <c r="D182"/>
      <c r="E182"/>
      <c r="U182"/>
      <c r="V182"/>
      <c r="W182"/>
      <c r="X182"/>
      <c r="Y182"/>
      <c r="Z182"/>
      <c r="AA182"/>
    </row>
    <row r="183" spans="4:27" ht="12.75">
      <c r="D183"/>
      <c r="E183"/>
      <c r="U183"/>
      <c r="V183"/>
      <c r="W183"/>
      <c r="X183"/>
      <c r="Y183"/>
      <c r="Z183"/>
      <c r="AA183"/>
    </row>
    <row r="184" spans="4:27" ht="12.75">
      <c r="D184"/>
      <c r="E184"/>
      <c r="U184"/>
      <c r="V184"/>
      <c r="W184"/>
      <c r="X184"/>
      <c r="Y184"/>
      <c r="Z184"/>
      <c r="AA184"/>
    </row>
    <row r="185" spans="4:27" ht="12.75">
      <c r="D185"/>
      <c r="E185"/>
      <c r="U185"/>
      <c r="V185"/>
      <c r="W185"/>
      <c r="X185"/>
      <c r="Y185"/>
      <c r="Z185"/>
      <c r="AA185"/>
    </row>
    <row r="186" spans="4:27" ht="12.75">
      <c r="D186"/>
      <c r="E186"/>
      <c r="U186"/>
      <c r="V186"/>
      <c r="W186"/>
      <c r="X186"/>
      <c r="Y186"/>
      <c r="Z186"/>
      <c r="AA186"/>
    </row>
    <row r="187" spans="4:27" ht="12.75">
      <c r="D187"/>
      <c r="E187"/>
      <c r="U187"/>
      <c r="V187"/>
      <c r="W187"/>
      <c r="X187"/>
      <c r="Y187"/>
      <c r="Z187"/>
      <c r="AA187"/>
    </row>
    <row r="188" spans="4:27" ht="12.75">
      <c r="D188"/>
      <c r="E188"/>
      <c r="U188"/>
      <c r="V188"/>
      <c r="W188"/>
      <c r="X188"/>
      <c r="Y188"/>
      <c r="Z188"/>
      <c r="AA188"/>
    </row>
    <row r="189" spans="4:27" ht="12.75">
      <c r="D189"/>
      <c r="E189"/>
      <c r="U189"/>
      <c r="V189"/>
      <c r="W189"/>
      <c r="X189"/>
      <c r="Y189"/>
      <c r="Z189"/>
      <c r="AA189"/>
    </row>
    <row r="190" spans="4:27" ht="12.75">
      <c r="D190"/>
      <c r="E190"/>
      <c r="U190"/>
      <c r="V190"/>
      <c r="W190"/>
      <c r="X190"/>
      <c r="Y190"/>
      <c r="Z190"/>
      <c r="AA190"/>
    </row>
    <row r="191" spans="4:27" ht="12.75">
      <c r="D191"/>
      <c r="E191"/>
      <c r="U191"/>
      <c r="V191"/>
      <c r="W191"/>
      <c r="X191"/>
      <c r="Y191"/>
      <c r="Z191"/>
      <c r="AA191"/>
    </row>
    <row r="192" spans="4:27" ht="12.75">
      <c r="D192"/>
      <c r="E192"/>
      <c r="U192"/>
      <c r="V192"/>
      <c r="W192"/>
      <c r="X192"/>
      <c r="Y192"/>
      <c r="Z192"/>
      <c r="AA192"/>
    </row>
    <row r="193" spans="4:27" ht="12.75">
      <c r="D193"/>
      <c r="E193"/>
      <c r="U193"/>
      <c r="V193"/>
      <c r="W193"/>
      <c r="X193"/>
      <c r="Y193"/>
      <c r="Z193"/>
      <c r="AA193"/>
    </row>
    <row r="194" spans="4:27" ht="12.75">
      <c r="D194"/>
      <c r="E194"/>
      <c r="U194"/>
      <c r="V194"/>
      <c r="W194"/>
      <c r="X194"/>
      <c r="Y194"/>
      <c r="Z194"/>
      <c r="AA194"/>
    </row>
    <row r="195" spans="4:27" ht="12.75">
      <c r="D195"/>
      <c r="E195"/>
      <c r="U195"/>
      <c r="V195"/>
      <c r="W195"/>
      <c r="X195"/>
      <c r="Y195"/>
      <c r="Z195"/>
      <c r="AA195"/>
    </row>
    <row r="196" spans="4:27" ht="12.75">
      <c r="D196"/>
      <c r="E196"/>
      <c r="U196"/>
      <c r="V196"/>
      <c r="W196"/>
      <c r="X196"/>
      <c r="Y196"/>
      <c r="Z196"/>
      <c r="AA196"/>
    </row>
    <row r="197" spans="4:27" ht="12.75">
      <c r="D197"/>
      <c r="E197"/>
      <c r="U197"/>
      <c r="V197"/>
      <c r="W197"/>
      <c r="X197"/>
      <c r="Y197"/>
      <c r="Z197"/>
      <c r="AA197"/>
    </row>
    <row r="198" spans="4:27" ht="12.75">
      <c r="D198"/>
      <c r="E198"/>
      <c r="U198"/>
      <c r="V198"/>
      <c r="W198"/>
      <c r="X198"/>
      <c r="Y198"/>
      <c r="Z198"/>
      <c r="AA198"/>
    </row>
    <row r="199" spans="4:27" ht="12.75">
      <c r="D199"/>
      <c r="E199"/>
      <c r="U199"/>
      <c r="V199"/>
      <c r="W199"/>
      <c r="X199"/>
      <c r="Y199"/>
      <c r="Z199"/>
      <c r="AA199"/>
    </row>
    <row r="200" spans="4:27" ht="12.75">
      <c r="D200"/>
      <c r="E200"/>
      <c r="U200"/>
      <c r="V200"/>
      <c r="W200"/>
      <c r="X200"/>
      <c r="Y200"/>
      <c r="Z200"/>
      <c r="AA200"/>
    </row>
    <row r="201" spans="4:27" ht="12.75">
      <c r="D201"/>
      <c r="E201"/>
      <c r="U201"/>
      <c r="V201"/>
      <c r="W201"/>
      <c r="X201"/>
      <c r="Y201"/>
      <c r="Z201"/>
      <c r="AA201"/>
    </row>
    <row r="202" spans="4:27" ht="12.75">
      <c r="D202"/>
      <c r="E202"/>
      <c r="U202"/>
      <c r="V202"/>
      <c r="W202"/>
      <c r="X202"/>
      <c r="Y202"/>
      <c r="Z202"/>
      <c r="AA202"/>
    </row>
    <row r="203" spans="4:27" ht="12.75">
      <c r="D203"/>
      <c r="E203"/>
      <c r="U203"/>
      <c r="V203"/>
      <c r="W203"/>
      <c r="X203"/>
      <c r="Y203"/>
      <c r="Z203"/>
      <c r="AA203"/>
    </row>
    <row r="204" spans="4:27" ht="12.75">
      <c r="D204"/>
      <c r="E204"/>
      <c r="U204"/>
      <c r="V204"/>
      <c r="W204"/>
      <c r="X204"/>
      <c r="Y204"/>
      <c r="Z204"/>
      <c r="AA204"/>
    </row>
    <row r="205" spans="4:27" ht="12.75">
      <c r="D205"/>
      <c r="E205"/>
      <c r="U205"/>
      <c r="V205"/>
      <c r="W205"/>
      <c r="X205"/>
      <c r="Y205"/>
      <c r="Z205"/>
      <c r="AA205"/>
    </row>
    <row r="206" spans="4:27" ht="12.75">
      <c r="D206"/>
      <c r="E206"/>
      <c r="U206"/>
      <c r="V206"/>
      <c r="W206"/>
      <c r="X206"/>
      <c r="Y206"/>
      <c r="Z206"/>
      <c r="AA206"/>
    </row>
    <row r="207" spans="4:27" ht="12.75">
      <c r="D207"/>
      <c r="E207"/>
      <c r="U207"/>
      <c r="V207"/>
      <c r="W207"/>
      <c r="X207"/>
      <c r="Y207"/>
      <c r="Z207"/>
      <c r="AA207"/>
    </row>
    <row r="208" spans="4:27" ht="12.75">
      <c r="D208"/>
      <c r="E208"/>
      <c r="U208"/>
      <c r="V208"/>
      <c r="W208"/>
      <c r="X208"/>
      <c r="Y208"/>
      <c r="Z208"/>
      <c r="AA208"/>
    </row>
    <row r="209" spans="4:27" ht="12.75">
      <c r="D209"/>
      <c r="E209"/>
      <c r="U209"/>
      <c r="V209"/>
      <c r="W209"/>
      <c r="X209"/>
      <c r="Y209"/>
      <c r="Z209"/>
      <c r="AA209"/>
    </row>
    <row r="210" spans="4:27" ht="12.75">
      <c r="D210"/>
      <c r="E210"/>
      <c r="U210"/>
      <c r="V210"/>
      <c r="W210"/>
      <c r="X210"/>
      <c r="Y210"/>
      <c r="Z210"/>
      <c r="AA210"/>
    </row>
    <row r="211" spans="4:27" ht="12.75">
      <c r="D211"/>
      <c r="E211"/>
      <c r="U211"/>
      <c r="V211"/>
      <c r="W211"/>
      <c r="X211"/>
      <c r="Y211"/>
      <c r="Z211"/>
      <c r="AA211"/>
    </row>
    <row r="212" spans="4:27" ht="12.75">
      <c r="D212"/>
      <c r="E212"/>
      <c r="U212"/>
      <c r="V212"/>
      <c r="W212"/>
      <c r="X212"/>
      <c r="Y212"/>
      <c r="Z212"/>
      <c r="AA212"/>
    </row>
    <row r="213" spans="4:27" ht="12.75">
      <c r="D213"/>
      <c r="E213"/>
      <c r="U213"/>
      <c r="V213"/>
      <c r="W213"/>
      <c r="X213"/>
      <c r="Y213"/>
      <c r="Z213"/>
      <c r="AA213"/>
    </row>
    <row r="214" spans="4:27" ht="12.75">
      <c r="D214"/>
      <c r="E214"/>
      <c r="U214"/>
      <c r="V214"/>
      <c r="W214"/>
      <c r="X214"/>
      <c r="Y214"/>
      <c r="Z214"/>
      <c r="AA214"/>
    </row>
    <row r="215" spans="4:27" ht="12.75">
      <c r="D215"/>
      <c r="E215"/>
      <c r="U215"/>
      <c r="V215"/>
      <c r="W215"/>
      <c r="X215"/>
      <c r="Y215"/>
      <c r="Z215"/>
      <c r="AA215"/>
    </row>
    <row r="216" spans="4:27" ht="12.75">
      <c r="D216"/>
      <c r="E216"/>
      <c r="U216"/>
      <c r="V216"/>
      <c r="W216"/>
      <c r="X216"/>
      <c r="Y216"/>
      <c r="Z216"/>
      <c r="AA216"/>
    </row>
    <row r="217" spans="4:27" ht="12.75">
      <c r="D217"/>
      <c r="E217"/>
      <c r="U217"/>
      <c r="V217"/>
      <c r="W217"/>
      <c r="X217"/>
      <c r="Y217"/>
      <c r="Z217"/>
      <c r="AA217"/>
    </row>
    <row r="218" spans="4:27" ht="12.75">
      <c r="D218"/>
      <c r="E218"/>
      <c r="U218"/>
      <c r="V218"/>
      <c r="W218"/>
      <c r="X218"/>
      <c r="Y218"/>
      <c r="Z218"/>
      <c r="AA218"/>
    </row>
    <row r="219" spans="4:27" ht="12.75">
      <c r="D219"/>
      <c r="E219"/>
      <c r="U219"/>
      <c r="V219"/>
      <c r="W219"/>
      <c r="X219"/>
      <c r="Y219"/>
      <c r="Z219"/>
      <c r="AA219"/>
    </row>
    <row r="220" spans="4:27" ht="12.75">
      <c r="D220"/>
      <c r="E220"/>
      <c r="U220"/>
      <c r="V220"/>
      <c r="W220"/>
      <c r="X220"/>
      <c r="Y220"/>
      <c r="Z220"/>
      <c r="AA220"/>
    </row>
    <row r="221" spans="4:27" ht="12.75">
      <c r="D221"/>
      <c r="E221"/>
      <c r="U221"/>
      <c r="V221"/>
      <c r="W221"/>
      <c r="X221"/>
      <c r="Y221"/>
      <c r="Z221"/>
      <c r="AA221"/>
    </row>
    <row r="222" spans="4:27" ht="12.75">
      <c r="D222"/>
      <c r="E222"/>
      <c r="U222"/>
      <c r="V222"/>
      <c r="W222"/>
      <c r="X222"/>
      <c r="Y222"/>
      <c r="Z222"/>
      <c r="AA222"/>
    </row>
    <row r="223" spans="4:27" ht="12.75">
      <c r="D223"/>
      <c r="E223"/>
      <c r="U223"/>
      <c r="V223"/>
      <c r="W223"/>
      <c r="X223"/>
      <c r="Y223"/>
      <c r="Z223"/>
      <c r="AA223"/>
    </row>
    <row r="224" spans="4:27" ht="12.75">
      <c r="D224"/>
      <c r="E224"/>
      <c r="U224"/>
      <c r="V224"/>
      <c r="W224"/>
      <c r="X224"/>
      <c r="Y224"/>
      <c r="Z224"/>
      <c r="AA224"/>
    </row>
    <row r="225" spans="4:27" ht="12.75">
      <c r="D225"/>
      <c r="E225"/>
      <c r="U225"/>
      <c r="V225"/>
      <c r="W225"/>
      <c r="X225"/>
      <c r="Y225"/>
      <c r="Z225"/>
      <c r="AA225"/>
    </row>
    <row r="226" spans="4:27" ht="12.75">
      <c r="D226"/>
      <c r="E226"/>
      <c r="U226"/>
      <c r="V226"/>
      <c r="W226"/>
      <c r="X226"/>
      <c r="Y226"/>
      <c r="Z226"/>
      <c r="AA226"/>
    </row>
    <row r="227" spans="4:27" ht="12.75">
      <c r="D227"/>
      <c r="E227"/>
      <c r="U227"/>
      <c r="V227"/>
      <c r="W227"/>
      <c r="X227"/>
      <c r="Y227"/>
      <c r="Z227"/>
      <c r="AA227"/>
    </row>
    <row r="228" spans="4:27" ht="12.75">
      <c r="D228"/>
      <c r="E228"/>
      <c r="U228"/>
      <c r="V228"/>
      <c r="W228"/>
      <c r="X228"/>
      <c r="Y228"/>
      <c r="Z228"/>
      <c r="AA228"/>
    </row>
    <row r="229" spans="4:27" ht="12.75">
      <c r="D229"/>
      <c r="E229"/>
      <c r="U229"/>
      <c r="V229"/>
      <c r="W229"/>
      <c r="X229"/>
      <c r="Y229"/>
      <c r="Z229"/>
      <c r="AA229"/>
    </row>
    <row r="230" spans="4:27" ht="12.75">
      <c r="D230"/>
      <c r="E230"/>
      <c r="U230"/>
      <c r="V230"/>
      <c r="W230"/>
      <c r="X230"/>
      <c r="Y230"/>
      <c r="Z230"/>
      <c r="AA230"/>
    </row>
    <row r="231" spans="4:27" ht="12.75">
      <c r="D231"/>
      <c r="E231"/>
      <c r="U231"/>
      <c r="V231"/>
      <c r="W231"/>
      <c r="X231"/>
      <c r="Y231"/>
      <c r="Z231"/>
      <c r="AA231"/>
    </row>
    <row r="232" spans="4:5" ht="12.75">
      <c r="D232"/>
      <c r="E232"/>
    </row>
    <row r="233" spans="4:5" ht="12.75">
      <c r="D233"/>
      <c r="E233"/>
    </row>
    <row r="234" spans="4:5" ht="12.75">
      <c r="D234"/>
      <c r="E234"/>
    </row>
    <row r="235" spans="4:5" ht="12.75">
      <c r="D235"/>
      <c r="E235"/>
    </row>
    <row r="236" spans="4:5" ht="12.75">
      <c r="D236"/>
      <c r="E236"/>
    </row>
    <row r="237" spans="4:27" ht="12.75">
      <c r="D237"/>
      <c r="E237"/>
      <c r="U237"/>
      <c r="V237"/>
      <c r="W237"/>
      <c r="X237"/>
      <c r="Y237"/>
      <c r="Z237"/>
      <c r="AA237"/>
    </row>
    <row r="238" spans="4:27" ht="12.75">
      <c r="D238"/>
      <c r="E238"/>
      <c r="U238"/>
      <c r="V238"/>
      <c r="W238"/>
      <c r="X238"/>
      <c r="Y238"/>
      <c r="Z238"/>
      <c r="AA238"/>
    </row>
    <row r="239" spans="4:27" ht="12.75">
      <c r="D239"/>
      <c r="E239"/>
      <c r="U239"/>
      <c r="V239"/>
      <c r="W239"/>
      <c r="X239"/>
      <c r="Y239"/>
      <c r="Z239"/>
      <c r="AA239"/>
    </row>
    <row r="240" spans="4:27" ht="12.75">
      <c r="D240"/>
      <c r="E240"/>
      <c r="U240"/>
      <c r="V240"/>
      <c r="W240"/>
      <c r="X240"/>
      <c r="Y240"/>
      <c r="Z240"/>
      <c r="AA240"/>
    </row>
    <row r="241" spans="4:27" ht="12.75">
      <c r="D241"/>
      <c r="E241"/>
      <c r="U241"/>
      <c r="V241"/>
      <c r="W241"/>
      <c r="X241"/>
      <c r="Y241"/>
      <c r="Z241"/>
      <c r="AA241"/>
    </row>
    <row r="242" spans="4:27" ht="12.75">
      <c r="D242"/>
      <c r="E242"/>
      <c r="U242"/>
      <c r="V242"/>
      <c r="W242"/>
      <c r="X242"/>
      <c r="Y242"/>
      <c r="Z242"/>
      <c r="AA242"/>
    </row>
    <row r="243" spans="4:27" ht="12.75">
      <c r="D243"/>
      <c r="E243"/>
      <c r="U243"/>
      <c r="V243"/>
      <c r="W243"/>
      <c r="X243"/>
      <c r="Y243"/>
      <c r="Z243"/>
      <c r="AA243"/>
    </row>
    <row r="244" spans="4:27" ht="12.75">
      <c r="D244"/>
      <c r="E244"/>
      <c r="U244"/>
      <c r="V244"/>
      <c r="W244"/>
      <c r="X244"/>
      <c r="Y244"/>
      <c r="Z244"/>
      <c r="AA244"/>
    </row>
    <row r="245" spans="4:27" ht="12.75">
      <c r="D245"/>
      <c r="E245"/>
      <c r="U245"/>
      <c r="V245"/>
      <c r="W245"/>
      <c r="X245"/>
      <c r="Y245"/>
      <c r="Z245"/>
      <c r="AA245"/>
    </row>
    <row r="246" spans="4:27" ht="12.75">
      <c r="D246"/>
      <c r="E246"/>
      <c r="U246"/>
      <c r="V246"/>
      <c r="W246"/>
      <c r="X246"/>
      <c r="Y246"/>
      <c r="Z246"/>
      <c r="AA246"/>
    </row>
    <row r="247" spans="4:27" ht="12.75">
      <c r="D247"/>
      <c r="E247"/>
      <c r="U247"/>
      <c r="V247"/>
      <c r="W247"/>
      <c r="X247"/>
      <c r="Y247"/>
      <c r="Z247"/>
      <c r="AA247"/>
    </row>
    <row r="248" spans="4:27" ht="12.75">
      <c r="D248"/>
      <c r="E248"/>
      <c r="U248"/>
      <c r="V248"/>
      <c r="W248"/>
      <c r="X248"/>
      <c r="Y248"/>
      <c r="Z248"/>
      <c r="AA248"/>
    </row>
    <row r="249" spans="4:27" ht="12.75">
      <c r="D249"/>
      <c r="E249"/>
      <c r="U249"/>
      <c r="V249"/>
      <c r="W249"/>
      <c r="X249"/>
      <c r="Y249"/>
      <c r="Z249"/>
      <c r="AA249"/>
    </row>
    <row r="250" spans="4:27" ht="12.75">
      <c r="D250"/>
      <c r="E250"/>
      <c r="U250"/>
      <c r="V250"/>
      <c r="W250"/>
      <c r="X250"/>
      <c r="Y250"/>
      <c r="Z250"/>
      <c r="AA250"/>
    </row>
    <row r="251" spans="4:27" ht="12.75">
      <c r="D251"/>
      <c r="E251"/>
      <c r="U251"/>
      <c r="V251"/>
      <c r="W251"/>
      <c r="X251"/>
      <c r="Y251"/>
      <c r="Z251"/>
      <c r="AA251"/>
    </row>
    <row r="252" spans="4:27" ht="12.75">
      <c r="D252"/>
      <c r="E252"/>
      <c r="U252"/>
      <c r="V252"/>
      <c r="W252"/>
      <c r="X252"/>
      <c r="Y252"/>
      <c r="Z252"/>
      <c r="AA252"/>
    </row>
    <row r="253" spans="4:27" ht="12.75">
      <c r="D253"/>
      <c r="E253"/>
      <c r="U253"/>
      <c r="V253"/>
      <c r="W253"/>
      <c r="X253"/>
      <c r="Y253"/>
      <c r="Z253"/>
      <c r="AA253"/>
    </row>
    <row r="254" spans="4:27" ht="12.75">
      <c r="D254"/>
      <c r="E254"/>
      <c r="U254"/>
      <c r="V254"/>
      <c r="W254"/>
      <c r="X254"/>
      <c r="Y254"/>
      <c r="Z254"/>
      <c r="AA254"/>
    </row>
    <row r="265" spans="4:27" ht="12.75">
      <c r="D265"/>
      <c r="E265"/>
      <c r="F265"/>
      <c r="R265"/>
      <c r="U265"/>
      <c r="V265"/>
      <c r="W265"/>
      <c r="X265"/>
      <c r="Y265"/>
      <c r="Z265"/>
      <c r="AA265"/>
    </row>
    <row r="266" spans="4:27" ht="12.75">
      <c r="D266"/>
      <c r="E266"/>
      <c r="F266"/>
      <c r="R266"/>
      <c r="U266"/>
      <c r="V266"/>
      <c r="W266"/>
      <c r="X266"/>
      <c r="Y266"/>
      <c r="Z266"/>
      <c r="AA266"/>
    </row>
    <row r="267" spans="4:27" ht="12.75">
      <c r="D267"/>
      <c r="E267"/>
      <c r="F267"/>
      <c r="R267"/>
      <c r="U267"/>
      <c r="V267"/>
      <c r="W267"/>
      <c r="X267"/>
      <c r="Y267"/>
      <c r="Z267"/>
      <c r="AA267"/>
    </row>
    <row r="268" spans="4:27" ht="12.75">
      <c r="D268"/>
      <c r="E268"/>
      <c r="F268"/>
      <c r="R268"/>
      <c r="U268"/>
      <c r="V268"/>
      <c r="W268"/>
      <c r="X268"/>
      <c r="Y268"/>
      <c r="Z268"/>
      <c r="AA268"/>
    </row>
    <row r="269" spans="4:27" ht="12.75">
      <c r="D269"/>
      <c r="E269"/>
      <c r="F269"/>
      <c r="R269"/>
      <c r="U269"/>
      <c r="V269"/>
      <c r="W269"/>
      <c r="X269"/>
      <c r="Y269"/>
      <c r="Z269"/>
      <c r="AA269"/>
    </row>
    <row r="270" spans="4:27" ht="12.75">
      <c r="D270"/>
      <c r="E270"/>
      <c r="F270"/>
      <c r="R270"/>
      <c r="U270"/>
      <c r="V270"/>
      <c r="W270"/>
      <c r="X270"/>
      <c r="Y270"/>
      <c r="Z270"/>
      <c r="AA270"/>
    </row>
    <row r="271" spans="4:27" ht="12.75">
      <c r="D271"/>
      <c r="E271"/>
      <c r="F271"/>
      <c r="R271"/>
      <c r="U271"/>
      <c r="V271"/>
      <c r="W271"/>
      <c r="X271"/>
      <c r="Y271"/>
      <c r="Z271"/>
      <c r="AA271"/>
    </row>
    <row r="272" spans="4:27" ht="12.75">
      <c r="D272"/>
      <c r="E272"/>
      <c r="F272"/>
      <c r="R272"/>
      <c r="U272"/>
      <c r="V272"/>
      <c r="W272"/>
      <c r="X272"/>
      <c r="Y272"/>
      <c r="Z272"/>
      <c r="AA272"/>
    </row>
    <row r="273" spans="4:27" ht="12.75">
      <c r="D273"/>
      <c r="E273"/>
      <c r="F273"/>
      <c r="R273"/>
      <c r="U273"/>
      <c r="V273"/>
      <c r="W273"/>
      <c r="X273"/>
      <c r="Y273"/>
      <c r="Z273"/>
      <c r="AA273"/>
    </row>
    <row r="274" spans="4:27" ht="12.75">
      <c r="D274"/>
      <c r="E274"/>
      <c r="F274"/>
      <c r="R274"/>
      <c r="U274"/>
      <c r="V274"/>
      <c r="W274"/>
      <c r="X274"/>
      <c r="Y274"/>
      <c r="Z274"/>
      <c r="AA274"/>
    </row>
  </sheetData>
  <sheetProtection/>
  <mergeCells count="9">
    <mergeCell ref="AE3:AK3"/>
    <mergeCell ref="A35:D35"/>
    <mergeCell ref="A36:D36"/>
    <mergeCell ref="A2:D2"/>
    <mergeCell ref="F3:F4"/>
    <mergeCell ref="G3:Q3"/>
    <mergeCell ref="A3:D4"/>
    <mergeCell ref="S3:AB3"/>
    <mergeCell ref="A34:D34"/>
  </mergeCells>
  <printOptions horizontalCentered="1"/>
  <pageMargins left="0.24" right="0.18" top="0.56" bottom="0.49" header="0.5118110236220472" footer="0.5118110236220472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M294"/>
  <sheetViews>
    <sheetView zoomScalePageLayoutView="0" workbookViewId="0" topLeftCell="A1">
      <pane ySplit="3150" topLeftCell="A3" activePane="bottomLeft" state="split"/>
      <selection pane="topLeft" activeCell="J4" sqref="J4"/>
      <selection pane="bottomLeft" activeCell="A5" sqref="A5:F53"/>
    </sheetView>
  </sheetViews>
  <sheetFormatPr defaultColWidth="9.140625" defaultRowHeight="12.75"/>
  <cols>
    <col min="1" max="1" width="9.140625" style="47" customWidth="1"/>
    <col min="2" max="2" width="0" style="47" hidden="1" customWidth="1"/>
    <col min="3" max="3" width="9.140625" style="47" customWidth="1"/>
    <col min="4" max="4" width="40.00390625" style="64" customWidth="1"/>
    <col min="5" max="5" width="6.28125" style="64" hidden="1" customWidth="1"/>
    <col min="6" max="6" width="9.421875" style="73" customWidth="1"/>
    <col min="7" max="7" width="16.140625" style="47" bestFit="1" customWidth="1"/>
    <col min="8" max="8" width="13.140625" style="47" bestFit="1" customWidth="1"/>
    <col min="9" max="9" width="14.8515625" style="47" bestFit="1" customWidth="1"/>
    <col min="10" max="10" width="15.421875" style="47" bestFit="1" customWidth="1"/>
    <col min="11" max="11" width="14.8515625" style="47" bestFit="1" customWidth="1"/>
    <col min="12" max="12" width="14.421875" style="47" bestFit="1" customWidth="1"/>
    <col min="13" max="14" width="15.421875" style="47" bestFit="1" customWidth="1"/>
    <col min="15" max="15" width="15.421875" style="47" customWidth="1"/>
    <col min="16" max="16" width="13.421875" style="47" bestFit="1" customWidth="1"/>
    <col min="17" max="17" width="15.8515625" style="0" customWidth="1"/>
    <col min="18" max="18" width="4.140625" style="52" customWidth="1"/>
    <col min="19" max="19" width="16.57421875" style="0" customWidth="1"/>
    <col min="20" max="20" width="14.8515625" style="0" customWidth="1"/>
    <col min="21" max="27" width="14.8515625" style="47" customWidth="1"/>
    <col min="28" max="28" width="17.140625" style="0" customWidth="1"/>
    <col min="29" max="29" width="15.421875" style="0" customWidth="1"/>
    <col min="30" max="30" width="3.28125" style="0" customWidth="1"/>
    <col min="31" max="31" width="17.7109375" style="0" bestFit="1" customWidth="1"/>
    <col min="32" max="34" width="16.140625" style="0" customWidth="1"/>
    <col min="35" max="35" width="17.140625" style="0" customWidth="1"/>
    <col min="36" max="36" width="16.140625" style="0" customWidth="1"/>
    <col min="37" max="37" width="17.8515625" style="0" customWidth="1"/>
    <col min="38" max="38" width="15.57421875" style="0" customWidth="1"/>
    <col min="39" max="39" width="17.140625" style="0" customWidth="1"/>
    <col min="40" max="40" width="12.00390625" style="0" customWidth="1"/>
  </cols>
  <sheetData>
    <row r="1" spans="4:18" s="47" customFormat="1" ht="15.75" customHeight="1">
      <c r="D1" s="64"/>
      <c r="E1" s="64"/>
      <c r="F1" s="73"/>
      <c r="R1" s="52"/>
    </row>
    <row r="2" spans="1:28" s="33" customFormat="1" ht="15.75" customHeight="1">
      <c r="A2" s="201"/>
      <c r="B2" s="201"/>
      <c r="C2" s="201"/>
      <c r="D2" s="201"/>
      <c r="E2" s="95"/>
      <c r="F2" s="95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143" s="5" customFormat="1" ht="28.5" customHeight="1">
      <c r="A3" s="185" t="s">
        <v>422</v>
      </c>
      <c r="B3" s="186"/>
      <c r="C3" s="186"/>
      <c r="D3" s="186"/>
      <c r="E3" s="96"/>
      <c r="F3" s="183" t="s">
        <v>407</v>
      </c>
      <c r="G3" s="190" t="s">
        <v>244</v>
      </c>
      <c r="H3" s="210"/>
      <c r="I3" s="210"/>
      <c r="J3" s="210"/>
      <c r="K3" s="210"/>
      <c r="L3" s="210"/>
      <c r="M3" s="210"/>
      <c r="N3" s="210"/>
      <c r="O3" s="210"/>
      <c r="P3" s="210"/>
      <c r="Q3" s="211"/>
      <c r="R3" s="24"/>
      <c r="S3" s="190" t="s">
        <v>249</v>
      </c>
      <c r="T3" s="212"/>
      <c r="U3" s="212"/>
      <c r="V3" s="212"/>
      <c r="W3" s="212"/>
      <c r="X3" s="212"/>
      <c r="Y3" s="212"/>
      <c r="Z3" s="212"/>
      <c r="AA3" s="212"/>
      <c r="AB3" s="213"/>
      <c r="AC3" s="15"/>
      <c r="AD3" s="3"/>
      <c r="AE3" s="208" t="s">
        <v>260</v>
      </c>
      <c r="AF3" s="209"/>
      <c r="AG3" s="209"/>
      <c r="AH3" s="209"/>
      <c r="AI3" s="199"/>
      <c r="AJ3" s="209"/>
      <c r="AK3" s="200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</row>
    <row r="4" spans="1:143" s="5" customFormat="1" ht="85.5" customHeight="1">
      <c r="A4" s="187"/>
      <c r="B4" s="188"/>
      <c r="C4" s="188"/>
      <c r="D4" s="188"/>
      <c r="E4" s="97"/>
      <c r="F4" s="184"/>
      <c r="G4" s="111" t="s">
        <v>237</v>
      </c>
      <c r="H4" s="17" t="s">
        <v>238</v>
      </c>
      <c r="I4" s="17" t="s">
        <v>239</v>
      </c>
      <c r="J4" s="17" t="s">
        <v>240</v>
      </c>
      <c r="K4" s="57" t="s">
        <v>252</v>
      </c>
      <c r="L4" s="17" t="s">
        <v>241</v>
      </c>
      <c r="M4" s="17" t="s">
        <v>0</v>
      </c>
      <c r="N4" s="17" t="s">
        <v>242</v>
      </c>
      <c r="O4" s="17" t="s">
        <v>243</v>
      </c>
      <c r="P4" s="112" t="s">
        <v>275</v>
      </c>
      <c r="Q4" s="58" t="s">
        <v>1</v>
      </c>
      <c r="R4" s="25"/>
      <c r="S4" s="16" t="s">
        <v>245</v>
      </c>
      <c r="T4" s="34" t="s">
        <v>246</v>
      </c>
      <c r="U4" s="57" t="s">
        <v>295</v>
      </c>
      <c r="V4" s="57" t="s">
        <v>296</v>
      </c>
      <c r="W4" s="17" t="s">
        <v>2</v>
      </c>
      <c r="X4" s="17" t="s">
        <v>247</v>
      </c>
      <c r="Y4" s="17" t="s">
        <v>297</v>
      </c>
      <c r="Z4" s="57" t="s">
        <v>298</v>
      </c>
      <c r="AA4" s="17" t="s">
        <v>248</v>
      </c>
      <c r="AB4" s="26" t="s">
        <v>251</v>
      </c>
      <c r="AC4" s="22" t="s">
        <v>250</v>
      </c>
      <c r="AD4" s="3"/>
      <c r="AE4" s="16" t="s">
        <v>253</v>
      </c>
      <c r="AF4" s="16" t="s">
        <v>254</v>
      </c>
      <c r="AG4" s="16" t="s">
        <v>255</v>
      </c>
      <c r="AH4" s="16" t="s">
        <v>256</v>
      </c>
      <c r="AI4" s="60" t="s">
        <v>259</v>
      </c>
      <c r="AJ4" s="34" t="s">
        <v>257</v>
      </c>
      <c r="AK4" s="60" t="s">
        <v>258</v>
      </c>
      <c r="AL4" s="3"/>
      <c r="AM4" s="50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</row>
    <row r="5" spans="1:40" ht="16.5" customHeight="1">
      <c r="A5" s="9">
        <v>1</v>
      </c>
      <c r="B5" s="91" t="s">
        <v>301</v>
      </c>
      <c r="C5" s="91">
        <v>9521</v>
      </c>
      <c r="D5" s="92" t="s">
        <v>104</v>
      </c>
      <c r="E5" s="146">
        <f aca="true" t="shared" si="0" ref="E5:E54">IF(F5="Y",1," ")</f>
        <v>1</v>
      </c>
      <c r="F5" s="138" t="s">
        <v>315</v>
      </c>
      <c r="G5" s="99">
        <v>50005</v>
      </c>
      <c r="H5" s="100">
        <v>608</v>
      </c>
      <c r="I5" s="100"/>
      <c r="J5" s="100">
        <v>0</v>
      </c>
      <c r="K5" s="100">
        <v>8000</v>
      </c>
      <c r="L5" s="100">
        <v>0</v>
      </c>
      <c r="M5" s="100">
        <v>0</v>
      </c>
      <c r="N5" s="100">
        <v>5177</v>
      </c>
      <c r="O5" s="100">
        <v>25930</v>
      </c>
      <c r="P5" s="100">
        <v>682</v>
      </c>
      <c r="Q5" s="67">
        <f aca="true" t="shared" si="1" ref="Q5:Q26">SUM(G5:P5)</f>
        <v>90402</v>
      </c>
      <c r="R5" s="10"/>
      <c r="S5" s="66">
        <v>55442</v>
      </c>
      <c r="T5" s="66">
        <v>4139</v>
      </c>
      <c r="U5" s="66">
        <v>22</v>
      </c>
      <c r="V5" s="66">
        <v>748</v>
      </c>
      <c r="W5" s="66">
        <v>12852</v>
      </c>
      <c r="X5" s="66">
        <v>8150</v>
      </c>
      <c r="Y5" s="66">
        <v>328</v>
      </c>
      <c r="Z5" s="66">
        <v>3744</v>
      </c>
      <c r="AA5" s="66">
        <v>8726</v>
      </c>
      <c r="AB5" s="48">
        <f aca="true" t="shared" si="2" ref="AB5:AB26">SUM(S5:AA5)</f>
        <v>94151</v>
      </c>
      <c r="AC5" s="46">
        <f aca="true" t="shared" si="3" ref="AC5:AC26">+Q5-AB5</f>
        <v>-3749</v>
      </c>
      <c r="AD5" s="41"/>
      <c r="AE5" s="66">
        <v>1520000</v>
      </c>
      <c r="AF5" s="66">
        <v>0</v>
      </c>
      <c r="AG5" s="66">
        <v>101793</v>
      </c>
      <c r="AH5" s="66"/>
      <c r="AI5" s="62">
        <f aca="true" t="shared" si="4" ref="AI5:AI26">SUM(AE5:AH5)</f>
        <v>1621793</v>
      </c>
      <c r="AJ5" s="66">
        <v>12935</v>
      </c>
      <c r="AK5" s="62">
        <f aca="true" t="shared" si="5" ref="AK5:AK26">+AI5-AJ5</f>
        <v>1608858</v>
      </c>
      <c r="AL5" s="41"/>
      <c r="AM5" s="89"/>
      <c r="AN5" s="41"/>
    </row>
    <row r="6" spans="1:40" ht="16.5" customHeight="1">
      <c r="A6" s="9">
        <f aca="true" t="shared" si="6" ref="A6:A27">+A5+1</f>
        <v>2</v>
      </c>
      <c r="B6" s="91" t="s">
        <v>301</v>
      </c>
      <c r="C6" s="91">
        <v>9561</v>
      </c>
      <c r="D6" s="92" t="s">
        <v>119</v>
      </c>
      <c r="E6" s="146">
        <f t="shared" si="0"/>
        <v>1</v>
      </c>
      <c r="F6" s="138" t="s">
        <v>315</v>
      </c>
      <c r="G6" s="99">
        <v>4720</v>
      </c>
      <c r="H6" s="100">
        <v>0</v>
      </c>
      <c r="I6" s="100">
        <v>0</v>
      </c>
      <c r="J6" s="100">
        <v>0</v>
      </c>
      <c r="K6" s="100">
        <v>1700</v>
      </c>
      <c r="L6" s="100">
        <v>0</v>
      </c>
      <c r="M6" s="100"/>
      <c r="N6" s="100">
        <v>16153</v>
      </c>
      <c r="O6" s="100">
        <v>9828</v>
      </c>
      <c r="P6" s="100">
        <v>13373</v>
      </c>
      <c r="Q6" s="67">
        <f t="shared" si="1"/>
        <v>45774</v>
      </c>
      <c r="R6" s="10"/>
      <c r="S6" s="66">
        <v>5880</v>
      </c>
      <c r="T6" s="66">
        <v>0</v>
      </c>
      <c r="U6" s="66"/>
      <c r="V6" s="66">
        <v>0</v>
      </c>
      <c r="W6" s="66">
        <v>38397</v>
      </c>
      <c r="X6" s="66">
        <v>768</v>
      </c>
      <c r="Y6" s="66">
        <v>4248</v>
      </c>
      <c r="Z6" s="66">
        <v>0</v>
      </c>
      <c r="AA6" s="66">
        <v>10500</v>
      </c>
      <c r="AB6" s="48">
        <f t="shared" si="2"/>
        <v>59793</v>
      </c>
      <c r="AC6" s="46">
        <f t="shared" si="3"/>
        <v>-14019</v>
      </c>
      <c r="AD6" s="41"/>
      <c r="AE6" s="66"/>
      <c r="AF6" s="66">
        <v>0</v>
      </c>
      <c r="AG6" s="66"/>
      <c r="AH6" s="66">
        <v>0</v>
      </c>
      <c r="AI6" s="62">
        <f t="shared" si="4"/>
        <v>0</v>
      </c>
      <c r="AJ6" s="66">
        <v>0</v>
      </c>
      <c r="AK6" s="62">
        <f t="shared" si="5"/>
        <v>0</v>
      </c>
      <c r="AL6" s="41"/>
      <c r="AM6" s="89"/>
      <c r="AN6" s="41"/>
    </row>
    <row r="7" spans="1:40" ht="16.5" customHeight="1">
      <c r="A7" s="9">
        <f t="shared" si="6"/>
        <v>3</v>
      </c>
      <c r="B7" s="91" t="s">
        <v>301</v>
      </c>
      <c r="C7" s="91">
        <v>9523</v>
      </c>
      <c r="D7" s="92" t="s">
        <v>121</v>
      </c>
      <c r="E7" s="146" t="str">
        <f t="shared" si="0"/>
        <v> </v>
      </c>
      <c r="F7" s="138" t="s">
        <v>316</v>
      </c>
      <c r="G7" s="99">
        <v>96627</v>
      </c>
      <c r="H7" s="100">
        <v>3340</v>
      </c>
      <c r="I7" s="100">
        <v>6539</v>
      </c>
      <c r="J7" s="100">
        <v>183325</v>
      </c>
      <c r="K7" s="100">
        <v>0</v>
      </c>
      <c r="L7" s="100">
        <v>0</v>
      </c>
      <c r="M7" s="100"/>
      <c r="N7" s="100">
        <v>11586</v>
      </c>
      <c r="O7" s="100"/>
      <c r="P7" s="100">
        <v>0</v>
      </c>
      <c r="Q7" s="67">
        <f t="shared" si="1"/>
        <v>301417</v>
      </c>
      <c r="R7" s="10"/>
      <c r="S7" s="66"/>
      <c r="T7" s="66"/>
      <c r="U7" s="66">
        <v>16102</v>
      </c>
      <c r="V7" s="66">
        <v>26957</v>
      </c>
      <c r="W7" s="66">
        <v>22102</v>
      </c>
      <c r="X7" s="66">
        <v>12785</v>
      </c>
      <c r="Y7" s="66">
        <v>840</v>
      </c>
      <c r="Z7" s="66">
        <v>0</v>
      </c>
      <c r="AA7" s="66">
        <v>0</v>
      </c>
      <c r="AB7" s="48">
        <f t="shared" si="2"/>
        <v>78786</v>
      </c>
      <c r="AC7" s="46">
        <f t="shared" si="3"/>
        <v>222631</v>
      </c>
      <c r="AD7" s="41"/>
      <c r="AE7" s="66">
        <v>840652</v>
      </c>
      <c r="AF7" s="66">
        <v>0</v>
      </c>
      <c r="AG7" s="66">
        <v>452861</v>
      </c>
      <c r="AH7" s="66">
        <v>432</v>
      </c>
      <c r="AI7" s="62">
        <f t="shared" si="4"/>
        <v>1293945</v>
      </c>
      <c r="AJ7" s="66">
        <v>0</v>
      </c>
      <c r="AK7" s="62">
        <f t="shared" si="5"/>
        <v>1293945</v>
      </c>
      <c r="AL7" s="41"/>
      <c r="AM7" s="89"/>
      <c r="AN7" s="41"/>
    </row>
    <row r="8" spans="1:40" ht="16.5" customHeight="1">
      <c r="A8" s="9">
        <f t="shared" si="6"/>
        <v>4</v>
      </c>
      <c r="B8" s="91" t="s">
        <v>301</v>
      </c>
      <c r="C8" s="91">
        <v>9598</v>
      </c>
      <c r="D8" s="92" t="s">
        <v>131</v>
      </c>
      <c r="E8" s="146">
        <f t="shared" si="0"/>
        <v>1</v>
      </c>
      <c r="F8" s="138" t="s">
        <v>315</v>
      </c>
      <c r="G8" s="99">
        <v>57733</v>
      </c>
      <c r="H8" s="100">
        <v>1799</v>
      </c>
      <c r="I8" s="100">
        <v>2935</v>
      </c>
      <c r="J8" s="100">
        <v>0</v>
      </c>
      <c r="K8" s="100"/>
      <c r="L8" s="100">
        <v>0</v>
      </c>
      <c r="M8" s="100">
        <v>26218</v>
      </c>
      <c r="N8" s="100">
        <v>5382</v>
      </c>
      <c r="O8" s="100">
        <v>2263</v>
      </c>
      <c r="P8" s="100"/>
      <c r="Q8" s="67">
        <f t="shared" si="1"/>
        <v>96330</v>
      </c>
      <c r="R8" s="10"/>
      <c r="S8" s="66">
        <v>16345</v>
      </c>
      <c r="T8" s="66">
        <v>1173</v>
      </c>
      <c r="U8" s="66">
        <v>2840</v>
      </c>
      <c r="V8" s="66">
        <v>4843</v>
      </c>
      <c r="W8" s="66">
        <v>16510</v>
      </c>
      <c r="X8" s="66">
        <v>19716</v>
      </c>
      <c r="Y8" s="66">
        <v>1214</v>
      </c>
      <c r="Z8" s="66"/>
      <c r="AA8" s="66"/>
      <c r="AB8" s="48">
        <f t="shared" si="2"/>
        <v>62641</v>
      </c>
      <c r="AC8" s="46">
        <f t="shared" si="3"/>
        <v>33689</v>
      </c>
      <c r="AD8" s="41"/>
      <c r="AE8" s="66">
        <v>1805000</v>
      </c>
      <c r="AF8" s="66">
        <v>80000</v>
      </c>
      <c r="AG8" s="66">
        <v>165847</v>
      </c>
      <c r="AH8" s="66">
        <v>2015</v>
      </c>
      <c r="AI8" s="62">
        <f t="shared" si="4"/>
        <v>2052862</v>
      </c>
      <c r="AJ8" s="66">
        <v>147</v>
      </c>
      <c r="AK8" s="62">
        <f t="shared" si="5"/>
        <v>2052715</v>
      </c>
      <c r="AL8" s="41"/>
      <c r="AM8" s="89"/>
      <c r="AN8" s="41"/>
    </row>
    <row r="9" spans="1:40" ht="16.5" customHeight="1">
      <c r="A9" s="9">
        <f t="shared" si="6"/>
        <v>5</v>
      </c>
      <c r="B9" s="91" t="s">
        <v>301</v>
      </c>
      <c r="C9" s="91">
        <v>16010</v>
      </c>
      <c r="D9" s="92" t="s">
        <v>276</v>
      </c>
      <c r="E9" s="146" t="str">
        <f t="shared" si="0"/>
        <v> </v>
      </c>
      <c r="F9" s="138" t="s">
        <v>316</v>
      </c>
      <c r="G9" s="99">
        <v>48009</v>
      </c>
      <c r="H9" s="100">
        <v>1640</v>
      </c>
      <c r="I9" s="100">
        <v>11008</v>
      </c>
      <c r="J9" s="100">
        <v>0</v>
      </c>
      <c r="K9" s="100">
        <v>4000</v>
      </c>
      <c r="L9" s="100">
        <v>0</v>
      </c>
      <c r="M9" s="100">
        <v>18755</v>
      </c>
      <c r="N9" s="100">
        <v>8021</v>
      </c>
      <c r="O9" s="100"/>
      <c r="P9" s="100"/>
      <c r="Q9" s="67">
        <f t="shared" si="1"/>
        <v>91433</v>
      </c>
      <c r="R9" s="10"/>
      <c r="S9" s="66">
        <v>6632</v>
      </c>
      <c r="T9" s="66"/>
      <c r="U9" s="66">
        <v>11425</v>
      </c>
      <c r="V9" s="66">
        <v>1291</v>
      </c>
      <c r="W9" s="66">
        <v>19892</v>
      </c>
      <c r="X9" s="66">
        <v>22334</v>
      </c>
      <c r="Y9" s="66">
        <v>4919</v>
      </c>
      <c r="Z9" s="66"/>
      <c r="AA9" s="66">
        <v>9561</v>
      </c>
      <c r="AB9" s="48">
        <f t="shared" si="2"/>
        <v>76054</v>
      </c>
      <c r="AC9" s="46">
        <f t="shared" si="3"/>
        <v>15379</v>
      </c>
      <c r="AD9" s="41"/>
      <c r="AE9" s="66">
        <v>775171</v>
      </c>
      <c r="AF9" s="66">
        <v>11920</v>
      </c>
      <c r="AG9" s="66">
        <v>184327</v>
      </c>
      <c r="AH9" s="66">
        <v>1105</v>
      </c>
      <c r="AI9" s="62">
        <f t="shared" si="4"/>
        <v>972523</v>
      </c>
      <c r="AJ9" s="66">
        <v>1798</v>
      </c>
      <c r="AK9" s="62">
        <f t="shared" si="5"/>
        <v>970725</v>
      </c>
      <c r="AL9" s="41"/>
      <c r="AM9" s="89"/>
      <c r="AN9" s="41"/>
    </row>
    <row r="10" spans="1:40" ht="16.5" customHeight="1">
      <c r="A10" s="9">
        <f t="shared" si="6"/>
        <v>6</v>
      </c>
      <c r="B10" s="91" t="s">
        <v>301</v>
      </c>
      <c r="C10" s="91">
        <v>9576</v>
      </c>
      <c r="D10" s="92" t="s">
        <v>122</v>
      </c>
      <c r="E10" s="146">
        <f t="shared" si="0"/>
        <v>1</v>
      </c>
      <c r="F10" s="138" t="s">
        <v>315</v>
      </c>
      <c r="G10" s="99">
        <v>126374</v>
      </c>
      <c r="H10" s="100">
        <v>0</v>
      </c>
      <c r="I10" s="100">
        <v>4566</v>
      </c>
      <c r="J10" s="100">
        <v>0</v>
      </c>
      <c r="K10" s="100">
        <v>2750</v>
      </c>
      <c r="L10" s="100">
        <v>0</v>
      </c>
      <c r="M10" s="100">
        <v>5378</v>
      </c>
      <c r="N10" s="100">
        <v>17490</v>
      </c>
      <c r="O10" s="100">
        <v>0</v>
      </c>
      <c r="P10" s="100">
        <v>121</v>
      </c>
      <c r="Q10" s="67">
        <f t="shared" si="1"/>
        <v>156679</v>
      </c>
      <c r="R10" s="10"/>
      <c r="S10" s="66">
        <v>51803</v>
      </c>
      <c r="T10" s="66">
        <v>0</v>
      </c>
      <c r="U10" s="66">
        <v>5278</v>
      </c>
      <c r="V10" s="66">
        <v>3547</v>
      </c>
      <c r="W10" s="66">
        <v>33158</v>
      </c>
      <c r="X10" s="66">
        <v>11622</v>
      </c>
      <c r="Y10" s="66">
        <v>25210</v>
      </c>
      <c r="Z10" s="66"/>
      <c r="AA10" s="66"/>
      <c r="AB10" s="48">
        <f t="shared" si="2"/>
        <v>130618</v>
      </c>
      <c r="AC10" s="46">
        <f t="shared" si="3"/>
        <v>26061</v>
      </c>
      <c r="AD10" s="41"/>
      <c r="AE10" s="66">
        <v>1115000</v>
      </c>
      <c r="AF10" s="66">
        <v>212734</v>
      </c>
      <c r="AG10" s="66">
        <v>400886</v>
      </c>
      <c r="AH10" s="66">
        <v>0</v>
      </c>
      <c r="AI10" s="62">
        <f t="shared" si="4"/>
        <v>1728620</v>
      </c>
      <c r="AJ10" s="66">
        <v>0</v>
      </c>
      <c r="AK10" s="62">
        <f t="shared" si="5"/>
        <v>1728620</v>
      </c>
      <c r="AL10" s="41"/>
      <c r="AM10" s="89"/>
      <c r="AN10" s="41"/>
    </row>
    <row r="11" spans="1:40" ht="16.5" customHeight="1">
      <c r="A11" s="9">
        <f t="shared" si="6"/>
        <v>7</v>
      </c>
      <c r="B11" s="91" t="s">
        <v>301</v>
      </c>
      <c r="C11" s="91">
        <v>9510</v>
      </c>
      <c r="D11" s="92" t="s">
        <v>102</v>
      </c>
      <c r="E11" s="146">
        <f t="shared" si="0"/>
        <v>1</v>
      </c>
      <c r="F11" s="138" t="s">
        <v>315</v>
      </c>
      <c r="G11" s="99">
        <v>35247</v>
      </c>
      <c r="H11" s="100">
        <v>350</v>
      </c>
      <c r="I11" s="100">
        <v>0</v>
      </c>
      <c r="J11" s="100"/>
      <c r="K11" s="100">
        <v>0</v>
      </c>
      <c r="L11" s="100">
        <v>0</v>
      </c>
      <c r="M11" s="100">
        <v>8211</v>
      </c>
      <c r="N11" s="100">
        <v>513</v>
      </c>
      <c r="O11" s="100">
        <v>4690</v>
      </c>
      <c r="P11" s="100">
        <v>748</v>
      </c>
      <c r="Q11" s="67">
        <f t="shared" si="1"/>
        <v>49759</v>
      </c>
      <c r="R11" s="10"/>
      <c r="S11" s="66"/>
      <c r="T11" s="66"/>
      <c r="U11" s="66">
        <v>4206</v>
      </c>
      <c r="V11" s="66">
        <v>1618</v>
      </c>
      <c r="W11" s="66">
        <v>27092</v>
      </c>
      <c r="X11" s="66">
        <v>10096</v>
      </c>
      <c r="Y11" s="66">
        <v>800</v>
      </c>
      <c r="Z11" s="66">
        <v>828</v>
      </c>
      <c r="AA11" s="66">
        <v>800</v>
      </c>
      <c r="AB11" s="48">
        <f t="shared" si="2"/>
        <v>45440</v>
      </c>
      <c r="AC11" s="46">
        <f t="shared" si="3"/>
        <v>4319</v>
      </c>
      <c r="AD11" s="41"/>
      <c r="AE11" s="66">
        <v>619000</v>
      </c>
      <c r="AF11" s="66"/>
      <c r="AG11" s="66">
        <v>56461</v>
      </c>
      <c r="AH11" s="66">
        <v>3220</v>
      </c>
      <c r="AI11" s="62">
        <f t="shared" si="4"/>
        <v>678681</v>
      </c>
      <c r="AJ11" s="66">
        <v>4669</v>
      </c>
      <c r="AK11" s="62">
        <f t="shared" si="5"/>
        <v>674012</v>
      </c>
      <c r="AL11" s="41"/>
      <c r="AM11" s="89"/>
      <c r="AN11" s="41"/>
    </row>
    <row r="12" spans="1:40" ht="16.5" customHeight="1">
      <c r="A12" s="9">
        <f t="shared" si="6"/>
        <v>8</v>
      </c>
      <c r="B12" s="91" t="s">
        <v>301</v>
      </c>
      <c r="C12" s="91">
        <v>13590</v>
      </c>
      <c r="D12" s="92" t="s">
        <v>103</v>
      </c>
      <c r="E12" s="146">
        <f t="shared" si="0"/>
        <v>1</v>
      </c>
      <c r="F12" s="138" t="s">
        <v>315</v>
      </c>
      <c r="G12" s="99">
        <v>78008</v>
      </c>
      <c r="H12" s="100">
        <v>1064</v>
      </c>
      <c r="I12" s="100"/>
      <c r="J12" s="100">
        <v>0</v>
      </c>
      <c r="K12" s="100">
        <v>0</v>
      </c>
      <c r="L12" s="100">
        <v>500</v>
      </c>
      <c r="M12" s="100">
        <v>19764</v>
      </c>
      <c r="N12" s="100">
        <v>24797</v>
      </c>
      <c r="O12" s="100">
        <v>12031</v>
      </c>
      <c r="P12" s="100">
        <v>1309</v>
      </c>
      <c r="Q12" s="67">
        <f t="shared" si="1"/>
        <v>137473</v>
      </c>
      <c r="R12" s="10"/>
      <c r="S12" s="66">
        <v>72684</v>
      </c>
      <c r="T12" s="66">
        <v>0</v>
      </c>
      <c r="U12" s="66">
        <v>0</v>
      </c>
      <c r="V12" s="66">
        <v>20356</v>
      </c>
      <c r="W12" s="66">
        <v>31425</v>
      </c>
      <c r="X12" s="66">
        <v>12803</v>
      </c>
      <c r="Y12" s="66">
        <v>1572</v>
      </c>
      <c r="Z12" s="66">
        <v>0</v>
      </c>
      <c r="AA12" s="66">
        <v>13560</v>
      </c>
      <c r="AB12" s="48">
        <f t="shared" si="2"/>
        <v>152400</v>
      </c>
      <c r="AC12" s="46">
        <f t="shared" si="3"/>
        <v>-14927</v>
      </c>
      <c r="AD12" s="41"/>
      <c r="AE12" s="66">
        <v>2273000</v>
      </c>
      <c r="AF12" s="66">
        <v>0</v>
      </c>
      <c r="AG12" s="66">
        <v>524643</v>
      </c>
      <c r="AH12" s="66">
        <v>1284</v>
      </c>
      <c r="AI12" s="62">
        <f t="shared" si="4"/>
        <v>2798927</v>
      </c>
      <c r="AJ12" s="66">
        <v>11888</v>
      </c>
      <c r="AK12" s="62">
        <f t="shared" si="5"/>
        <v>2787039</v>
      </c>
      <c r="AL12" s="41"/>
      <c r="AM12" s="89"/>
      <c r="AN12" s="41"/>
    </row>
    <row r="13" spans="1:40" ht="16.5" customHeight="1">
      <c r="A13" s="9">
        <f t="shared" si="6"/>
        <v>9</v>
      </c>
      <c r="B13" s="91" t="s">
        <v>301</v>
      </c>
      <c r="C13" s="91">
        <v>9524</v>
      </c>
      <c r="D13" s="92" t="s">
        <v>105</v>
      </c>
      <c r="E13" s="146">
        <f t="shared" si="0"/>
        <v>1</v>
      </c>
      <c r="F13" s="138" t="s">
        <v>315</v>
      </c>
      <c r="G13" s="99">
        <v>66860</v>
      </c>
      <c r="H13" s="100">
        <v>1040</v>
      </c>
      <c r="I13" s="100">
        <v>0</v>
      </c>
      <c r="J13" s="100"/>
      <c r="K13" s="100"/>
      <c r="L13" s="100">
        <v>11181</v>
      </c>
      <c r="M13" s="100">
        <v>42747</v>
      </c>
      <c r="N13" s="100">
        <v>41692</v>
      </c>
      <c r="O13" s="100">
        <v>6351</v>
      </c>
      <c r="P13" s="100">
        <v>3450</v>
      </c>
      <c r="Q13" s="67">
        <f t="shared" si="1"/>
        <v>173321</v>
      </c>
      <c r="R13" s="10"/>
      <c r="S13" s="66">
        <v>61437</v>
      </c>
      <c r="T13" s="66">
        <v>26000</v>
      </c>
      <c r="U13" s="66"/>
      <c r="V13" s="66">
        <v>26620</v>
      </c>
      <c r="W13" s="66">
        <v>26292</v>
      </c>
      <c r="X13" s="66">
        <v>50158</v>
      </c>
      <c r="Y13" s="66"/>
      <c r="Z13" s="66"/>
      <c r="AA13" s="66"/>
      <c r="AB13" s="48">
        <f t="shared" si="2"/>
        <v>190507</v>
      </c>
      <c r="AC13" s="46">
        <f t="shared" si="3"/>
        <v>-17186</v>
      </c>
      <c r="AD13" s="41"/>
      <c r="AE13" s="66">
        <v>3069127</v>
      </c>
      <c r="AF13" s="66">
        <v>851211</v>
      </c>
      <c r="AG13" s="66"/>
      <c r="AH13" s="66"/>
      <c r="AI13" s="62">
        <f t="shared" si="4"/>
        <v>3920338</v>
      </c>
      <c r="AJ13" s="66">
        <v>5673</v>
      </c>
      <c r="AK13" s="62">
        <f t="shared" si="5"/>
        <v>3914665</v>
      </c>
      <c r="AL13" s="41"/>
      <c r="AM13" s="89"/>
      <c r="AN13" s="41"/>
    </row>
    <row r="14" spans="1:40" ht="16.5" customHeight="1">
      <c r="A14" s="9">
        <f t="shared" si="6"/>
        <v>10</v>
      </c>
      <c r="B14" s="91" t="s">
        <v>301</v>
      </c>
      <c r="C14" s="91">
        <v>9525</v>
      </c>
      <c r="D14" s="92" t="s">
        <v>106</v>
      </c>
      <c r="E14" s="146">
        <f t="shared" si="0"/>
        <v>1</v>
      </c>
      <c r="F14" s="138" t="s">
        <v>315</v>
      </c>
      <c r="G14" s="99">
        <v>133486</v>
      </c>
      <c r="H14" s="100">
        <v>1095</v>
      </c>
      <c r="I14" s="100">
        <v>658</v>
      </c>
      <c r="J14" s="100"/>
      <c r="K14" s="100">
        <v>1000</v>
      </c>
      <c r="L14" s="100">
        <v>5000</v>
      </c>
      <c r="M14" s="100">
        <v>24679</v>
      </c>
      <c r="N14" s="100">
        <v>6139</v>
      </c>
      <c r="O14" s="100">
        <v>22527</v>
      </c>
      <c r="P14" s="100">
        <v>594</v>
      </c>
      <c r="Q14" s="67">
        <f t="shared" si="1"/>
        <v>195178</v>
      </c>
      <c r="R14" s="10"/>
      <c r="S14" s="66">
        <v>58807</v>
      </c>
      <c r="T14" s="66">
        <v>18720</v>
      </c>
      <c r="U14" s="66">
        <v>26220</v>
      </c>
      <c r="V14" s="66">
        <v>27826</v>
      </c>
      <c r="W14" s="66">
        <v>23933</v>
      </c>
      <c r="X14" s="66">
        <v>21012</v>
      </c>
      <c r="Y14" s="66">
        <v>3969</v>
      </c>
      <c r="Z14" s="66">
        <v>6238</v>
      </c>
      <c r="AA14" s="66">
        <v>15812</v>
      </c>
      <c r="AB14" s="48">
        <f t="shared" si="2"/>
        <v>202537</v>
      </c>
      <c r="AC14" s="46">
        <f t="shared" si="3"/>
        <v>-7359</v>
      </c>
      <c r="AD14" s="41"/>
      <c r="AE14" s="66">
        <v>1370000</v>
      </c>
      <c r="AF14" s="66">
        <v>34725</v>
      </c>
      <c r="AG14" s="66">
        <v>154502</v>
      </c>
      <c r="AH14" s="66">
        <v>276</v>
      </c>
      <c r="AI14" s="62">
        <f t="shared" si="4"/>
        <v>1559503</v>
      </c>
      <c r="AJ14" s="66">
        <v>7923</v>
      </c>
      <c r="AK14" s="62">
        <f t="shared" si="5"/>
        <v>1551580</v>
      </c>
      <c r="AL14" s="41"/>
      <c r="AM14" s="89"/>
      <c r="AN14" s="41"/>
    </row>
    <row r="15" spans="1:40" ht="16.5" customHeight="1">
      <c r="A15" s="9">
        <f t="shared" si="6"/>
        <v>11</v>
      </c>
      <c r="B15" s="91" t="s">
        <v>301</v>
      </c>
      <c r="C15" s="91">
        <v>9526</v>
      </c>
      <c r="D15" s="92" t="s">
        <v>107</v>
      </c>
      <c r="E15" s="146">
        <f t="shared" si="0"/>
        <v>1</v>
      </c>
      <c r="F15" s="138" t="s">
        <v>315</v>
      </c>
      <c r="G15" s="99">
        <v>9063</v>
      </c>
      <c r="H15" s="100">
        <v>1046</v>
      </c>
      <c r="I15" s="100">
        <v>0</v>
      </c>
      <c r="J15" s="100">
        <v>0</v>
      </c>
      <c r="K15" s="100">
        <v>0</v>
      </c>
      <c r="L15" s="100"/>
      <c r="M15" s="100">
        <v>17358</v>
      </c>
      <c r="N15" s="100">
        <v>1209</v>
      </c>
      <c r="O15" s="100"/>
      <c r="P15" s="100"/>
      <c r="Q15" s="67">
        <f t="shared" si="1"/>
        <v>28676</v>
      </c>
      <c r="R15" s="10"/>
      <c r="S15" s="66">
        <v>4500</v>
      </c>
      <c r="T15" s="66">
        <v>0</v>
      </c>
      <c r="U15" s="66"/>
      <c r="V15" s="66">
        <v>8795</v>
      </c>
      <c r="W15" s="66">
        <v>17658</v>
      </c>
      <c r="X15" s="66">
        <v>6090</v>
      </c>
      <c r="Y15" s="66">
        <v>0</v>
      </c>
      <c r="Z15" s="66">
        <v>0</v>
      </c>
      <c r="AA15" s="66">
        <v>0</v>
      </c>
      <c r="AB15" s="48">
        <f t="shared" si="2"/>
        <v>37043</v>
      </c>
      <c r="AC15" s="46">
        <f t="shared" si="3"/>
        <v>-8367</v>
      </c>
      <c r="AD15" s="41"/>
      <c r="AE15" s="66">
        <v>12097000</v>
      </c>
      <c r="AF15" s="66">
        <v>50147</v>
      </c>
      <c r="AG15" s="66">
        <v>27734</v>
      </c>
      <c r="AH15" s="66">
        <v>0</v>
      </c>
      <c r="AI15" s="62">
        <f t="shared" si="4"/>
        <v>12174881</v>
      </c>
      <c r="AJ15" s="66">
        <v>299</v>
      </c>
      <c r="AK15" s="62">
        <f t="shared" si="5"/>
        <v>12174582</v>
      </c>
      <c r="AL15" s="41"/>
      <c r="AM15" s="89"/>
      <c r="AN15" s="41"/>
    </row>
    <row r="16" spans="1:40" ht="16.5" customHeight="1">
      <c r="A16" s="9">
        <f t="shared" si="6"/>
        <v>12</v>
      </c>
      <c r="B16" s="91" t="s">
        <v>301</v>
      </c>
      <c r="C16" s="91">
        <v>9527</v>
      </c>
      <c r="D16" s="92" t="s">
        <v>109</v>
      </c>
      <c r="E16" s="146">
        <f t="shared" si="0"/>
        <v>1</v>
      </c>
      <c r="F16" s="138" t="s">
        <v>315</v>
      </c>
      <c r="G16" s="99">
        <v>71380</v>
      </c>
      <c r="H16" s="100">
        <v>0</v>
      </c>
      <c r="I16" s="100">
        <v>0</v>
      </c>
      <c r="J16" s="100">
        <v>0</v>
      </c>
      <c r="K16" s="100">
        <v>0</v>
      </c>
      <c r="L16" s="100">
        <v>118966</v>
      </c>
      <c r="M16" s="100">
        <v>20250</v>
      </c>
      <c r="N16" s="100">
        <v>11599</v>
      </c>
      <c r="O16" s="100">
        <v>17805</v>
      </c>
      <c r="P16" s="100">
        <v>445</v>
      </c>
      <c r="Q16" s="67">
        <f t="shared" si="1"/>
        <v>240445</v>
      </c>
      <c r="R16" s="10"/>
      <c r="S16" s="66">
        <v>58088</v>
      </c>
      <c r="T16" s="66">
        <v>19760</v>
      </c>
      <c r="U16" s="66">
        <v>1060</v>
      </c>
      <c r="V16" s="66">
        <v>17587</v>
      </c>
      <c r="W16" s="66">
        <v>24575</v>
      </c>
      <c r="X16" s="66">
        <v>13605</v>
      </c>
      <c r="Y16" s="66">
        <v>7769</v>
      </c>
      <c r="Z16" s="66">
        <v>5785</v>
      </c>
      <c r="AA16" s="66">
        <v>901</v>
      </c>
      <c r="AB16" s="48">
        <f t="shared" si="2"/>
        <v>149130</v>
      </c>
      <c r="AC16" s="46">
        <f t="shared" si="3"/>
        <v>91315</v>
      </c>
      <c r="AD16" s="41"/>
      <c r="AE16" s="66">
        <v>1955000</v>
      </c>
      <c r="AF16" s="66">
        <v>0</v>
      </c>
      <c r="AG16" s="66">
        <v>349161</v>
      </c>
      <c r="AH16" s="66">
        <v>1743</v>
      </c>
      <c r="AI16" s="62">
        <f t="shared" si="4"/>
        <v>2305904</v>
      </c>
      <c r="AJ16" s="66">
        <v>2633</v>
      </c>
      <c r="AK16" s="62">
        <f t="shared" si="5"/>
        <v>2303271</v>
      </c>
      <c r="AL16" s="41"/>
      <c r="AM16" s="89"/>
      <c r="AN16" s="41"/>
    </row>
    <row r="17" spans="1:40" ht="16.5" customHeight="1">
      <c r="A17" s="9">
        <f t="shared" si="6"/>
        <v>13</v>
      </c>
      <c r="B17" s="91" t="s">
        <v>301</v>
      </c>
      <c r="C17" s="91">
        <v>9545</v>
      </c>
      <c r="D17" s="92" t="s">
        <v>277</v>
      </c>
      <c r="E17" s="146">
        <f t="shared" si="0"/>
        <v>1</v>
      </c>
      <c r="F17" s="138" t="s">
        <v>315</v>
      </c>
      <c r="G17" s="99">
        <v>181287</v>
      </c>
      <c r="H17" s="100">
        <v>0</v>
      </c>
      <c r="I17" s="100">
        <v>3532</v>
      </c>
      <c r="J17" s="100">
        <v>0</v>
      </c>
      <c r="K17" s="100">
        <v>0</v>
      </c>
      <c r="L17" s="100">
        <v>0</v>
      </c>
      <c r="M17" s="100">
        <v>0</v>
      </c>
      <c r="N17" s="100">
        <v>604</v>
      </c>
      <c r="O17" s="100">
        <v>12017</v>
      </c>
      <c r="P17" s="100">
        <v>18546</v>
      </c>
      <c r="Q17" s="67">
        <f t="shared" si="1"/>
        <v>215986</v>
      </c>
      <c r="R17" s="10"/>
      <c r="S17" s="66">
        <v>62050</v>
      </c>
      <c r="T17" s="66">
        <v>0</v>
      </c>
      <c r="U17" s="66">
        <v>1483</v>
      </c>
      <c r="V17" s="66">
        <v>75915</v>
      </c>
      <c r="W17" s="66">
        <v>23872</v>
      </c>
      <c r="X17" s="66">
        <v>38501</v>
      </c>
      <c r="Y17" s="66">
        <v>5045</v>
      </c>
      <c r="Z17" s="66">
        <v>540</v>
      </c>
      <c r="AA17" s="66">
        <v>21255</v>
      </c>
      <c r="AB17" s="48">
        <f t="shared" si="2"/>
        <v>228661</v>
      </c>
      <c r="AC17" s="46">
        <f t="shared" si="3"/>
        <v>-12675</v>
      </c>
      <c r="AD17" s="41"/>
      <c r="AE17" s="66">
        <v>860000</v>
      </c>
      <c r="AF17" s="66">
        <v>922361</v>
      </c>
      <c r="AG17" s="66">
        <v>118665</v>
      </c>
      <c r="AH17" s="66">
        <v>6284</v>
      </c>
      <c r="AI17" s="62">
        <f t="shared" si="4"/>
        <v>1907310</v>
      </c>
      <c r="AJ17" s="66">
        <v>151212</v>
      </c>
      <c r="AK17" s="62">
        <f t="shared" si="5"/>
        <v>1756098</v>
      </c>
      <c r="AL17" s="41"/>
      <c r="AM17" s="89"/>
      <c r="AN17" s="41"/>
    </row>
    <row r="18" spans="1:40" ht="16.5" customHeight="1">
      <c r="A18" s="9">
        <f t="shared" si="6"/>
        <v>14</v>
      </c>
      <c r="B18" s="91" t="s">
        <v>301</v>
      </c>
      <c r="C18" s="91">
        <v>9562</v>
      </c>
      <c r="D18" s="92" t="s">
        <v>120</v>
      </c>
      <c r="E18" s="146">
        <f t="shared" si="0"/>
        <v>1</v>
      </c>
      <c r="F18" s="138" t="s">
        <v>315</v>
      </c>
      <c r="G18" s="99">
        <v>10746</v>
      </c>
      <c r="H18" s="100"/>
      <c r="I18" s="100">
        <v>0</v>
      </c>
      <c r="J18" s="100">
        <v>0</v>
      </c>
      <c r="K18" s="100">
        <v>0</v>
      </c>
      <c r="L18" s="100">
        <v>0</v>
      </c>
      <c r="M18" s="100">
        <v>4800</v>
      </c>
      <c r="N18" s="100">
        <v>5964</v>
      </c>
      <c r="O18" s="100">
        <v>87</v>
      </c>
      <c r="P18" s="100"/>
      <c r="Q18" s="67">
        <f t="shared" si="1"/>
        <v>21597</v>
      </c>
      <c r="R18" s="10"/>
      <c r="S18" s="66">
        <v>4181</v>
      </c>
      <c r="T18" s="66">
        <v>0</v>
      </c>
      <c r="U18" s="66">
        <v>1050</v>
      </c>
      <c r="V18" s="66"/>
      <c r="W18" s="66">
        <v>6157</v>
      </c>
      <c r="X18" s="66">
        <v>776</v>
      </c>
      <c r="Y18" s="66">
        <v>180</v>
      </c>
      <c r="Z18" s="66">
        <v>200</v>
      </c>
      <c r="AA18" s="66">
        <v>2605</v>
      </c>
      <c r="AB18" s="48">
        <f t="shared" si="2"/>
        <v>15149</v>
      </c>
      <c r="AC18" s="46">
        <f t="shared" si="3"/>
        <v>6448</v>
      </c>
      <c r="AD18" s="41"/>
      <c r="AE18" s="66">
        <v>285000</v>
      </c>
      <c r="AF18" s="66"/>
      <c r="AG18" s="66">
        <v>164523</v>
      </c>
      <c r="AH18" s="66">
        <v>0</v>
      </c>
      <c r="AI18" s="62">
        <f t="shared" si="4"/>
        <v>449523</v>
      </c>
      <c r="AJ18" s="66">
        <v>960</v>
      </c>
      <c r="AK18" s="62">
        <f t="shared" si="5"/>
        <v>448563</v>
      </c>
      <c r="AL18" s="41"/>
      <c r="AM18" s="89"/>
      <c r="AN18" s="41"/>
    </row>
    <row r="19" spans="1:40" ht="16.5" customHeight="1">
      <c r="A19" s="9">
        <f t="shared" si="6"/>
        <v>15</v>
      </c>
      <c r="B19" s="91" t="s">
        <v>301</v>
      </c>
      <c r="C19" s="91">
        <v>9599</v>
      </c>
      <c r="D19" s="92" t="s">
        <v>128</v>
      </c>
      <c r="E19" s="146">
        <f t="shared" si="0"/>
        <v>1</v>
      </c>
      <c r="F19" s="138" t="s">
        <v>315</v>
      </c>
      <c r="G19" s="99">
        <v>72357</v>
      </c>
      <c r="H19" s="100">
        <v>0</v>
      </c>
      <c r="I19" s="100">
        <v>830</v>
      </c>
      <c r="J19" s="100">
        <v>0</v>
      </c>
      <c r="K19" s="100">
        <v>59387</v>
      </c>
      <c r="L19" s="100">
        <v>13889</v>
      </c>
      <c r="M19" s="100">
        <v>23844</v>
      </c>
      <c r="N19" s="100">
        <v>7538</v>
      </c>
      <c r="O19" s="100">
        <v>7152</v>
      </c>
      <c r="P19" s="100">
        <v>5158</v>
      </c>
      <c r="Q19" s="67">
        <f t="shared" si="1"/>
        <v>190155</v>
      </c>
      <c r="R19" s="10"/>
      <c r="S19" s="66">
        <v>57695</v>
      </c>
      <c r="T19" s="66"/>
      <c r="U19" s="66">
        <v>6584</v>
      </c>
      <c r="V19" s="66">
        <v>8033</v>
      </c>
      <c r="W19" s="66">
        <v>98249</v>
      </c>
      <c r="X19" s="66">
        <v>30811</v>
      </c>
      <c r="Y19" s="66">
        <v>625</v>
      </c>
      <c r="Z19" s="66">
        <v>7016</v>
      </c>
      <c r="AA19" s="66">
        <v>8428</v>
      </c>
      <c r="AB19" s="48">
        <f t="shared" si="2"/>
        <v>217441</v>
      </c>
      <c r="AC19" s="46">
        <f t="shared" si="3"/>
        <v>-27286</v>
      </c>
      <c r="AD19" s="41"/>
      <c r="AE19" s="66">
        <v>2240000</v>
      </c>
      <c r="AF19" s="66">
        <v>0</v>
      </c>
      <c r="AG19" s="66">
        <v>156879</v>
      </c>
      <c r="AH19" s="66">
        <v>4845</v>
      </c>
      <c r="AI19" s="62">
        <f t="shared" si="4"/>
        <v>2401724</v>
      </c>
      <c r="AJ19" s="66">
        <v>14426</v>
      </c>
      <c r="AK19" s="62">
        <f t="shared" si="5"/>
        <v>2387298</v>
      </c>
      <c r="AL19" s="41"/>
      <c r="AM19" s="89"/>
      <c r="AN19" s="41"/>
    </row>
    <row r="20" spans="1:40" ht="16.5" customHeight="1">
      <c r="A20" s="9">
        <f t="shared" si="6"/>
        <v>16</v>
      </c>
      <c r="B20" s="91" t="s">
        <v>301</v>
      </c>
      <c r="C20" s="91">
        <v>9604</v>
      </c>
      <c r="D20" s="92" t="s">
        <v>129</v>
      </c>
      <c r="E20" s="146">
        <f t="shared" si="0"/>
        <v>1</v>
      </c>
      <c r="F20" s="138" t="s">
        <v>315</v>
      </c>
      <c r="G20" s="99">
        <v>112038</v>
      </c>
      <c r="H20" s="100"/>
      <c r="I20" s="100">
        <v>1966</v>
      </c>
      <c r="J20" s="100">
        <v>0</v>
      </c>
      <c r="K20" s="100">
        <v>2803</v>
      </c>
      <c r="L20" s="100"/>
      <c r="M20" s="100">
        <v>52295</v>
      </c>
      <c r="N20" s="100">
        <v>22180</v>
      </c>
      <c r="O20" s="100">
        <v>8171</v>
      </c>
      <c r="P20" s="100">
        <v>738</v>
      </c>
      <c r="Q20" s="67">
        <f t="shared" si="1"/>
        <v>200191</v>
      </c>
      <c r="R20" s="10"/>
      <c r="S20" s="66">
        <v>50177</v>
      </c>
      <c r="T20" s="66">
        <v>39000</v>
      </c>
      <c r="U20" s="66">
        <v>10211</v>
      </c>
      <c r="V20" s="66">
        <v>35774</v>
      </c>
      <c r="W20" s="66">
        <v>47769</v>
      </c>
      <c r="X20" s="66">
        <v>30409</v>
      </c>
      <c r="Y20" s="66">
        <v>779</v>
      </c>
      <c r="Z20" s="66">
        <v>1187</v>
      </c>
      <c r="AA20" s="66">
        <v>0</v>
      </c>
      <c r="AB20" s="48">
        <f t="shared" si="2"/>
        <v>215306</v>
      </c>
      <c r="AC20" s="46">
        <f t="shared" si="3"/>
        <v>-15115</v>
      </c>
      <c r="AD20" s="41"/>
      <c r="AE20" s="66">
        <v>3415024</v>
      </c>
      <c r="AF20" s="66"/>
      <c r="AG20" s="66">
        <v>696839</v>
      </c>
      <c r="AH20" s="66">
        <v>726</v>
      </c>
      <c r="AI20" s="62">
        <f t="shared" si="4"/>
        <v>4112589</v>
      </c>
      <c r="AJ20" s="66">
        <v>15704</v>
      </c>
      <c r="AK20" s="62">
        <f t="shared" si="5"/>
        <v>4096885</v>
      </c>
      <c r="AL20" s="41"/>
      <c r="AM20" s="89"/>
      <c r="AN20" s="41"/>
    </row>
    <row r="21" spans="1:40" ht="16.5" customHeight="1">
      <c r="A21" s="9">
        <f t="shared" si="6"/>
        <v>17</v>
      </c>
      <c r="B21" s="91" t="s">
        <v>301</v>
      </c>
      <c r="C21" s="91">
        <v>9606</v>
      </c>
      <c r="D21" s="92" t="s">
        <v>289</v>
      </c>
      <c r="E21" s="146" t="str">
        <f t="shared" si="0"/>
        <v> </v>
      </c>
      <c r="F21" s="138" t="s">
        <v>316</v>
      </c>
      <c r="G21" s="99">
        <v>81518</v>
      </c>
      <c r="H21" s="100">
        <v>0</v>
      </c>
      <c r="I21" s="100">
        <v>5150</v>
      </c>
      <c r="J21" s="100">
        <v>0</v>
      </c>
      <c r="K21" s="100">
        <v>2603</v>
      </c>
      <c r="L21" s="100">
        <v>0</v>
      </c>
      <c r="M21" s="100">
        <v>3758</v>
      </c>
      <c r="N21" s="100">
        <v>0</v>
      </c>
      <c r="O21" s="100">
        <v>0</v>
      </c>
      <c r="P21" s="100">
        <v>950</v>
      </c>
      <c r="Q21" s="67">
        <f t="shared" si="1"/>
        <v>93979</v>
      </c>
      <c r="R21" s="10"/>
      <c r="S21" s="66">
        <v>58210</v>
      </c>
      <c r="T21" s="66">
        <v>3758</v>
      </c>
      <c r="U21" s="66">
        <v>431</v>
      </c>
      <c r="V21" s="66">
        <v>0</v>
      </c>
      <c r="W21" s="66">
        <v>14997</v>
      </c>
      <c r="X21" s="66">
        <v>1874</v>
      </c>
      <c r="Y21" s="66">
        <v>0</v>
      </c>
      <c r="Z21" s="66">
        <v>0</v>
      </c>
      <c r="AA21" s="66">
        <v>7770</v>
      </c>
      <c r="AB21" s="48">
        <f t="shared" si="2"/>
        <v>87040</v>
      </c>
      <c r="AC21" s="46">
        <f t="shared" si="3"/>
        <v>6939</v>
      </c>
      <c r="AD21" s="41"/>
      <c r="AE21" s="66">
        <v>0</v>
      </c>
      <c r="AF21" s="66">
        <v>0</v>
      </c>
      <c r="AG21" s="66">
        <v>21350</v>
      </c>
      <c r="AH21" s="66">
        <v>0</v>
      </c>
      <c r="AI21" s="62">
        <f t="shared" si="4"/>
        <v>21350</v>
      </c>
      <c r="AJ21" s="66">
        <v>2001</v>
      </c>
      <c r="AK21" s="62">
        <f t="shared" si="5"/>
        <v>19349</v>
      </c>
      <c r="AL21" s="41"/>
      <c r="AM21" s="89"/>
      <c r="AN21" s="41"/>
    </row>
    <row r="22" spans="1:40" ht="16.5" customHeight="1">
      <c r="A22" s="9">
        <f t="shared" si="6"/>
        <v>18</v>
      </c>
      <c r="B22" s="91" t="s">
        <v>301</v>
      </c>
      <c r="C22" s="91">
        <v>9606</v>
      </c>
      <c r="D22" s="92" t="s">
        <v>320</v>
      </c>
      <c r="E22" s="146">
        <f t="shared" si="0"/>
        <v>1</v>
      </c>
      <c r="F22" s="138" t="s">
        <v>315</v>
      </c>
      <c r="G22" s="99">
        <v>398864</v>
      </c>
      <c r="H22" s="100">
        <v>0</v>
      </c>
      <c r="I22" s="100">
        <v>7841</v>
      </c>
      <c r="J22" s="100"/>
      <c r="K22" s="100"/>
      <c r="L22" s="100"/>
      <c r="M22" s="100">
        <v>35601</v>
      </c>
      <c r="N22" s="100">
        <v>36725</v>
      </c>
      <c r="O22" s="100">
        <v>485</v>
      </c>
      <c r="P22" s="100">
        <v>258</v>
      </c>
      <c r="Q22" s="67">
        <f t="shared" si="1"/>
        <v>479774</v>
      </c>
      <c r="R22" s="10"/>
      <c r="S22" s="66">
        <v>99214</v>
      </c>
      <c r="T22" s="66">
        <v>22862</v>
      </c>
      <c r="U22" s="66">
        <v>2599</v>
      </c>
      <c r="V22" s="66">
        <v>109685</v>
      </c>
      <c r="W22" s="66">
        <v>134635</v>
      </c>
      <c r="X22" s="66">
        <v>88949</v>
      </c>
      <c r="Y22" s="66">
        <v>10708</v>
      </c>
      <c r="Z22" s="66">
        <v>29607</v>
      </c>
      <c r="AA22" s="66">
        <v>0</v>
      </c>
      <c r="AB22" s="48">
        <f t="shared" si="2"/>
        <v>498259</v>
      </c>
      <c r="AC22" s="46">
        <f t="shared" si="3"/>
        <v>-18485</v>
      </c>
      <c r="AD22" s="41"/>
      <c r="AE22" s="66">
        <v>3610000</v>
      </c>
      <c r="AF22" s="66">
        <v>0</v>
      </c>
      <c r="AG22" s="66">
        <v>845500</v>
      </c>
      <c r="AH22" s="66">
        <v>934</v>
      </c>
      <c r="AI22" s="62">
        <f t="shared" si="4"/>
        <v>4456434</v>
      </c>
      <c r="AJ22" s="66">
        <v>112452</v>
      </c>
      <c r="AK22" s="62">
        <f t="shared" si="5"/>
        <v>4343982</v>
      </c>
      <c r="AL22" s="41"/>
      <c r="AM22" s="89"/>
      <c r="AN22" s="41"/>
    </row>
    <row r="23" spans="1:40" ht="16.5" customHeight="1">
      <c r="A23" s="9">
        <f t="shared" si="6"/>
        <v>19</v>
      </c>
      <c r="B23" s="91" t="s">
        <v>301</v>
      </c>
      <c r="C23" s="91">
        <v>9594</v>
      </c>
      <c r="D23" s="92" t="s">
        <v>126</v>
      </c>
      <c r="E23" s="146">
        <f t="shared" si="0"/>
        <v>1</v>
      </c>
      <c r="F23" s="138" t="s">
        <v>315</v>
      </c>
      <c r="G23" s="99">
        <v>16057</v>
      </c>
      <c r="H23" s="100">
        <v>0</v>
      </c>
      <c r="I23" s="100">
        <v>401</v>
      </c>
      <c r="J23" s="100">
        <v>0</v>
      </c>
      <c r="K23" s="100"/>
      <c r="L23" s="100"/>
      <c r="M23" s="100">
        <v>9204</v>
      </c>
      <c r="N23" s="100">
        <v>6874</v>
      </c>
      <c r="O23" s="100">
        <v>23583</v>
      </c>
      <c r="P23" s="100">
        <v>3544</v>
      </c>
      <c r="Q23" s="67">
        <f t="shared" si="1"/>
        <v>59663</v>
      </c>
      <c r="R23" s="10"/>
      <c r="S23" s="66">
        <v>37015</v>
      </c>
      <c r="T23" s="66">
        <v>0</v>
      </c>
      <c r="U23" s="66"/>
      <c r="V23" s="66"/>
      <c r="W23" s="66">
        <v>19355</v>
      </c>
      <c r="X23" s="66">
        <v>10456</v>
      </c>
      <c r="Y23" s="66">
        <v>100</v>
      </c>
      <c r="Z23" s="66">
        <v>410</v>
      </c>
      <c r="AA23" s="66"/>
      <c r="AB23" s="48">
        <f t="shared" si="2"/>
        <v>67336</v>
      </c>
      <c r="AC23" s="46">
        <f t="shared" si="3"/>
        <v>-7673</v>
      </c>
      <c r="AD23" s="41"/>
      <c r="AE23" s="66">
        <v>853000</v>
      </c>
      <c r="AF23" s="66">
        <v>180000</v>
      </c>
      <c r="AG23" s="66">
        <v>181390</v>
      </c>
      <c r="AH23" s="66"/>
      <c r="AI23" s="62">
        <f t="shared" si="4"/>
        <v>1214390</v>
      </c>
      <c r="AJ23" s="66">
        <v>0</v>
      </c>
      <c r="AK23" s="62">
        <f t="shared" si="5"/>
        <v>1214390</v>
      </c>
      <c r="AL23" s="41"/>
      <c r="AM23" s="89"/>
      <c r="AN23" s="41"/>
    </row>
    <row r="24" spans="1:40" ht="16.5" customHeight="1">
      <c r="A24" s="9">
        <f t="shared" si="6"/>
        <v>20</v>
      </c>
      <c r="B24" s="91" t="s">
        <v>301</v>
      </c>
      <c r="C24" s="91">
        <v>9563</v>
      </c>
      <c r="D24" s="92" t="s">
        <v>117</v>
      </c>
      <c r="E24" s="146">
        <f t="shared" si="0"/>
        <v>1</v>
      </c>
      <c r="F24" s="138" t="s">
        <v>315</v>
      </c>
      <c r="G24" s="99">
        <v>90100</v>
      </c>
      <c r="H24" s="100">
        <v>486</v>
      </c>
      <c r="I24" s="100">
        <v>1484</v>
      </c>
      <c r="J24" s="100">
        <v>8531</v>
      </c>
      <c r="K24" s="100">
        <v>4707</v>
      </c>
      <c r="L24" s="100">
        <v>0</v>
      </c>
      <c r="M24" s="100">
        <v>3518</v>
      </c>
      <c r="N24" s="100">
        <v>2944</v>
      </c>
      <c r="O24" s="100"/>
      <c r="P24" s="100">
        <v>2017</v>
      </c>
      <c r="Q24" s="67">
        <f t="shared" si="1"/>
        <v>113787</v>
      </c>
      <c r="R24" s="10"/>
      <c r="S24" s="66">
        <v>54182</v>
      </c>
      <c r="T24" s="66"/>
      <c r="U24" s="66"/>
      <c r="V24" s="66">
        <v>4709</v>
      </c>
      <c r="W24" s="66">
        <v>21451</v>
      </c>
      <c r="X24" s="66">
        <v>10621</v>
      </c>
      <c r="Y24" s="66">
        <v>600</v>
      </c>
      <c r="Z24" s="66">
        <v>1744</v>
      </c>
      <c r="AA24" s="66">
        <v>2072</v>
      </c>
      <c r="AB24" s="48">
        <f t="shared" si="2"/>
        <v>95379</v>
      </c>
      <c r="AC24" s="46">
        <f t="shared" si="3"/>
        <v>18408</v>
      </c>
      <c r="AD24" s="41"/>
      <c r="AE24" s="66">
        <v>810000</v>
      </c>
      <c r="AF24" s="66">
        <v>150000</v>
      </c>
      <c r="AG24" s="66">
        <v>129305</v>
      </c>
      <c r="AH24" s="66">
        <v>0</v>
      </c>
      <c r="AI24" s="62">
        <f t="shared" si="4"/>
        <v>1089305</v>
      </c>
      <c r="AJ24" s="66"/>
      <c r="AK24" s="62">
        <f t="shared" si="5"/>
        <v>1089305</v>
      </c>
      <c r="AL24" s="41"/>
      <c r="AM24" s="89"/>
      <c r="AN24" s="41"/>
    </row>
    <row r="25" spans="1:40" ht="16.5" customHeight="1">
      <c r="A25" s="9">
        <f t="shared" si="6"/>
        <v>21</v>
      </c>
      <c r="B25" s="91" t="s">
        <v>301</v>
      </c>
      <c r="C25" s="91">
        <v>9593</v>
      </c>
      <c r="D25" s="92" t="s">
        <v>127</v>
      </c>
      <c r="E25" s="146">
        <f t="shared" si="0"/>
        <v>1</v>
      </c>
      <c r="F25" s="138" t="s">
        <v>315</v>
      </c>
      <c r="G25" s="99">
        <v>36951</v>
      </c>
      <c r="H25" s="100">
        <v>0</v>
      </c>
      <c r="I25" s="100"/>
      <c r="J25" s="100">
        <v>0</v>
      </c>
      <c r="K25" s="100">
        <v>0</v>
      </c>
      <c r="L25" s="100">
        <v>1087</v>
      </c>
      <c r="M25" s="100">
        <v>1768</v>
      </c>
      <c r="N25" s="100">
        <v>11481</v>
      </c>
      <c r="O25" s="100"/>
      <c r="P25" s="100"/>
      <c r="Q25" s="67">
        <f t="shared" si="1"/>
        <v>51287</v>
      </c>
      <c r="R25" s="10"/>
      <c r="S25" s="66">
        <v>40121</v>
      </c>
      <c r="T25" s="66">
        <v>2509</v>
      </c>
      <c r="U25" s="66">
        <v>650</v>
      </c>
      <c r="V25" s="66">
        <v>1016</v>
      </c>
      <c r="W25" s="66">
        <v>17347</v>
      </c>
      <c r="X25" s="66">
        <v>958</v>
      </c>
      <c r="Y25" s="66"/>
      <c r="Z25" s="66">
        <v>0</v>
      </c>
      <c r="AA25" s="66">
        <v>825</v>
      </c>
      <c r="AB25" s="48">
        <f t="shared" si="2"/>
        <v>63426</v>
      </c>
      <c r="AC25" s="46">
        <f t="shared" si="3"/>
        <v>-12139</v>
      </c>
      <c r="AD25" s="41"/>
      <c r="AE25" s="66"/>
      <c r="AF25" s="66"/>
      <c r="AG25" s="66">
        <v>223817</v>
      </c>
      <c r="AH25" s="66">
        <v>0</v>
      </c>
      <c r="AI25" s="62">
        <f t="shared" si="4"/>
        <v>223817</v>
      </c>
      <c r="AJ25" s="66">
        <v>0</v>
      </c>
      <c r="AK25" s="62">
        <f t="shared" si="5"/>
        <v>223817</v>
      </c>
      <c r="AL25" s="41"/>
      <c r="AM25" s="89"/>
      <c r="AN25" s="41"/>
    </row>
    <row r="26" spans="1:40" ht="16.5" customHeight="1">
      <c r="A26" s="9">
        <f t="shared" si="6"/>
        <v>22</v>
      </c>
      <c r="B26" s="91" t="s">
        <v>301</v>
      </c>
      <c r="C26" s="91">
        <v>9529</v>
      </c>
      <c r="D26" s="92" t="s">
        <v>231</v>
      </c>
      <c r="E26" s="146" t="str">
        <f t="shared" si="0"/>
        <v> </v>
      </c>
      <c r="F26" s="138" t="s">
        <v>316</v>
      </c>
      <c r="G26" s="99">
        <v>70875</v>
      </c>
      <c r="H26" s="100">
        <v>2505</v>
      </c>
      <c r="I26" s="100">
        <v>0</v>
      </c>
      <c r="J26" s="100">
        <v>0</v>
      </c>
      <c r="K26" s="100"/>
      <c r="L26" s="100">
        <v>9993</v>
      </c>
      <c r="M26" s="100">
        <v>96927</v>
      </c>
      <c r="N26" s="100">
        <v>31891</v>
      </c>
      <c r="O26" s="100">
        <v>14198</v>
      </c>
      <c r="P26" s="100">
        <v>1468</v>
      </c>
      <c r="Q26" s="67">
        <f t="shared" si="1"/>
        <v>227857</v>
      </c>
      <c r="R26" s="10"/>
      <c r="S26" s="66">
        <v>55704</v>
      </c>
      <c r="T26" s="66">
        <v>16640</v>
      </c>
      <c r="U26" s="66">
        <v>15153</v>
      </c>
      <c r="V26" s="66">
        <v>22286</v>
      </c>
      <c r="W26" s="66">
        <v>58005</v>
      </c>
      <c r="X26" s="66">
        <v>28630</v>
      </c>
      <c r="Y26" s="66">
        <v>1000</v>
      </c>
      <c r="Z26" s="66">
        <v>1386</v>
      </c>
      <c r="AA26" s="66"/>
      <c r="AB26" s="48">
        <f t="shared" si="2"/>
        <v>198804</v>
      </c>
      <c r="AC26" s="46">
        <f t="shared" si="3"/>
        <v>29053</v>
      </c>
      <c r="AD26" s="41"/>
      <c r="AE26" s="66">
        <v>2110000</v>
      </c>
      <c r="AF26" s="66">
        <v>18505</v>
      </c>
      <c r="AG26" s="66">
        <v>2212283</v>
      </c>
      <c r="AH26" s="66">
        <v>18437</v>
      </c>
      <c r="AI26" s="62">
        <f t="shared" si="4"/>
        <v>4359225</v>
      </c>
      <c r="AJ26" s="66">
        <v>603848</v>
      </c>
      <c r="AK26" s="62">
        <f t="shared" si="5"/>
        <v>3755377</v>
      </c>
      <c r="AL26" s="41"/>
      <c r="AM26" s="89"/>
      <c r="AN26" s="41"/>
    </row>
    <row r="27" spans="1:40" ht="16.5" customHeight="1">
      <c r="A27" s="9">
        <f t="shared" si="6"/>
        <v>23</v>
      </c>
      <c r="B27" s="91" t="s">
        <v>301</v>
      </c>
      <c r="C27" s="91">
        <v>9555</v>
      </c>
      <c r="D27" s="92" t="s">
        <v>115</v>
      </c>
      <c r="E27" s="146">
        <f t="shared" si="0"/>
        <v>1</v>
      </c>
      <c r="F27" s="138" t="s">
        <v>315</v>
      </c>
      <c r="G27" s="99">
        <v>96324</v>
      </c>
      <c r="H27" s="100">
        <v>3513</v>
      </c>
      <c r="I27" s="100">
        <v>507</v>
      </c>
      <c r="J27" s="100"/>
      <c r="K27" s="100"/>
      <c r="L27" s="100">
        <v>20000</v>
      </c>
      <c r="M27" s="100">
        <v>19018</v>
      </c>
      <c r="N27" s="100">
        <v>9117</v>
      </c>
      <c r="O27" s="100">
        <v>1785</v>
      </c>
      <c r="P27" s="100"/>
      <c r="Q27" s="67">
        <f aca="true" t="shared" si="7" ref="Q27:Q53">SUM(G27:P27)</f>
        <v>150264</v>
      </c>
      <c r="R27" s="10"/>
      <c r="S27" s="66">
        <v>43973</v>
      </c>
      <c r="T27" s="66">
        <v>13575</v>
      </c>
      <c r="U27" s="66">
        <v>246</v>
      </c>
      <c r="V27" s="66">
        <v>6570</v>
      </c>
      <c r="W27" s="66">
        <v>30110</v>
      </c>
      <c r="X27" s="66">
        <v>21939</v>
      </c>
      <c r="Y27" s="66">
        <v>2103</v>
      </c>
      <c r="Z27" s="66">
        <v>10100</v>
      </c>
      <c r="AA27" s="66">
        <v>27889</v>
      </c>
      <c r="AB27" s="48">
        <f aca="true" t="shared" si="8" ref="AB27:AB53">SUM(S27:AA27)</f>
        <v>156505</v>
      </c>
      <c r="AC27" s="46">
        <f aca="true" t="shared" si="9" ref="AC27:AC53">+Q27-AB27</f>
        <v>-6241</v>
      </c>
      <c r="AD27" s="41"/>
      <c r="AE27" s="66">
        <v>2485000</v>
      </c>
      <c r="AF27" s="66">
        <v>300000</v>
      </c>
      <c r="AG27" s="66">
        <v>190186</v>
      </c>
      <c r="AH27" s="66">
        <v>0</v>
      </c>
      <c r="AI27" s="62">
        <f aca="true" t="shared" si="10" ref="AI27:AI53">SUM(AE27:AH27)</f>
        <v>2975186</v>
      </c>
      <c r="AJ27" s="66">
        <v>0</v>
      </c>
      <c r="AK27" s="62">
        <f aca="true" t="shared" si="11" ref="AK27:AK53">+AI27-AJ27</f>
        <v>2975186</v>
      </c>
      <c r="AL27" s="41"/>
      <c r="AM27" s="89"/>
      <c r="AN27" s="41"/>
    </row>
    <row r="28" spans="1:40" ht="16.5" customHeight="1">
      <c r="A28" s="9">
        <f aca="true" t="shared" si="12" ref="A28:A53">+A27+1</f>
        <v>24</v>
      </c>
      <c r="B28" s="91" t="s">
        <v>301</v>
      </c>
      <c r="C28" s="91">
        <v>9548</v>
      </c>
      <c r="D28" s="92" t="s">
        <v>111</v>
      </c>
      <c r="E28" s="146">
        <f t="shared" si="0"/>
        <v>1</v>
      </c>
      <c r="F28" s="138" t="s">
        <v>315</v>
      </c>
      <c r="G28" s="99">
        <v>166995</v>
      </c>
      <c r="H28" s="100"/>
      <c r="I28" s="100">
        <v>6770</v>
      </c>
      <c r="J28" s="100"/>
      <c r="K28" s="100"/>
      <c r="L28" s="100">
        <v>58306</v>
      </c>
      <c r="M28" s="100">
        <v>12400</v>
      </c>
      <c r="N28" s="100">
        <v>4423</v>
      </c>
      <c r="O28" s="100">
        <v>1871</v>
      </c>
      <c r="P28" s="100">
        <v>1543</v>
      </c>
      <c r="Q28" s="67">
        <f t="shared" si="7"/>
        <v>252308</v>
      </c>
      <c r="R28" s="10"/>
      <c r="S28" s="66">
        <v>23393</v>
      </c>
      <c r="T28" s="66">
        <v>4532</v>
      </c>
      <c r="U28" s="66">
        <v>6745</v>
      </c>
      <c r="V28" s="66">
        <v>14959</v>
      </c>
      <c r="W28" s="66">
        <v>67801</v>
      </c>
      <c r="X28" s="66">
        <v>36809</v>
      </c>
      <c r="Y28" s="66">
        <v>2047</v>
      </c>
      <c r="Z28" s="66">
        <v>7939</v>
      </c>
      <c r="AA28" s="66"/>
      <c r="AB28" s="48">
        <f t="shared" si="8"/>
        <v>164225</v>
      </c>
      <c r="AC28" s="46">
        <f t="shared" si="9"/>
        <v>88083</v>
      </c>
      <c r="AD28" s="41"/>
      <c r="AE28" s="66">
        <v>5359581</v>
      </c>
      <c r="AF28" s="66"/>
      <c r="AG28" s="66">
        <v>134127</v>
      </c>
      <c r="AH28" s="66">
        <v>0</v>
      </c>
      <c r="AI28" s="62">
        <f t="shared" si="10"/>
        <v>5493708</v>
      </c>
      <c r="AJ28" s="66">
        <v>0</v>
      </c>
      <c r="AK28" s="62">
        <f t="shared" si="11"/>
        <v>5493708</v>
      </c>
      <c r="AL28" s="41"/>
      <c r="AM28" s="89"/>
      <c r="AN28" s="41"/>
    </row>
    <row r="29" spans="1:40" ht="16.5" customHeight="1">
      <c r="A29" s="9">
        <f t="shared" si="12"/>
        <v>25</v>
      </c>
      <c r="B29" s="91" t="s">
        <v>301</v>
      </c>
      <c r="C29" s="91">
        <v>9549</v>
      </c>
      <c r="D29" s="92" t="s">
        <v>112</v>
      </c>
      <c r="E29" s="146">
        <f t="shared" si="0"/>
        <v>1</v>
      </c>
      <c r="F29" s="138" t="s">
        <v>315</v>
      </c>
      <c r="G29" s="99">
        <v>113743</v>
      </c>
      <c r="H29" s="100">
        <v>0</v>
      </c>
      <c r="I29" s="100">
        <v>1037</v>
      </c>
      <c r="J29" s="100">
        <v>0</v>
      </c>
      <c r="K29" s="100">
        <v>18500</v>
      </c>
      <c r="L29" s="100">
        <v>0</v>
      </c>
      <c r="M29" s="100">
        <v>31730</v>
      </c>
      <c r="N29" s="100">
        <v>1489</v>
      </c>
      <c r="O29" s="100">
        <v>5929</v>
      </c>
      <c r="P29" s="100">
        <v>2548</v>
      </c>
      <c r="Q29" s="67">
        <f t="shared" si="7"/>
        <v>174976</v>
      </c>
      <c r="R29" s="10"/>
      <c r="S29" s="66">
        <v>49164</v>
      </c>
      <c r="T29" s="66">
        <v>20800</v>
      </c>
      <c r="U29" s="66">
        <v>1236</v>
      </c>
      <c r="V29" s="66">
        <v>7215</v>
      </c>
      <c r="W29" s="66">
        <v>27141</v>
      </c>
      <c r="X29" s="66">
        <v>26613</v>
      </c>
      <c r="Y29" s="66">
        <v>3508</v>
      </c>
      <c r="Z29" s="66">
        <v>1000</v>
      </c>
      <c r="AA29" s="66"/>
      <c r="AB29" s="48">
        <f t="shared" si="8"/>
        <v>136677</v>
      </c>
      <c r="AC29" s="46">
        <f t="shared" si="9"/>
        <v>38299</v>
      </c>
      <c r="AD29" s="41"/>
      <c r="AE29" s="66">
        <v>1195000</v>
      </c>
      <c r="AF29" s="66">
        <v>0</v>
      </c>
      <c r="AG29" s="66">
        <v>87290</v>
      </c>
      <c r="AH29" s="66">
        <v>0</v>
      </c>
      <c r="AI29" s="62">
        <f t="shared" si="10"/>
        <v>1282290</v>
      </c>
      <c r="AJ29" s="66">
        <v>0</v>
      </c>
      <c r="AK29" s="62">
        <f t="shared" si="11"/>
        <v>1282290</v>
      </c>
      <c r="AL29" s="41"/>
      <c r="AM29" s="89"/>
      <c r="AN29" s="41"/>
    </row>
    <row r="30" spans="1:40" ht="16.5" customHeight="1">
      <c r="A30" s="9">
        <f t="shared" si="12"/>
        <v>26</v>
      </c>
      <c r="B30" s="91" t="s">
        <v>301</v>
      </c>
      <c r="C30" s="91">
        <v>9615</v>
      </c>
      <c r="D30" s="92" t="s">
        <v>235</v>
      </c>
      <c r="E30" s="146" t="str">
        <f t="shared" si="0"/>
        <v> </v>
      </c>
      <c r="F30" s="138" t="s">
        <v>316</v>
      </c>
      <c r="G30" s="99">
        <v>80231</v>
      </c>
      <c r="H30" s="100">
        <v>0</v>
      </c>
      <c r="I30" s="100">
        <v>0</v>
      </c>
      <c r="J30" s="100">
        <v>0</v>
      </c>
      <c r="K30" s="100">
        <v>0</v>
      </c>
      <c r="L30" s="100">
        <v>38025</v>
      </c>
      <c r="M30" s="100">
        <v>8218</v>
      </c>
      <c r="N30" s="100">
        <v>0</v>
      </c>
      <c r="O30" s="100">
        <v>19991</v>
      </c>
      <c r="P30" s="100">
        <v>0</v>
      </c>
      <c r="Q30" s="67">
        <f t="shared" si="7"/>
        <v>146465</v>
      </c>
      <c r="R30" s="7"/>
      <c r="S30" s="66">
        <v>59411</v>
      </c>
      <c r="T30" s="66">
        <v>0</v>
      </c>
      <c r="U30" s="66">
        <v>0</v>
      </c>
      <c r="V30" s="66">
        <v>45275</v>
      </c>
      <c r="W30" s="66">
        <v>40638</v>
      </c>
      <c r="X30" s="66">
        <v>19074</v>
      </c>
      <c r="Y30" s="66">
        <v>22400</v>
      </c>
      <c r="Z30" s="66">
        <v>0</v>
      </c>
      <c r="AA30" s="66">
        <v>0</v>
      </c>
      <c r="AB30" s="48">
        <f t="shared" si="8"/>
        <v>186798</v>
      </c>
      <c r="AC30" s="46">
        <f t="shared" si="9"/>
        <v>-40333</v>
      </c>
      <c r="AD30" s="41"/>
      <c r="AE30" s="66">
        <v>3990000</v>
      </c>
      <c r="AF30" s="66">
        <v>28454</v>
      </c>
      <c r="AG30" s="66">
        <v>911133</v>
      </c>
      <c r="AH30" s="66">
        <v>0</v>
      </c>
      <c r="AI30" s="62">
        <f t="shared" si="10"/>
        <v>4929587</v>
      </c>
      <c r="AJ30" s="66">
        <v>8820</v>
      </c>
      <c r="AK30" s="62">
        <f t="shared" si="11"/>
        <v>4920767</v>
      </c>
      <c r="AL30" s="41"/>
      <c r="AM30" s="89"/>
      <c r="AN30" s="41"/>
    </row>
    <row r="31" spans="1:40" ht="16.5" customHeight="1">
      <c r="A31" s="9">
        <f t="shared" si="12"/>
        <v>27</v>
      </c>
      <c r="B31" s="91" t="s">
        <v>301</v>
      </c>
      <c r="C31" s="91">
        <v>9614</v>
      </c>
      <c r="D31" s="92" t="s">
        <v>271</v>
      </c>
      <c r="E31" s="146">
        <f t="shared" si="0"/>
        <v>1</v>
      </c>
      <c r="F31" s="138" t="s">
        <v>315</v>
      </c>
      <c r="G31" s="99">
        <v>115125</v>
      </c>
      <c r="H31" s="100">
        <v>0</v>
      </c>
      <c r="I31" s="100">
        <v>6539</v>
      </c>
      <c r="J31" s="100">
        <v>0</v>
      </c>
      <c r="K31" s="100">
        <v>0</v>
      </c>
      <c r="L31" s="100">
        <v>0</v>
      </c>
      <c r="M31" s="100">
        <v>14555</v>
      </c>
      <c r="N31" s="100">
        <v>7761</v>
      </c>
      <c r="O31" s="100"/>
      <c r="P31" s="100">
        <v>14313</v>
      </c>
      <c r="Q31" s="67">
        <f t="shared" si="7"/>
        <v>158293</v>
      </c>
      <c r="R31" s="7"/>
      <c r="S31" s="66">
        <v>39239</v>
      </c>
      <c r="T31" s="66"/>
      <c r="U31" s="66">
        <v>13361</v>
      </c>
      <c r="V31" s="66">
        <v>21490</v>
      </c>
      <c r="W31" s="66">
        <v>62551</v>
      </c>
      <c r="X31" s="66">
        <v>37437</v>
      </c>
      <c r="Y31" s="66">
        <v>6539</v>
      </c>
      <c r="Z31" s="66">
        <v>1000</v>
      </c>
      <c r="AA31" s="66">
        <v>4616</v>
      </c>
      <c r="AB31" s="48">
        <f t="shared" si="8"/>
        <v>186233</v>
      </c>
      <c r="AC31" s="46">
        <f t="shared" si="9"/>
        <v>-27940</v>
      </c>
      <c r="AD31" s="41"/>
      <c r="AE31" s="66">
        <v>1068796</v>
      </c>
      <c r="AF31" s="66">
        <v>27462</v>
      </c>
      <c r="AG31" s="66">
        <v>178928</v>
      </c>
      <c r="AH31" s="66">
        <v>5533</v>
      </c>
      <c r="AI31" s="62">
        <f t="shared" si="10"/>
        <v>1280719</v>
      </c>
      <c r="AJ31" s="66">
        <v>2262</v>
      </c>
      <c r="AK31" s="62">
        <f t="shared" si="11"/>
        <v>1278457</v>
      </c>
      <c r="AL31" s="41"/>
      <c r="AM31" s="89"/>
      <c r="AN31" s="41"/>
    </row>
    <row r="32" spans="1:40" ht="16.5" customHeight="1">
      <c r="A32" s="9">
        <f t="shared" si="12"/>
        <v>28</v>
      </c>
      <c r="B32" s="91" t="s">
        <v>301</v>
      </c>
      <c r="C32" s="91">
        <v>14765</v>
      </c>
      <c r="D32" s="92" t="s">
        <v>123</v>
      </c>
      <c r="E32" s="146">
        <f t="shared" si="0"/>
        <v>1</v>
      </c>
      <c r="F32" s="138" t="s">
        <v>315</v>
      </c>
      <c r="G32" s="99">
        <v>62564</v>
      </c>
      <c r="H32" s="100">
        <v>0</v>
      </c>
      <c r="I32" s="100">
        <v>70494</v>
      </c>
      <c r="J32" s="100">
        <v>0</v>
      </c>
      <c r="K32" s="100">
        <v>0</v>
      </c>
      <c r="L32" s="100"/>
      <c r="M32" s="100">
        <v>24267</v>
      </c>
      <c r="N32" s="100">
        <v>47664</v>
      </c>
      <c r="O32" s="100">
        <v>11432</v>
      </c>
      <c r="P32" s="100">
        <v>2836</v>
      </c>
      <c r="Q32" s="67">
        <f t="shared" si="7"/>
        <v>219257</v>
      </c>
      <c r="R32" s="7"/>
      <c r="S32" s="66">
        <v>27699</v>
      </c>
      <c r="T32" s="66"/>
      <c r="U32" s="66"/>
      <c r="V32" s="66">
        <v>26125</v>
      </c>
      <c r="W32" s="66">
        <v>41596</v>
      </c>
      <c r="X32" s="66">
        <v>29837</v>
      </c>
      <c r="Y32" s="66"/>
      <c r="Z32" s="66">
        <v>0</v>
      </c>
      <c r="AA32" s="66">
        <v>54470</v>
      </c>
      <c r="AB32" s="48">
        <f t="shared" si="8"/>
        <v>179727</v>
      </c>
      <c r="AC32" s="46">
        <f t="shared" si="9"/>
        <v>39530</v>
      </c>
      <c r="AD32" s="41"/>
      <c r="AE32" s="66">
        <v>2327648</v>
      </c>
      <c r="AF32" s="66">
        <v>270838</v>
      </c>
      <c r="AG32" s="66">
        <v>527870</v>
      </c>
      <c r="AH32" s="66">
        <v>29452</v>
      </c>
      <c r="AI32" s="62">
        <f t="shared" si="10"/>
        <v>3155808</v>
      </c>
      <c r="AJ32" s="66">
        <v>22177</v>
      </c>
      <c r="AK32" s="62">
        <f t="shared" si="11"/>
        <v>3133631</v>
      </c>
      <c r="AL32" s="41"/>
      <c r="AM32" s="89"/>
      <c r="AN32" s="41"/>
    </row>
    <row r="33" spans="1:40" ht="16.5" customHeight="1">
      <c r="A33" s="9">
        <f t="shared" si="12"/>
        <v>29</v>
      </c>
      <c r="B33" s="91" t="s">
        <v>301</v>
      </c>
      <c r="C33" s="91">
        <v>9581</v>
      </c>
      <c r="D33" s="92" t="s">
        <v>124</v>
      </c>
      <c r="E33" s="146">
        <f t="shared" si="0"/>
        <v>1</v>
      </c>
      <c r="F33" s="138" t="s">
        <v>315</v>
      </c>
      <c r="G33" s="99">
        <v>330999</v>
      </c>
      <c r="H33" s="100">
        <v>13585</v>
      </c>
      <c r="I33" s="100">
        <v>64524</v>
      </c>
      <c r="J33" s="100"/>
      <c r="K33" s="100">
        <v>40397</v>
      </c>
      <c r="L33" s="100">
        <v>0</v>
      </c>
      <c r="M33" s="100">
        <v>17393</v>
      </c>
      <c r="N33" s="100">
        <v>643</v>
      </c>
      <c r="O33" s="100">
        <v>37999</v>
      </c>
      <c r="P33" s="100">
        <v>2524</v>
      </c>
      <c r="Q33" s="67">
        <f t="shared" si="7"/>
        <v>508064</v>
      </c>
      <c r="R33" s="7"/>
      <c r="S33" s="66">
        <v>57800</v>
      </c>
      <c r="T33" s="66">
        <v>20020</v>
      </c>
      <c r="U33" s="66">
        <v>0</v>
      </c>
      <c r="V33" s="66">
        <v>138333</v>
      </c>
      <c r="W33" s="66">
        <v>22091</v>
      </c>
      <c r="X33" s="66">
        <v>108735</v>
      </c>
      <c r="Y33" s="66">
        <v>99293</v>
      </c>
      <c r="Z33" s="66">
        <v>78175</v>
      </c>
      <c r="AA33" s="66">
        <v>3345</v>
      </c>
      <c r="AB33" s="48">
        <f t="shared" si="8"/>
        <v>527792</v>
      </c>
      <c r="AC33" s="46">
        <f t="shared" si="9"/>
        <v>-19728</v>
      </c>
      <c r="AD33" s="41"/>
      <c r="AE33" s="66">
        <v>1898842</v>
      </c>
      <c r="AF33" s="66">
        <v>26933</v>
      </c>
      <c r="AG33" s="66">
        <v>39040</v>
      </c>
      <c r="AH33" s="66">
        <v>891</v>
      </c>
      <c r="AI33" s="62">
        <f t="shared" si="10"/>
        <v>1965706</v>
      </c>
      <c r="AJ33" s="66">
        <v>29136</v>
      </c>
      <c r="AK33" s="62">
        <f t="shared" si="11"/>
        <v>1936570</v>
      </c>
      <c r="AL33" s="41"/>
      <c r="AM33" s="89"/>
      <c r="AN33" s="41"/>
    </row>
    <row r="34" spans="1:40" ht="16.5" customHeight="1">
      <c r="A34" s="9">
        <f t="shared" si="12"/>
        <v>30</v>
      </c>
      <c r="B34" s="91" t="s">
        <v>301</v>
      </c>
      <c r="C34" s="91">
        <v>9583</v>
      </c>
      <c r="D34" s="92" t="s">
        <v>125</v>
      </c>
      <c r="E34" s="146">
        <f t="shared" si="0"/>
        <v>1</v>
      </c>
      <c r="F34" s="138" t="s">
        <v>315</v>
      </c>
      <c r="G34" s="99">
        <v>65368</v>
      </c>
      <c r="H34" s="100">
        <v>857</v>
      </c>
      <c r="I34" s="100">
        <v>29283</v>
      </c>
      <c r="J34" s="100">
        <v>0</v>
      </c>
      <c r="K34" s="100">
        <v>5599</v>
      </c>
      <c r="L34" s="100"/>
      <c r="M34" s="100">
        <v>6688</v>
      </c>
      <c r="N34" s="100">
        <v>24929</v>
      </c>
      <c r="O34" s="100">
        <v>3901</v>
      </c>
      <c r="P34" s="100">
        <v>1022</v>
      </c>
      <c r="Q34" s="67">
        <f t="shared" si="7"/>
        <v>137647</v>
      </c>
      <c r="R34" s="7"/>
      <c r="S34" s="66">
        <v>28006</v>
      </c>
      <c r="T34" s="66">
        <v>10010</v>
      </c>
      <c r="U34" s="66">
        <v>5463</v>
      </c>
      <c r="V34" s="66">
        <v>62757</v>
      </c>
      <c r="W34" s="66">
        <v>14568</v>
      </c>
      <c r="X34" s="66">
        <v>38169</v>
      </c>
      <c r="Y34" s="66">
        <v>9172</v>
      </c>
      <c r="Z34" s="66">
        <v>2392</v>
      </c>
      <c r="AA34" s="66">
        <v>2965</v>
      </c>
      <c r="AB34" s="48">
        <f t="shared" si="8"/>
        <v>173502</v>
      </c>
      <c r="AC34" s="46">
        <f t="shared" si="9"/>
        <v>-35855</v>
      </c>
      <c r="AD34" s="41"/>
      <c r="AE34" s="66">
        <v>855438</v>
      </c>
      <c r="AF34" s="66">
        <v>19604</v>
      </c>
      <c r="AG34" s="66">
        <v>548350</v>
      </c>
      <c r="AH34" s="66">
        <v>188</v>
      </c>
      <c r="AI34" s="62">
        <f t="shared" si="10"/>
        <v>1423580</v>
      </c>
      <c r="AJ34" s="66">
        <v>26150</v>
      </c>
      <c r="AK34" s="62">
        <f t="shared" si="11"/>
        <v>1397430</v>
      </c>
      <c r="AL34" s="41"/>
      <c r="AM34" s="89"/>
      <c r="AN34" s="41"/>
    </row>
    <row r="35" spans="1:40" ht="16.5" customHeight="1">
      <c r="A35" s="9">
        <f t="shared" si="12"/>
        <v>31</v>
      </c>
      <c r="B35" s="91" t="s">
        <v>301</v>
      </c>
      <c r="C35" s="91">
        <v>9618</v>
      </c>
      <c r="D35" s="92" t="s">
        <v>272</v>
      </c>
      <c r="E35" s="146" t="str">
        <f t="shared" si="0"/>
        <v> </v>
      </c>
      <c r="F35" s="138" t="s">
        <v>316</v>
      </c>
      <c r="G35" s="99">
        <v>86775</v>
      </c>
      <c r="H35" s="100">
        <v>0</v>
      </c>
      <c r="I35" s="100">
        <v>0</v>
      </c>
      <c r="J35" s="100">
        <v>20000</v>
      </c>
      <c r="K35" s="100">
        <v>0</v>
      </c>
      <c r="L35" s="100">
        <v>0</v>
      </c>
      <c r="M35" s="100">
        <v>7806</v>
      </c>
      <c r="N35" s="100">
        <v>3047</v>
      </c>
      <c r="O35" s="100">
        <v>0</v>
      </c>
      <c r="P35" s="100">
        <v>3327</v>
      </c>
      <c r="Q35" s="67">
        <f t="shared" si="7"/>
        <v>120955</v>
      </c>
      <c r="R35" s="7"/>
      <c r="S35" s="66">
        <v>49769</v>
      </c>
      <c r="T35" s="66">
        <v>3052</v>
      </c>
      <c r="U35" s="66">
        <v>0</v>
      </c>
      <c r="V35" s="66">
        <v>0</v>
      </c>
      <c r="W35" s="66">
        <v>19907</v>
      </c>
      <c r="X35" s="66">
        <v>11537</v>
      </c>
      <c r="Y35" s="66">
        <v>0</v>
      </c>
      <c r="Z35" s="66">
        <v>0</v>
      </c>
      <c r="AA35" s="66">
        <v>2318</v>
      </c>
      <c r="AB35" s="48">
        <f t="shared" si="8"/>
        <v>86583</v>
      </c>
      <c r="AC35" s="46">
        <f t="shared" si="9"/>
        <v>34372</v>
      </c>
      <c r="AD35" s="41"/>
      <c r="AE35" s="66">
        <v>1854320</v>
      </c>
      <c r="AF35" s="66">
        <v>35354</v>
      </c>
      <c r="AG35" s="66">
        <v>86052</v>
      </c>
      <c r="AH35" s="66">
        <v>0</v>
      </c>
      <c r="AI35" s="62">
        <f t="shared" si="10"/>
        <v>1975726</v>
      </c>
      <c r="AJ35" s="66">
        <v>0</v>
      </c>
      <c r="AK35" s="62">
        <f t="shared" si="11"/>
        <v>1975726</v>
      </c>
      <c r="AL35" s="41"/>
      <c r="AM35" s="89"/>
      <c r="AN35" s="41"/>
    </row>
    <row r="36" spans="1:40" ht="16.5" customHeight="1">
      <c r="A36" s="9">
        <f t="shared" si="12"/>
        <v>32</v>
      </c>
      <c r="B36" s="91" t="s">
        <v>301</v>
      </c>
      <c r="C36" s="91">
        <v>9619</v>
      </c>
      <c r="D36" s="92" t="s">
        <v>132</v>
      </c>
      <c r="E36" s="146">
        <f t="shared" si="0"/>
        <v>1</v>
      </c>
      <c r="F36" s="138" t="s">
        <v>315</v>
      </c>
      <c r="G36" s="99">
        <v>174885</v>
      </c>
      <c r="H36" s="100">
        <v>0</v>
      </c>
      <c r="I36" s="100">
        <v>13930</v>
      </c>
      <c r="J36" s="100">
        <v>126413</v>
      </c>
      <c r="K36" s="100"/>
      <c r="L36" s="100">
        <v>0</v>
      </c>
      <c r="M36" s="100">
        <v>24658</v>
      </c>
      <c r="N36" s="100">
        <v>69231</v>
      </c>
      <c r="O36" s="100">
        <v>1693</v>
      </c>
      <c r="P36" s="100">
        <v>0</v>
      </c>
      <c r="Q36" s="67">
        <f t="shared" si="7"/>
        <v>410810</v>
      </c>
      <c r="R36" s="7"/>
      <c r="S36" s="66">
        <v>56525</v>
      </c>
      <c r="T36" s="66">
        <v>24960</v>
      </c>
      <c r="U36" s="66">
        <v>2375</v>
      </c>
      <c r="V36" s="66">
        <v>83281</v>
      </c>
      <c r="W36" s="66">
        <v>23186</v>
      </c>
      <c r="X36" s="66">
        <v>35531</v>
      </c>
      <c r="Y36" s="66">
        <v>8902</v>
      </c>
      <c r="Z36" s="66">
        <v>12000</v>
      </c>
      <c r="AA36" s="66">
        <v>224</v>
      </c>
      <c r="AB36" s="48">
        <f t="shared" si="8"/>
        <v>246984</v>
      </c>
      <c r="AC36" s="46">
        <f t="shared" si="9"/>
        <v>163826</v>
      </c>
      <c r="AD36" s="41"/>
      <c r="AE36" s="66">
        <v>2247749</v>
      </c>
      <c r="AF36" s="66">
        <v>5903</v>
      </c>
      <c r="AG36" s="66">
        <v>1573839</v>
      </c>
      <c r="AH36" s="66"/>
      <c r="AI36" s="62">
        <f t="shared" si="10"/>
        <v>3827491</v>
      </c>
      <c r="AJ36" s="66">
        <v>18387</v>
      </c>
      <c r="AK36" s="62">
        <f t="shared" si="11"/>
        <v>3809104</v>
      </c>
      <c r="AL36" s="41"/>
      <c r="AM36" s="89"/>
      <c r="AN36" s="41"/>
    </row>
    <row r="37" spans="1:40" ht="16.5" customHeight="1">
      <c r="A37" s="9">
        <f t="shared" si="12"/>
        <v>33</v>
      </c>
      <c r="B37" s="91" t="s">
        <v>301</v>
      </c>
      <c r="C37" s="91">
        <v>9616</v>
      </c>
      <c r="D37" s="92" t="s">
        <v>133</v>
      </c>
      <c r="E37" s="146" t="str">
        <f t="shared" si="0"/>
        <v> </v>
      </c>
      <c r="F37" s="138" t="s">
        <v>316</v>
      </c>
      <c r="G37" s="99">
        <v>103788</v>
      </c>
      <c r="H37" s="100">
        <v>0</v>
      </c>
      <c r="I37" s="100">
        <v>0</v>
      </c>
      <c r="J37" s="100">
        <v>91187</v>
      </c>
      <c r="K37" s="100">
        <v>0</v>
      </c>
      <c r="L37" s="100">
        <v>71793</v>
      </c>
      <c r="M37" s="100">
        <v>4354</v>
      </c>
      <c r="N37" s="100">
        <v>0</v>
      </c>
      <c r="O37" s="100">
        <v>7812</v>
      </c>
      <c r="P37" s="100">
        <v>0</v>
      </c>
      <c r="Q37" s="67">
        <f t="shared" si="7"/>
        <v>278934</v>
      </c>
      <c r="R37" s="7"/>
      <c r="S37" s="66">
        <v>51929</v>
      </c>
      <c r="T37" s="66">
        <v>4190</v>
      </c>
      <c r="U37" s="66">
        <v>0</v>
      </c>
      <c r="V37" s="66">
        <v>0</v>
      </c>
      <c r="W37" s="66">
        <v>0</v>
      </c>
      <c r="X37" s="66">
        <v>23409</v>
      </c>
      <c r="Y37" s="66">
        <v>19350</v>
      </c>
      <c r="Z37" s="66">
        <v>0</v>
      </c>
      <c r="AA37" s="66">
        <v>0</v>
      </c>
      <c r="AB37" s="48">
        <f t="shared" si="8"/>
        <v>98878</v>
      </c>
      <c r="AC37" s="46">
        <f t="shared" si="9"/>
        <v>180056</v>
      </c>
      <c r="AD37" s="41"/>
      <c r="AE37" s="66">
        <v>2905000</v>
      </c>
      <c r="AF37" s="66">
        <v>0</v>
      </c>
      <c r="AG37" s="66">
        <v>151334</v>
      </c>
      <c r="AH37" s="66">
        <v>0</v>
      </c>
      <c r="AI37" s="62">
        <f t="shared" si="10"/>
        <v>3056334</v>
      </c>
      <c r="AJ37" s="66">
        <v>0</v>
      </c>
      <c r="AK37" s="62">
        <f t="shared" si="11"/>
        <v>3056334</v>
      </c>
      <c r="AL37" s="41"/>
      <c r="AM37" s="89"/>
      <c r="AN37" s="41"/>
    </row>
    <row r="38" spans="1:40" ht="16.5" customHeight="1">
      <c r="A38" s="9">
        <f t="shared" si="12"/>
        <v>34</v>
      </c>
      <c r="B38" s="91" t="s">
        <v>301</v>
      </c>
      <c r="C38" s="91">
        <v>9623</v>
      </c>
      <c r="D38" s="92" t="s">
        <v>134</v>
      </c>
      <c r="E38" s="146">
        <f t="shared" si="0"/>
        <v>1</v>
      </c>
      <c r="F38" s="138" t="s">
        <v>315</v>
      </c>
      <c r="G38" s="99">
        <v>81755</v>
      </c>
      <c r="H38" s="100">
        <v>651</v>
      </c>
      <c r="I38" s="100">
        <v>1619</v>
      </c>
      <c r="J38" s="100">
        <v>0</v>
      </c>
      <c r="K38" s="100"/>
      <c r="L38" s="100">
        <v>0</v>
      </c>
      <c r="M38" s="100">
        <v>5614</v>
      </c>
      <c r="N38" s="100">
        <v>19710</v>
      </c>
      <c r="O38" s="100">
        <v>32072</v>
      </c>
      <c r="P38" s="100">
        <v>0</v>
      </c>
      <c r="Q38" s="67">
        <f t="shared" si="7"/>
        <v>141421</v>
      </c>
      <c r="R38" s="7"/>
      <c r="S38" s="66">
        <v>57164</v>
      </c>
      <c r="T38" s="66">
        <v>13867</v>
      </c>
      <c r="U38" s="66">
        <v>893</v>
      </c>
      <c r="V38" s="66"/>
      <c r="W38" s="66">
        <v>39790</v>
      </c>
      <c r="X38" s="66">
        <v>20319</v>
      </c>
      <c r="Y38" s="66">
        <v>1768</v>
      </c>
      <c r="Z38" s="66">
        <v>1619</v>
      </c>
      <c r="AA38" s="66">
        <v>0</v>
      </c>
      <c r="AB38" s="48">
        <f t="shared" si="8"/>
        <v>135420</v>
      </c>
      <c r="AC38" s="46">
        <f t="shared" si="9"/>
        <v>6001</v>
      </c>
      <c r="AD38" s="41"/>
      <c r="AE38" s="66">
        <v>830000</v>
      </c>
      <c r="AF38" s="66">
        <v>0</v>
      </c>
      <c r="AG38" s="66">
        <v>643731</v>
      </c>
      <c r="AH38" s="66">
        <v>986</v>
      </c>
      <c r="AI38" s="62">
        <f t="shared" si="10"/>
        <v>1474717</v>
      </c>
      <c r="AJ38" s="66">
        <v>28644</v>
      </c>
      <c r="AK38" s="62">
        <f t="shared" si="11"/>
        <v>1446073</v>
      </c>
      <c r="AL38" s="41"/>
      <c r="AM38" s="89"/>
      <c r="AN38" s="41"/>
    </row>
    <row r="39" spans="1:40" ht="16.5" customHeight="1">
      <c r="A39" s="9">
        <f t="shared" si="12"/>
        <v>35</v>
      </c>
      <c r="B39" s="91" t="s">
        <v>301</v>
      </c>
      <c r="C39" s="91">
        <v>9534</v>
      </c>
      <c r="D39" s="92" t="s">
        <v>110</v>
      </c>
      <c r="E39" s="146">
        <f t="shared" si="0"/>
        <v>1</v>
      </c>
      <c r="F39" s="138" t="s">
        <v>315</v>
      </c>
      <c r="G39" s="99">
        <v>174415</v>
      </c>
      <c r="H39" s="100">
        <v>0</v>
      </c>
      <c r="I39" s="100">
        <v>14242</v>
      </c>
      <c r="J39" s="100">
        <v>0</v>
      </c>
      <c r="K39" s="100"/>
      <c r="L39" s="100">
        <v>0</v>
      </c>
      <c r="M39" s="100">
        <v>10376</v>
      </c>
      <c r="N39" s="100">
        <v>20447</v>
      </c>
      <c r="O39" s="100">
        <v>23823</v>
      </c>
      <c r="P39" s="100"/>
      <c r="Q39" s="67">
        <f t="shared" si="7"/>
        <v>243303</v>
      </c>
      <c r="R39" s="7"/>
      <c r="S39" s="66">
        <v>56525</v>
      </c>
      <c r="T39" s="66">
        <v>7600</v>
      </c>
      <c r="U39" s="66">
        <v>5553</v>
      </c>
      <c r="V39" s="66">
        <v>24817</v>
      </c>
      <c r="W39" s="66">
        <v>19366</v>
      </c>
      <c r="X39" s="66">
        <v>41334</v>
      </c>
      <c r="Y39" s="66">
        <v>76000</v>
      </c>
      <c r="Z39" s="66">
        <v>16943</v>
      </c>
      <c r="AA39" s="66">
        <v>25932</v>
      </c>
      <c r="AB39" s="48">
        <f t="shared" si="8"/>
        <v>274070</v>
      </c>
      <c r="AC39" s="46">
        <f t="shared" si="9"/>
        <v>-30767</v>
      </c>
      <c r="AD39" s="41"/>
      <c r="AE39" s="66">
        <v>735000</v>
      </c>
      <c r="AF39" s="66">
        <v>214500</v>
      </c>
      <c r="AG39" s="66">
        <v>448654</v>
      </c>
      <c r="AH39" s="66">
        <v>0</v>
      </c>
      <c r="AI39" s="62">
        <f t="shared" si="10"/>
        <v>1398154</v>
      </c>
      <c r="AJ39" s="66">
        <v>20000</v>
      </c>
      <c r="AK39" s="62">
        <f t="shared" si="11"/>
        <v>1378154</v>
      </c>
      <c r="AL39" s="41"/>
      <c r="AM39" s="89"/>
      <c r="AN39" s="41"/>
    </row>
    <row r="40" spans="1:40" ht="16.5" customHeight="1">
      <c r="A40" s="9">
        <f t="shared" si="12"/>
        <v>36</v>
      </c>
      <c r="B40" s="91" t="s">
        <v>301</v>
      </c>
      <c r="C40" s="91">
        <v>9552</v>
      </c>
      <c r="D40" s="92" t="s">
        <v>113</v>
      </c>
      <c r="E40" s="146">
        <f t="shared" si="0"/>
        <v>1</v>
      </c>
      <c r="F40" s="138" t="s">
        <v>315</v>
      </c>
      <c r="G40" s="99">
        <v>35908</v>
      </c>
      <c r="H40" s="100">
        <v>0</v>
      </c>
      <c r="I40" s="100">
        <v>0</v>
      </c>
      <c r="J40" s="100">
        <v>0</v>
      </c>
      <c r="K40" s="100">
        <v>20112</v>
      </c>
      <c r="L40" s="100">
        <v>4000</v>
      </c>
      <c r="M40" s="100">
        <v>670</v>
      </c>
      <c r="N40" s="100">
        <v>9340</v>
      </c>
      <c r="O40" s="100">
        <v>1178</v>
      </c>
      <c r="P40" s="100">
        <v>1881</v>
      </c>
      <c r="Q40" s="67">
        <f t="shared" si="7"/>
        <v>73089</v>
      </c>
      <c r="R40" s="7"/>
      <c r="S40" s="66">
        <v>36883</v>
      </c>
      <c r="T40" s="66">
        <v>0</v>
      </c>
      <c r="U40" s="66">
        <v>168</v>
      </c>
      <c r="V40" s="66"/>
      <c r="W40" s="66">
        <v>13041</v>
      </c>
      <c r="X40" s="66">
        <v>4937</v>
      </c>
      <c r="Y40" s="66">
        <v>2806</v>
      </c>
      <c r="Z40" s="66">
        <v>2990</v>
      </c>
      <c r="AA40" s="66">
        <v>8945</v>
      </c>
      <c r="AB40" s="48">
        <f t="shared" si="8"/>
        <v>69770</v>
      </c>
      <c r="AC40" s="46">
        <f t="shared" si="9"/>
        <v>3319</v>
      </c>
      <c r="AD40" s="41"/>
      <c r="AE40" s="66">
        <v>255053</v>
      </c>
      <c r="AF40" s="66"/>
      <c r="AG40" s="66">
        <v>207728</v>
      </c>
      <c r="AH40" s="66">
        <v>290</v>
      </c>
      <c r="AI40" s="62">
        <f t="shared" si="10"/>
        <v>463071</v>
      </c>
      <c r="AJ40" s="66">
        <v>1375</v>
      </c>
      <c r="AK40" s="62">
        <f t="shared" si="11"/>
        <v>461696</v>
      </c>
      <c r="AL40" s="41"/>
      <c r="AM40" s="89"/>
      <c r="AN40" s="41"/>
    </row>
    <row r="41" spans="1:40" ht="16.5" customHeight="1">
      <c r="A41" s="9">
        <f t="shared" si="12"/>
        <v>37</v>
      </c>
      <c r="B41" s="91" t="s">
        <v>301</v>
      </c>
      <c r="C41" s="91">
        <v>9564</v>
      </c>
      <c r="D41" s="92" t="s">
        <v>118</v>
      </c>
      <c r="E41" s="146">
        <f t="shared" si="0"/>
        <v>1</v>
      </c>
      <c r="F41" s="138" t="s">
        <v>315</v>
      </c>
      <c r="G41" s="99">
        <v>23293</v>
      </c>
      <c r="H41" s="100">
        <v>0</v>
      </c>
      <c r="I41" s="100">
        <v>2861</v>
      </c>
      <c r="J41" s="100">
        <v>0</v>
      </c>
      <c r="K41" s="100">
        <v>6500</v>
      </c>
      <c r="L41" s="100"/>
      <c r="M41" s="100">
        <v>11767</v>
      </c>
      <c r="N41" s="100">
        <v>17203</v>
      </c>
      <c r="O41" s="100">
        <v>2407</v>
      </c>
      <c r="P41" s="100"/>
      <c r="Q41" s="67">
        <f t="shared" si="7"/>
        <v>64031</v>
      </c>
      <c r="R41" s="7"/>
      <c r="S41" s="66"/>
      <c r="T41" s="66"/>
      <c r="U41" s="66">
        <v>6475</v>
      </c>
      <c r="V41" s="66">
        <v>9284</v>
      </c>
      <c r="W41" s="66">
        <v>20823</v>
      </c>
      <c r="X41" s="66">
        <v>9359</v>
      </c>
      <c r="Y41" s="66">
        <v>3700</v>
      </c>
      <c r="Z41" s="66">
        <v>84</v>
      </c>
      <c r="AA41" s="66"/>
      <c r="AB41" s="48">
        <f t="shared" si="8"/>
        <v>49725</v>
      </c>
      <c r="AC41" s="46">
        <f t="shared" si="9"/>
        <v>14306</v>
      </c>
      <c r="AD41" s="41"/>
      <c r="AE41" s="66">
        <v>978000</v>
      </c>
      <c r="AF41" s="66">
        <v>100000</v>
      </c>
      <c r="AG41" s="66">
        <v>479514</v>
      </c>
      <c r="AH41" s="66">
        <v>11138</v>
      </c>
      <c r="AI41" s="62">
        <f t="shared" si="10"/>
        <v>1568652</v>
      </c>
      <c r="AJ41" s="66"/>
      <c r="AK41" s="62">
        <f t="shared" si="11"/>
        <v>1568652</v>
      </c>
      <c r="AL41" s="41"/>
      <c r="AM41" s="89"/>
      <c r="AN41" s="41"/>
    </row>
    <row r="42" spans="1:40" ht="16.5" customHeight="1">
      <c r="A42" s="9">
        <f t="shared" si="12"/>
        <v>38</v>
      </c>
      <c r="B42" s="91" t="s">
        <v>301</v>
      </c>
      <c r="C42" s="91">
        <v>9530</v>
      </c>
      <c r="D42" s="92" t="s">
        <v>306</v>
      </c>
      <c r="E42" s="146" t="str">
        <f t="shared" si="0"/>
        <v> </v>
      </c>
      <c r="F42" s="138" t="s">
        <v>316</v>
      </c>
      <c r="G42" s="99">
        <v>5265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67">
        <f t="shared" si="7"/>
        <v>5265</v>
      </c>
      <c r="R42" s="7"/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48">
        <f t="shared" si="8"/>
        <v>0</v>
      </c>
      <c r="AC42" s="46">
        <f t="shared" si="9"/>
        <v>5265</v>
      </c>
      <c r="AD42" s="41"/>
      <c r="AE42" s="66">
        <v>0</v>
      </c>
      <c r="AF42" s="66">
        <v>0</v>
      </c>
      <c r="AG42" s="66">
        <v>0</v>
      </c>
      <c r="AH42" s="66">
        <v>0</v>
      </c>
      <c r="AI42" s="62">
        <f t="shared" si="10"/>
        <v>0</v>
      </c>
      <c r="AJ42" s="66">
        <v>0</v>
      </c>
      <c r="AK42" s="62">
        <f t="shared" si="11"/>
        <v>0</v>
      </c>
      <c r="AL42" s="41"/>
      <c r="AM42" s="89"/>
      <c r="AN42" s="41"/>
    </row>
    <row r="43" spans="1:40" ht="16.5" customHeight="1">
      <c r="A43" s="9">
        <f t="shared" si="12"/>
        <v>39</v>
      </c>
      <c r="B43" s="91" t="s">
        <v>301</v>
      </c>
      <c r="C43" s="91">
        <v>9532</v>
      </c>
      <c r="D43" s="92" t="s">
        <v>108</v>
      </c>
      <c r="E43" s="146">
        <f t="shared" si="0"/>
        <v>1</v>
      </c>
      <c r="F43" s="138" t="s">
        <v>315</v>
      </c>
      <c r="G43" s="99">
        <v>116590</v>
      </c>
      <c r="H43" s="100">
        <v>759</v>
      </c>
      <c r="I43" s="100">
        <v>1355</v>
      </c>
      <c r="J43" s="100">
        <v>0</v>
      </c>
      <c r="K43" s="100">
        <v>0</v>
      </c>
      <c r="L43" s="100"/>
      <c r="M43" s="100">
        <v>18200</v>
      </c>
      <c r="N43" s="100">
        <v>4844</v>
      </c>
      <c r="O43" s="100"/>
      <c r="P43" s="100">
        <v>85727</v>
      </c>
      <c r="Q43" s="67">
        <f t="shared" si="7"/>
        <v>227475</v>
      </c>
      <c r="R43" s="7"/>
      <c r="S43" s="66">
        <v>78151</v>
      </c>
      <c r="T43" s="66"/>
      <c r="U43" s="66"/>
      <c r="V43" s="66">
        <v>40283</v>
      </c>
      <c r="W43" s="66">
        <v>61039</v>
      </c>
      <c r="X43" s="66">
        <v>22899</v>
      </c>
      <c r="Y43" s="66">
        <v>25924</v>
      </c>
      <c r="Z43" s="66">
        <v>6059</v>
      </c>
      <c r="AA43" s="66"/>
      <c r="AB43" s="48">
        <f t="shared" si="8"/>
        <v>234355</v>
      </c>
      <c r="AC43" s="46">
        <f t="shared" si="9"/>
        <v>-6880</v>
      </c>
      <c r="AD43" s="41"/>
      <c r="AE43" s="66">
        <v>788663</v>
      </c>
      <c r="AF43" s="66">
        <v>0</v>
      </c>
      <c r="AG43" s="66">
        <v>143235</v>
      </c>
      <c r="AH43" s="66">
        <v>1737</v>
      </c>
      <c r="AI43" s="62">
        <f t="shared" si="10"/>
        <v>933635</v>
      </c>
      <c r="AJ43" s="66">
        <v>34585</v>
      </c>
      <c r="AK43" s="62">
        <f t="shared" si="11"/>
        <v>899050</v>
      </c>
      <c r="AL43" s="41"/>
      <c r="AM43" s="89"/>
      <c r="AN43" s="41"/>
    </row>
    <row r="44" spans="1:40" ht="16.5" customHeight="1">
      <c r="A44" s="9">
        <f t="shared" si="12"/>
        <v>40</v>
      </c>
      <c r="B44" s="91" t="s">
        <v>301</v>
      </c>
      <c r="C44" s="91">
        <v>15065</v>
      </c>
      <c r="D44" s="92" t="s">
        <v>307</v>
      </c>
      <c r="E44" s="146" t="str">
        <f t="shared" si="0"/>
        <v> </v>
      </c>
      <c r="F44" s="138" t="s">
        <v>316</v>
      </c>
      <c r="G44" s="99">
        <v>68363</v>
      </c>
      <c r="H44" s="100">
        <v>0</v>
      </c>
      <c r="I44" s="100">
        <v>0</v>
      </c>
      <c r="J44" s="100">
        <v>0</v>
      </c>
      <c r="K44" s="100">
        <v>10000</v>
      </c>
      <c r="L44" s="100">
        <v>0</v>
      </c>
      <c r="M44" s="100">
        <v>0</v>
      </c>
      <c r="N44" s="100">
        <v>0</v>
      </c>
      <c r="O44" s="100">
        <v>20332</v>
      </c>
      <c r="P44" s="100">
        <v>0</v>
      </c>
      <c r="Q44" s="67">
        <f t="shared" si="7"/>
        <v>98695</v>
      </c>
      <c r="R44" s="7"/>
      <c r="S44" s="66">
        <v>0</v>
      </c>
      <c r="T44" s="66">
        <v>0</v>
      </c>
      <c r="U44" s="66">
        <v>0</v>
      </c>
      <c r="V44" s="66">
        <v>0</v>
      </c>
      <c r="W44" s="66">
        <v>18165</v>
      </c>
      <c r="X44" s="66">
        <v>4894</v>
      </c>
      <c r="Y44" s="66">
        <v>0</v>
      </c>
      <c r="Z44" s="66">
        <v>0</v>
      </c>
      <c r="AA44" s="66">
        <v>1307</v>
      </c>
      <c r="AB44" s="48">
        <f t="shared" si="8"/>
        <v>24366</v>
      </c>
      <c r="AC44" s="46">
        <f t="shared" si="9"/>
        <v>74329</v>
      </c>
      <c r="AD44" s="41"/>
      <c r="AE44" s="66">
        <v>300000</v>
      </c>
      <c r="AF44" s="66">
        <v>0</v>
      </c>
      <c r="AG44" s="66">
        <v>35619</v>
      </c>
      <c r="AH44" s="66">
        <v>0</v>
      </c>
      <c r="AI44" s="62">
        <f t="shared" si="10"/>
        <v>335619</v>
      </c>
      <c r="AJ44" s="66">
        <v>180000</v>
      </c>
      <c r="AK44" s="62">
        <f t="shared" si="11"/>
        <v>155619</v>
      </c>
      <c r="AL44" s="41"/>
      <c r="AM44" s="89"/>
      <c r="AN44" s="41"/>
    </row>
    <row r="45" spans="1:40" ht="16.5" customHeight="1">
      <c r="A45" s="9">
        <f t="shared" si="12"/>
        <v>41</v>
      </c>
      <c r="B45" s="91" t="s">
        <v>301</v>
      </c>
      <c r="C45" s="91">
        <v>9627</v>
      </c>
      <c r="D45" s="92" t="s">
        <v>135</v>
      </c>
      <c r="E45" s="146" t="str">
        <f t="shared" si="0"/>
        <v> </v>
      </c>
      <c r="F45" s="138" t="s">
        <v>316</v>
      </c>
      <c r="G45" s="99">
        <v>41928</v>
      </c>
      <c r="H45" s="100">
        <v>0</v>
      </c>
      <c r="I45" s="100">
        <v>584</v>
      </c>
      <c r="J45" s="100">
        <v>0</v>
      </c>
      <c r="K45" s="100">
        <v>2105</v>
      </c>
      <c r="L45" s="100">
        <v>8699</v>
      </c>
      <c r="M45" s="100">
        <v>14231</v>
      </c>
      <c r="N45" s="100">
        <v>30</v>
      </c>
      <c r="O45" s="100">
        <v>12573</v>
      </c>
      <c r="P45" s="100">
        <v>5000</v>
      </c>
      <c r="Q45" s="67">
        <f t="shared" si="7"/>
        <v>85150</v>
      </c>
      <c r="R45" s="7"/>
      <c r="S45" s="66">
        <v>28194</v>
      </c>
      <c r="T45" s="66">
        <v>0</v>
      </c>
      <c r="U45" s="66">
        <v>8187</v>
      </c>
      <c r="V45" s="66">
        <v>343</v>
      </c>
      <c r="W45" s="66">
        <v>10599</v>
      </c>
      <c r="X45" s="66">
        <v>7771</v>
      </c>
      <c r="Y45" s="66">
        <v>4062</v>
      </c>
      <c r="Z45" s="66">
        <v>584</v>
      </c>
      <c r="AA45" s="66">
        <v>310</v>
      </c>
      <c r="AB45" s="48">
        <f t="shared" si="8"/>
        <v>60050</v>
      </c>
      <c r="AC45" s="46">
        <f t="shared" si="9"/>
        <v>25100</v>
      </c>
      <c r="AD45" s="41"/>
      <c r="AE45" s="66">
        <v>967797</v>
      </c>
      <c r="AF45" s="66">
        <v>80710</v>
      </c>
      <c r="AG45" s="66">
        <v>315201</v>
      </c>
      <c r="AH45" s="66">
        <v>3542</v>
      </c>
      <c r="AI45" s="62">
        <f t="shared" si="10"/>
        <v>1367250</v>
      </c>
      <c r="AJ45" s="66">
        <v>5572</v>
      </c>
      <c r="AK45" s="62">
        <f t="shared" si="11"/>
        <v>1361678</v>
      </c>
      <c r="AL45" s="41"/>
      <c r="AM45" s="89"/>
      <c r="AN45" s="41"/>
    </row>
    <row r="46" spans="1:40" ht="16.5" customHeight="1">
      <c r="A46" s="9">
        <f t="shared" si="12"/>
        <v>42</v>
      </c>
      <c r="B46" s="91" t="s">
        <v>301</v>
      </c>
      <c r="C46" s="91">
        <v>9629</v>
      </c>
      <c r="D46" s="92" t="s">
        <v>130</v>
      </c>
      <c r="E46" s="146">
        <f t="shared" si="0"/>
        <v>1</v>
      </c>
      <c r="F46" s="138" t="s">
        <v>315</v>
      </c>
      <c r="G46" s="99">
        <v>81060</v>
      </c>
      <c r="H46" s="100">
        <v>0</v>
      </c>
      <c r="I46" s="100">
        <v>330</v>
      </c>
      <c r="J46" s="100">
        <v>0</v>
      </c>
      <c r="K46" s="100">
        <v>1500</v>
      </c>
      <c r="L46" s="100"/>
      <c r="M46" s="100">
        <v>25914</v>
      </c>
      <c r="N46" s="100">
        <v>20669</v>
      </c>
      <c r="O46" s="100"/>
      <c r="P46" s="100">
        <v>9501</v>
      </c>
      <c r="Q46" s="67">
        <f t="shared" si="7"/>
        <v>138974</v>
      </c>
      <c r="R46" s="10"/>
      <c r="S46" s="66">
        <v>37955</v>
      </c>
      <c r="T46" s="66"/>
      <c r="U46" s="66">
        <v>5074</v>
      </c>
      <c r="V46" s="66">
        <v>18683</v>
      </c>
      <c r="W46" s="66">
        <v>28062</v>
      </c>
      <c r="X46" s="66">
        <v>22552</v>
      </c>
      <c r="Y46" s="66">
        <v>2208</v>
      </c>
      <c r="Z46" s="66">
        <v>600</v>
      </c>
      <c r="AA46" s="66">
        <v>6658</v>
      </c>
      <c r="AB46" s="48">
        <f t="shared" si="8"/>
        <v>121792</v>
      </c>
      <c r="AC46" s="46">
        <f t="shared" si="9"/>
        <v>17182</v>
      </c>
      <c r="AD46" s="41"/>
      <c r="AE46" s="66">
        <v>1883005</v>
      </c>
      <c r="AF46" s="66">
        <v>1801</v>
      </c>
      <c r="AG46" s="66">
        <v>493854</v>
      </c>
      <c r="AH46" s="66">
        <v>3902</v>
      </c>
      <c r="AI46" s="62">
        <f t="shared" si="10"/>
        <v>2382562</v>
      </c>
      <c r="AJ46" s="66">
        <v>13601</v>
      </c>
      <c r="AK46" s="62">
        <f t="shared" si="11"/>
        <v>2368961</v>
      </c>
      <c r="AL46" s="41"/>
      <c r="AM46" s="89"/>
      <c r="AN46" s="41"/>
    </row>
    <row r="47" spans="1:40" ht="16.5" customHeight="1">
      <c r="A47" s="9">
        <f t="shared" si="12"/>
        <v>43</v>
      </c>
      <c r="B47" s="91" t="s">
        <v>301</v>
      </c>
      <c r="C47" s="91">
        <v>9554</v>
      </c>
      <c r="D47" s="92" t="s">
        <v>114</v>
      </c>
      <c r="E47" s="146">
        <f t="shared" si="0"/>
        <v>1</v>
      </c>
      <c r="F47" s="138" t="s">
        <v>315</v>
      </c>
      <c r="G47" s="99">
        <v>128464</v>
      </c>
      <c r="H47" s="100"/>
      <c r="I47" s="100">
        <v>33758</v>
      </c>
      <c r="J47" s="100">
        <v>136978</v>
      </c>
      <c r="K47" s="100">
        <v>49498</v>
      </c>
      <c r="L47" s="100">
        <v>0</v>
      </c>
      <c r="M47" s="100">
        <v>8747</v>
      </c>
      <c r="N47" s="100">
        <v>2529</v>
      </c>
      <c r="O47" s="100">
        <v>5064</v>
      </c>
      <c r="P47" s="100">
        <v>6783</v>
      </c>
      <c r="Q47" s="67">
        <f t="shared" si="7"/>
        <v>371821</v>
      </c>
      <c r="R47" s="10"/>
      <c r="S47" s="66">
        <v>57536</v>
      </c>
      <c r="T47" s="66"/>
      <c r="U47" s="66">
        <v>11770</v>
      </c>
      <c r="V47" s="66">
        <v>80993</v>
      </c>
      <c r="W47" s="66">
        <v>22275</v>
      </c>
      <c r="X47" s="66">
        <v>23980</v>
      </c>
      <c r="Y47" s="66">
        <v>13937</v>
      </c>
      <c r="Z47" s="66">
        <v>9225</v>
      </c>
      <c r="AA47" s="66">
        <v>30290</v>
      </c>
      <c r="AB47" s="48">
        <f t="shared" si="8"/>
        <v>250006</v>
      </c>
      <c r="AC47" s="46">
        <f t="shared" si="9"/>
        <v>121815</v>
      </c>
      <c r="AD47" s="41"/>
      <c r="AE47" s="66">
        <v>3095557</v>
      </c>
      <c r="AF47" s="66">
        <v>161039</v>
      </c>
      <c r="AG47" s="66">
        <v>90579</v>
      </c>
      <c r="AH47" s="66">
        <v>1678</v>
      </c>
      <c r="AI47" s="62">
        <f t="shared" si="10"/>
        <v>3348853</v>
      </c>
      <c r="AJ47" s="66">
        <v>195404</v>
      </c>
      <c r="AK47" s="62">
        <f t="shared" si="11"/>
        <v>3153449</v>
      </c>
      <c r="AL47" s="41"/>
      <c r="AM47" s="89"/>
      <c r="AN47" s="41"/>
    </row>
    <row r="48" spans="1:40" ht="16.5" customHeight="1">
      <c r="A48" s="9">
        <f t="shared" si="12"/>
        <v>44</v>
      </c>
      <c r="B48" s="91" t="s">
        <v>301</v>
      </c>
      <c r="C48" s="91">
        <v>9568</v>
      </c>
      <c r="D48" s="92" t="s">
        <v>270</v>
      </c>
      <c r="E48" s="146" t="str">
        <f t="shared" si="0"/>
        <v> </v>
      </c>
      <c r="F48" s="138" t="s">
        <v>316</v>
      </c>
      <c r="G48" s="99">
        <v>126898</v>
      </c>
      <c r="H48" s="100">
        <v>0</v>
      </c>
      <c r="I48" s="100">
        <v>0</v>
      </c>
      <c r="J48" s="100">
        <v>0</v>
      </c>
      <c r="K48" s="100">
        <v>2665</v>
      </c>
      <c r="L48" s="100">
        <v>0</v>
      </c>
      <c r="M48" s="100">
        <v>12348</v>
      </c>
      <c r="N48" s="100">
        <v>344</v>
      </c>
      <c r="O48" s="100"/>
      <c r="P48" s="100">
        <v>0</v>
      </c>
      <c r="Q48" s="67">
        <f t="shared" si="7"/>
        <v>142255</v>
      </c>
      <c r="R48" s="10"/>
      <c r="S48" s="66"/>
      <c r="T48" s="66">
        <v>0</v>
      </c>
      <c r="U48" s="66"/>
      <c r="V48" s="66">
        <v>67041</v>
      </c>
      <c r="W48" s="66">
        <v>26268</v>
      </c>
      <c r="X48" s="66">
        <v>8501</v>
      </c>
      <c r="Y48" s="66">
        <v>996</v>
      </c>
      <c r="Z48" s="66">
        <v>0</v>
      </c>
      <c r="AA48" s="66">
        <v>13558</v>
      </c>
      <c r="AB48" s="48">
        <f t="shared" si="8"/>
        <v>116364</v>
      </c>
      <c r="AC48" s="46">
        <f t="shared" si="9"/>
        <v>25891</v>
      </c>
      <c r="AD48" s="41"/>
      <c r="AE48" s="66">
        <v>0</v>
      </c>
      <c r="AF48" s="66">
        <v>0</v>
      </c>
      <c r="AG48" s="66">
        <v>60933</v>
      </c>
      <c r="AH48" s="66">
        <v>685</v>
      </c>
      <c r="AI48" s="62">
        <f t="shared" si="10"/>
        <v>61618</v>
      </c>
      <c r="AJ48" s="66">
        <v>20317</v>
      </c>
      <c r="AK48" s="62">
        <f t="shared" si="11"/>
        <v>41301</v>
      </c>
      <c r="AL48" s="41"/>
      <c r="AM48" s="89"/>
      <c r="AN48" s="41"/>
    </row>
    <row r="49" spans="1:40" ht="16.5" customHeight="1">
      <c r="A49" s="9">
        <f t="shared" si="12"/>
        <v>45</v>
      </c>
      <c r="B49" s="91" t="s">
        <v>301</v>
      </c>
      <c r="C49" s="91">
        <v>9569</v>
      </c>
      <c r="D49" s="92" t="s">
        <v>278</v>
      </c>
      <c r="E49" s="146" t="str">
        <f t="shared" si="0"/>
        <v> </v>
      </c>
      <c r="F49" s="138" t="s">
        <v>316</v>
      </c>
      <c r="G49" s="99">
        <v>40391</v>
      </c>
      <c r="H49" s="100">
        <v>361</v>
      </c>
      <c r="I49" s="100">
        <v>614</v>
      </c>
      <c r="J49" s="100">
        <v>0</v>
      </c>
      <c r="K49" s="100"/>
      <c r="L49" s="100">
        <v>0</v>
      </c>
      <c r="M49" s="100">
        <v>18766</v>
      </c>
      <c r="N49" s="100">
        <v>6966</v>
      </c>
      <c r="O49" s="100">
        <v>553</v>
      </c>
      <c r="P49" s="100">
        <v>0</v>
      </c>
      <c r="Q49" s="67">
        <f t="shared" si="7"/>
        <v>67651</v>
      </c>
      <c r="R49" s="10"/>
      <c r="S49" s="66">
        <v>11532</v>
      </c>
      <c r="T49" s="66">
        <v>0</v>
      </c>
      <c r="U49" s="66">
        <v>749</v>
      </c>
      <c r="V49" s="66">
        <v>16287</v>
      </c>
      <c r="W49" s="66">
        <v>20605</v>
      </c>
      <c r="X49" s="66">
        <v>21151</v>
      </c>
      <c r="Y49" s="66">
        <v>1432</v>
      </c>
      <c r="Z49" s="66">
        <v>975</v>
      </c>
      <c r="AA49" s="66">
        <v>0</v>
      </c>
      <c r="AB49" s="48">
        <f t="shared" si="8"/>
        <v>72731</v>
      </c>
      <c r="AC49" s="46">
        <f t="shared" si="9"/>
        <v>-5080</v>
      </c>
      <c r="AD49" s="41"/>
      <c r="AE49" s="66">
        <v>675000</v>
      </c>
      <c r="AF49" s="66">
        <v>22000</v>
      </c>
      <c r="AG49" s="66">
        <v>182393</v>
      </c>
      <c r="AH49" s="66"/>
      <c r="AI49" s="62">
        <f t="shared" si="10"/>
        <v>879393</v>
      </c>
      <c r="AJ49" s="66">
        <v>0</v>
      </c>
      <c r="AK49" s="62">
        <f t="shared" si="11"/>
        <v>879393</v>
      </c>
      <c r="AL49" s="41"/>
      <c r="AM49" s="89"/>
      <c r="AN49" s="41"/>
    </row>
    <row r="50" spans="1:40" ht="16.5" customHeight="1">
      <c r="A50" s="9">
        <f t="shared" si="12"/>
        <v>46</v>
      </c>
      <c r="B50" s="91" t="s">
        <v>301</v>
      </c>
      <c r="C50" s="91">
        <v>9570</v>
      </c>
      <c r="D50" s="92" t="s">
        <v>283</v>
      </c>
      <c r="E50" s="146">
        <f t="shared" si="0"/>
        <v>1</v>
      </c>
      <c r="F50" s="138" t="s">
        <v>315</v>
      </c>
      <c r="G50" s="99">
        <v>63326</v>
      </c>
      <c r="H50" s="100">
        <v>6083</v>
      </c>
      <c r="I50" s="100">
        <v>289</v>
      </c>
      <c r="J50" s="100">
        <v>0</v>
      </c>
      <c r="K50" s="100">
        <v>0</v>
      </c>
      <c r="L50" s="100">
        <v>500</v>
      </c>
      <c r="M50" s="100">
        <v>39174</v>
      </c>
      <c r="N50" s="100">
        <v>76476</v>
      </c>
      <c r="O50" s="100"/>
      <c r="P50" s="100">
        <v>34372</v>
      </c>
      <c r="Q50" s="67">
        <f t="shared" si="7"/>
        <v>220220</v>
      </c>
      <c r="R50" s="10"/>
      <c r="S50" s="66">
        <v>71106</v>
      </c>
      <c r="T50" s="66"/>
      <c r="U50" s="66">
        <v>570</v>
      </c>
      <c r="V50" s="66">
        <v>31004</v>
      </c>
      <c r="W50" s="66">
        <v>70649</v>
      </c>
      <c r="X50" s="66">
        <v>25003</v>
      </c>
      <c r="Y50" s="66">
        <v>6000</v>
      </c>
      <c r="Z50" s="66">
        <v>289</v>
      </c>
      <c r="AA50" s="66">
        <v>86277</v>
      </c>
      <c r="AB50" s="48">
        <f t="shared" si="8"/>
        <v>290898</v>
      </c>
      <c r="AC50" s="46">
        <f t="shared" si="9"/>
        <v>-70678</v>
      </c>
      <c r="AD50" s="41"/>
      <c r="AE50" s="66">
        <v>2108882</v>
      </c>
      <c r="AF50" s="66">
        <v>341222</v>
      </c>
      <c r="AG50" s="66">
        <v>2746242</v>
      </c>
      <c r="AH50" s="66">
        <v>7331</v>
      </c>
      <c r="AI50" s="62">
        <f t="shared" si="10"/>
        <v>5203677</v>
      </c>
      <c r="AJ50" s="66">
        <v>8931</v>
      </c>
      <c r="AK50" s="62">
        <f t="shared" si="11"/>
        <v>5194746</v>
      </c>
      <c r="AL50" s="41"/>
      <c r="AM50" s="89"/>
      <c r="AN50" s="41"/>
    </row>
    <row r="51" spans="1:40" ht="16.5" customHeight="1">
      <c r="A51" s="9">
        <f t="shared" si="12"/>
        <v>47</v>
      </c>
      <c r="B51" s="91" t="s">
        <v>301</v>
      </c>
      <c r="C51" s="91">
        <v>14406</v>
      </c>
      <c r="D51" s="92" t="s">
        <v>116</v>
      </c>
      <c r="E51" s="146">
        <f t="shared" si="0"/>
        <v>1</v>
      </c>
      <c r="F51" s="138" t="s">
        <v>315</v>
      </c>
      <c r="G51" s="99">
        <v>40113</v>
      </c>
      <c r="H51" s="100">
        <v>8332</v>
      </c>
      <c r="I51" s="100">
        <v>0</v>
      </c>
      <c r="J51" s="100">
        <v>330335</v>
      </c>
      <c r="K51" s="100">
        <v>0</v>
      </c>
      <c r="L51" s="100">
        <v>0</v>
      </c>
      <c r="M51" s="100">
        <v>540</v>
      </c>
      <c r="N51" s="100">
        <v>685</v>
      </c>
      <c r="O51" s="100">
        <v>1138</v>
      </c>
      <c r="P51" s="100"/>
      <c r="Q51" s="67">
        <f t="shared" si="7"/>
        <v>381143</v>
      </c>
      <c r="R51" s="10"/>
      <c r="S51" s="66">
        <v>41159</v>
      </c>
      <c r="T51" s="66">
        <v>638</v>
      </c>
      <c r="U51" s="66"/>
      <c r="V51" s="66"/>
      <c r="W51" s="66">
        <v>1305</v>
      </c>
      <c r="X51" s="66">
        <v>5723</v>
      </c>
      <c r="Y51" s="66">
        <v>0</v>
      </c>
      <c r="Z51" s="66">
        <v>0</v>
      </c>
      <c r="AA51" s="66"/>
      <c r="AB51" s="48">
        <f t="shared" si="8"/>
        <v>48825</v>
      </c>
      <c r="AC51" s="46">
        <f t="shared" si="9"/>
        <v>332318</v>
      </c>
      <c r="AD51" s="41"/>
      <c r="AE51" s="66">
        <v>100000</v>
      </c>
      <c r="AF51" s="66">
        <v>712020</v>
      </c>
      <c r="AG51" s="66">
        <v>131744</v>
      </c>
      <c r="AH51" s="66"/>
      <c r="AI51" s="62">
        <f t="shared" si="10"/>
        <v>943764</v>
      </c>
      <c r="AJ51" s="66">
        <v>57910</v>
      </c>
      <c r="AK51" s="62">
        <f t="shared" si="11"/>
        <v>885854</v>
      </c>
      <c r="AL51" s="41"/>
      <c r="AM51" s="89"/>
      <c r="AN51" s="41"/>
    </row>
    <row r="52" spans="1:40" ht="16.5" customHeight="1">
      <c r="A52" s="9">
        <f t="shared" si="12"/>
        <v>48</v>
      </c>
      <c r="B52" s="91" t="s">
        <v>301</v>
      </c>
      <c r="C52" s="91">
        <v>9632</v>
      </c>
      <c r="D52" s="92" t="s">
        <v>136</v>
      </c>
      <c r="E52" s="146" t="str">
        <f t="shared" si="0"/>
        <v> </v>
      </c>
      <c r="F52" s="138" t="s">
        <v>316</v>
      </c>
      <c r="G52" s="99">
        <v>78426</v>
      </c>
      <c r="H52" s="100">
        <v>0</v>
      </c>
      <c r="I52" s="100">
        <v>0</v>
      </c>
      <c r="J52" s="100">
        <v>51361</v>
      </c>
      <c r="K52" s="100"/>
      <c r="L52" s="100">
        <v>0</v>
      </c>
      <c r="M52" s="100">
        <v>15673</v>
      </c>
      <c r="N52" s="100">
        <v>60914</v>
      </c>
      <c r="O52" s="100">
        <v>172894</v>
      </c>
      <c r="P52" s="100">
        <v>0</v>
      </c>
      <c r="Q52" s="67">
        <f t="shared" si="7"/>
        <v>379268</v>
      </c>
      <c r="R52" s="10"/>
      <c r="S52" s="66">
        <v>51755</v>
      </c>
      <c r="T52" s="66">
        <v>16640</v>
      </c>
      <c r="U52" s="66">
        <v>0</v>
      </c>
      <c r="V52" s="66">
        <v>89769</v>
      </c>
      <c r="W52" s="66">
        <v>97306</v>
      </c>
      <c r="X52" s="66">
        <v>68172</v>
      </c>
      <c r="Y52" s="66">
        <v>1500</v>
      </c>
      <c r="Z52" s="66">
        <v>0</v>
      </c>
      <c r="AA52" s="66">
        <v>0</v>
      </c>
      <c r="AB52" s="48">
        <f t="shared" si="8"/>
        <v>325142</v>
      </c>
      <c r="AC52" s="46">
        <f t="shared" si="9"/>
        <v>54126</v>
      </c>
      <c r="AD52" s="41"/>
      <c r="AE52" s="66">
        <v>5574573</v>
      </c>
      <c r="AF52" s="66">
        <v>35679</v>
      </c>
      <c r="AG52" s="66">
        <v>865759</v>
      </c>
      <c r="AH52" s="66">
        <v>70589</v>
      </c>
      <c r="AI52" s="62">
        <f t="shared" si="10"/>
        <v>6546600</v>
      </c>
      <c r="AJ52" s="66">
        <v>102894</v>
      </c>
      <c r="AK52" s="62">
        <f t="shared" si="11"/>
        <v>6443706</v>
      </c>
      <c r="AL52" s="41"/>
      <c r="AM52" s="89"/>
      <c r="AN52" s="41"/>
    </row>
    <row r="53" spans="1:40" ht="16.5" customHeight="1">
      <c r="A53" s="9">
        <f t="shared" si="12"/>
        <v>49</v>
      </c>
      <c r="B53" s="91" t="s">
        <v>301</v>
      </c>
      <c r="C53" s="91">
        <v>9633</v>
      </c>
      <c r="D53" s="92" t="s">
        <v>137</v>
      </c>
      <c r="E53" s="146" t="str">
        <f t="shared" si="0"/>
        <v> </v>
      </c>
      <c r="F53" s="138" t="s">
        <v>316</v>
      </c>
      <c r="G53" s="99">
        <v>213313</v>
      </c>
      <c r="H53" s="100">
        <v>3351</v>
      </c>
      <c r="I53" s="100">
        <v>23777</v>
      </c>
      <c r="J53" s="100">
        <v>0</v>
      </c>
      <c r="K53" s="100">
        <v>0</v>
      </c>
      <c r="L53" s="100">
        <v>33500</v>
      </c>
      <c r="M53" s="100">
        <v>216158</v>
      </c>
      <c r="N53" s="100">
        <v>763026</v>
      </c>
      <c r="O53" s="100">
        <v>1500</v>
      </c>
      <c r="P53" s="100">
        <v>15280</v>
      </c>
      <c r="Q53" s="67">
        <f t="shared" si="7"/>
        <v>1269905</v>
      </c>
      <c r="R53" s="10"/>
      <c r="S53" s="66">
        <v>99626</v>
      </c>
      <c r="T53" s="66">
        <v>35100</v>
      </c>
      <c r="U53" s="66">
        <v>2568</v>
      </c>
      <c r="V53" s="66">
        <v>345077</v>
      </c>
      <c r="W53" s="66">
        <v>307935</v>
      </c>
      <c r="X53" s="66">
        <v>280010</v>
      </c>
      <c r="Y53" s="66">
        <v>162690</v>
      </c>
      <c r="Z53" s="66">
        <v>29293</v>
      </c>
      <c r="AA53" s="66">
        <v>0</v>
      </c>
      <c r="AB53" s="48">
        <f t="shared" si="8"/>
        <v>1262299</v>
      </c>
      <c r="AC53" s="46">
        <f t="shared" si="9"/>
        <v>7606</v>
      </c>
      <c r="AD53" s="41"/>
      <c r="AE53" s="66">
        <v>7712045</v>
      </c>
      <c r="AF53" s="66">
        <v>61864</v>
      </c>
      <c r="AG53" s="66">
        <v>16962749</v>
      </c>
      <c r="AH53" s="66">
        <v>41467</v>
      </c>
      <c r="AI53" s="62">
        <f t="shared" si="10"/>
        <v>24778125</v>
      </c>
      <c r="AJ53" s="66">
        <v>114023</v>
      </c>
      <c r="AK53" s="62">
        <f t="shared" si="11"/>
        <v>24664102</v>
      </c>
      <c r="AL53" s="41"/>
      <c r="AM53" s="89"/>
      <c r="AN53" s="41"/>
    </row>
    <row r="54" spans="1:39" s="8" customFormat="1" ht="16.5" customHeight="1">
      <c r="A54" s="196" t="s">
        <v>418</v>
      </c>
      <c r="B54" s="196"/>
      <c r="C54" s="196"/>
      <c r="D54" s="196"/>
      <c r="E54" s="146" t="str">
        <f t="shared" si="0"/>
        <v> </v>
      </c>
      <c r="F54" s="135">
        <f>SUM(E5:E53)</f>
        <v>35</v>
      </c>
      <c r="G54" s="113">
        <f>SUM(G5:G53)</f>
        <v>4564610</v>
      </c>
      <c r="H54" s="113">
        <f aca="true" t="shared" si="13" ref="H54:P54">SUM(H5:H53)</f>
        <v>52465</v>
      </c>
      <c r="I54" s="113">
        <f t="shared" si="13"/>
        <v>319423</v>
      </c>
      <c r="J54" s="113">
        <f t="shared" si="13"/>
        <v>948130</v>
      </c>
      <c r="K54" s="113">
        <f t="shared" si="13"/>
        <v>243826</v>
      </c>
      <c r="L54" s="113">
        <f t="shared" si="13"/>
        <v>395439</v>
      </c>
      <c r="M54" s="113">
        <f t="shared" si="13"/>
        <v>984340</v>
      </c>
      <c r="N54" s="113">
        <f t="shared" si="13"/>
        <v>1447446</v>
      </c>
      <c r="O54" s="113">
        <f t="shared" si="13"/>
        <v>533065</v>
      </c>
      <c r="P54" s="113">
        <f t="shared" si="13"/>
        <v>240058</v>
      </c>
      <c r="Q54" s="53">
        <f>SUM(Q5:Q53)</f>
        <v>9728802</v>
      </c>
      <c r="R54" s="32"/>
      <c r="S54" s="31">
        <f>SUM(S5:S53)</f>
        <v>2024661</v>
      </c>
      <c r="T54" s="31">
        <f aca="true" t="shared" si="14" ref="T54:AA54">SUM(T5:T53)</f>
        <v>329545</v>
      </c>
      <c r="U54" s="31">
        <f t="shared" si="14"/>
        <v>176747</v>
      </c>
      <c r="V54" s="31">
        <f t="shared" si="14"/>
        <v>1527192</v>
      </c>
      <c r="W54" s="31">
        <f t="shared" si="14"/>
        <v>1842540</v>
      </c>
      <c r="X54" s="31">
        <f t="shared" si="14"/>
        <v>1386819</v>
      </c>
      <c r="Y54" s="31">
        <f t="shared" si="14"/>
        <v>546243</v>
      </c>
      <c r="Z54" s="31">
        <f t="shared" si="14"/>
        <v>239952</v>
      </c>
      <c r="AA54" s="31">
        <f t="shared" si="14"/>
        <v>371919</v>
      </c>
      <c r="AB54" s="48">
        <f>SUM(AB5:AB53)</f>
        <v>8445618</v>
      </c>
      <c r="AC54" s="48">
        <f>SUM(AC5:AC53)</f>
        <v>1283184</v>
      </c>
      <c r="AD54" s="36"/>
      <c r="AE54" s="31">
        <f>SUM(AE5:AE53)</f>
        <v>93812923</v>
      </c>
      <c r="AF54" s="31">
        <f>SUM(AF5:AF53)</f>
        <v>4956986</v>
      </c>
      <c r="AG54" s="31">
        <f>SUM(AG5:AG53)</f>
        <v>35404850</v>
      </c>
      <c r="AH54" s="31">
        <f>SUM(AH5:AH53)</f>
        <v>220710</v>
      </c>
      <c r="AI54" s="53">
        <f>SUM(AI5:AI53)</f>
        <v>134395469</v>
      </c>
      <c r="AJ54" s="31">
        <f>SUM(AJ5:AJ53)</f>
        <v>1838756</v>
      </c>
      <c r="AK54" s="53">
        <f>SUM(AK5:AK53)</f>
        <v>132556713</v>
      </c>
      <c r="AL54" s="82"/>
      <c r="AM54" s="90"/>
    </row>
    <row r="55" spans="1:39" s="8" customFormat="1" ht="16.5" customHeight="1">
      <c r="A55" s="197" t="s">
        <v>319</v>
      </c>
      <c r="B55" s="198"/>
      <c r="C55" s="198"/>
      <c r="D55" s="198"/>
      <c r="E55" s="71"/>
      <c r="F55" s="135"/>
      <c r="G55" s="147">
        <v>4466851</v>
      </c>
      <c r="H55" s="106">
        <v>43635</v>
      </c>
      <c r="I55" s="106">
        <v>250699</v>
      </c>
      <c r="J55" s="106">
        <v>760662</v>
      </c>
      <c r="K55" s="106">
        <v>237512</v>
      </c>
      <c r="L55" s="106">
        <v>219910</v>
      </c>
      <c r="M55" s="106">
        <v>1028141</v>
      </c>
      <c r="N55" s="106">
        <v>1342971</v>
      </c>
      <c r="O55" s="106">
        <v>670405</v>
      </c>
      <c r="P55" s="106">
        <v>138444</v>
      </c>
      <c r="Q55" s="88">
        <v>9159230</v>
      </c>
      <c r="R55" s="98"/>
      <c r="S55" s="102">
        <v>2047554</v>
      </c>
      <c r="T55" s="102">
        <v>290745</v>
      </c>
      <c r="U55" s="102">
        <v>203581</v>
      </c>
      <c r="V55" s="102">
        <v>1597759</v>
      </c>
      <c r="W55" s="102">
        <v>1746897</v>
      </c>
      <c r="X55" s="102">
        <v>1403415</v>
      </c>
      <c r="Y55" s="102">
        <v>473994</v>
      </c>
      <c r="Z55" s="102">
        <v>252238</v>
      </c>
      <c r="AA55" s="102">
        <v>216343</v>
      </c>
      <c r="AB55" s="88">
        <v>8232526</v>
      </c>
      <c r="AC55" s="88">
        <v>926704</v>
      </c>
      <c r="AD55" s="103"/>
      <c r="AE55" s="102">
        <v>82315408</v>
      </c>
      <c r="AF55" s="102">
        <v>4134684</v>
      </c>
      <c r="AG55" s="102">
        <v>36067041</v>
      </c>
      <c r="AH55" s="102">
        <v>459096</v>
      </c>
      <c r="AI55" s="88">
        <v>122976229</v>
      </c>
      <c r="AJ55" s="102">
        <v>1832700</v>
      </c>
      <c r="AK55" s="88">
        <v>121143529</v>
      </c>
      <c r="AL55" s="82"/>
      <c r="AM55" s="103"/>
    </row>
    <row r="56" spans="1:38" s="8" customFormat="1" ht="16.5" customHeight="1">
      <c r="A56" s="178" t="s">
        <v>419</v>
      </c>
      <c r="B56" s="179"/>
      <c r="C56" s="179"/>
      <c r="D56" s="179"/>
      <c r="E56" s="72"/>
      <c r="F56" s="136"/>
      <c r="G56" s="115">
        <f aca="true" t="shared" si="15" ref="G56:AJ56">+G54/G55</f>
        <v>1.0218854401008675</v>
      </c>
      <c r="H56" s="116">
        <f t="shared" si="15"/>
        <v>1.2023604904319927</v>
      </c>
      <c r="I56" s="116">
        <f t="shared" si="15"/>
        <v>1.2741295338234297</v>
      </c>
      <c r="J56" s="116">
        <f t="shared" si="15"/>
        <v>1.2464537468678598</v>
      </c>
      <c r="K56" s="116">
        <f t="shared" si="15"/>
        <v>1.0265839199703595</v>
      </c>
      <c r="L56" s="116">
        <f t="shared" si="15"/>
        <v>1.798185621390569</v>
      </c>
      <c r="M56" s="116">
        <f t="shared" si="15"/>
        <v>0.9573978666350238</v>
      </c>
      <c r="N56" s="116">
        <f t="shared" si="15"/>
        <v>1.0777939359822364</v>
      </c>
      <c r="O56" s="116">
        <f t="shared" si="15"/>
        <v>0.7951387594066274</v>
      </c>
      <c r="P56" s="116">
        <f t="shared" si="15"/>
        <v>1.7339718586576522</v>
      </c>
      <c r="Q56" s="54">
        <f t="shared" si="15"/>
        <v>1.0621855767351622</v>
      </c>
      <c r="R56" s="84"/>
      <c r="S56" s="42">
        <f t="shared" si="15"/>
        <v>0.9888193424935313</v>
      </c>
      <c r="T56" s="42">
        <f t="shared" si="15"/>
        <v>1.1334502742953447</v>
      </c>
      <c r="U56" s="42">
        <f t="shared" si="15"/>
        <v>0.8681900570288976</v>
      </c>
      <c r="V56" s="42">
        <f t="shared" si="15"/>
        <v>0.9558337646666362</v>
      </c>
      <c r="W56" s="42">
        <f t="shared" si="15"/>
        <v>1.0547502228236696</v>
      </c>
      <c r="X56" s="42">
        <f t="shared" si="15"/>
        <v>0.9881745599127841</v>
      </c>
      <c r="Y56" s="42">
        <f t="shared" si="15"/>
        <v>1.152425980075697</v>
      </c>
      <c r="Z56" s="42">
        <v>0</v>
      </c>
      <c r="AA56" s="42">
        <f t="shared" si="15"/>
        <v>1.719117327577042</v>
      </c>
      <c r="AB56" s="85">
        <f>+AB54/AB55</f>
        <v>1.0258841575477562</v>
      </c>
      <c r="AC56" s="85">
        <f>+AC54/AC55*-1</f>
        <v>-1.3846751497781384</v>
      </c>
      <c r="AD56" s="39"/>
      <c r="AE56" s="42">
        <f t="shared" si="15"/>
        <v>1.1396763410320458</v>
      </c>
      <c r="AF56" s="68">
        <f t="shared" si="15"/>
        <v>1.1988790437189396</v>
      </c>
      <c r="AG56" s="42">
        <f t="shared" si="15"/>
        <v>0.9816399964721253</v>
      </c>
      <c r="AH56" s="42">
        <f t="shared" si="15"/>
        <v>0.48074912436614564</v>
      </c>
      <c r="AI56" s="54">
        <f>+AI54/AI55</f>
        <v>1.0928572952094668</v>
      </c>
      <c r="AJ56" s="42">
        <f t="shared" si="15"/>
        <v>1.0033044142521963</v>
      </c>
      <c r="AK56" s="54">
        <f>+AK54/AK55</f>
        <v>1.094212081274271</v>
      </c>
      <c r="AL56" s="82"/>
    </row>
    <row r="57" spans="2:30" ht="16.5" customHeight="1">
      <c r="B57" s="91"/>
      <c r="C57" s="91"/>
      <c r="D57" s="92"/>
      <c r="E57" s="92"/>
      <c r="F57" s="91"/>
      <c r="G57" s="93"/>
      <c r="U57"/>
      <c r="V57"/>
      <c r="W57"/>
      <c r="X57"/>
      <c r="Y57"/>
      <c r="Z57"/>
      <c r="AA57"/>
      <c r="AD57" s="49"/>
    </row>
    <row r="58" spans="2:27" ht="16.5" customHeight="1">
      <c r="B58" s="91"/>
      <c r="C58" s="91"/>
      <c r="D58" s="92"/>
      <c r="E58" s="92"/>
      <c r="F58" s="91"/>
      <c r="G58" s="93"/>
      <c r="U58"/>
      <c r="V58"/>
      <c r="W58"/>
      <c r="X58"/>
      <c r="Y58"/>
      <c r="Z58"/>
      <c r="AA58"/>
    </row>
    <row r="59" spans="2:27" ht="16.5" customHeight="1">
      <c r="B59" s="91"/>
      <c r="C59" s="91"/>
      <c r="D59" s="92"/>
      <c r="E59" s="92"/>
      <c r="F59" s="91"/>
      <c r="G59" s="93"/>
      <c r="U59"/>
      <c r="V59" s="101"/>
      <c r="W59"/>
      <c r="X59"/>
      <c r="Y59"/>
      <c r="Z59"/>
      <c r="AA59"/>
    </row>
    <row r="60" spans="2:27" ht="16.5" customHeight="1">
      <c r="B60" s="91"/>
      <c r="C60" s="91"/>
      <c r="D60" s="92"/>
      <c r="E60" s="92"/>
      <c r="F60" s="91"/>
      <c r="G60" s="93"/>
      <c r="U60"/>
      <c r="V60" s="101"/>
      <c r="W60"/>
      <c r="X60"/>
      <c r="Y60"/>
      <c r="Z60"/>
      <c r="AA60"/>
    </row>
    <row r="61" spans="2:27" ht="16.5" customHeight="1">
      <c r="B61" s="91"/>
      <c r="C61" s="91"/>
      <c r="D61" s="92"/>
      <c r="E61" s="92"/>
      <c r="F61" s="91"/>
      <c r="G61" s="93"/>
      <c r="U61"/>
      <c r="V61" s="101"/>
      <c r="W61"/>
      <c r="X61"/>
      <c r="Y61"/>
      <c r="Z61"/>
      <c r="AA61"/>
    </row>
    <row r="62" spans="2:27" ht="16.5" customHeight="1">
      <c r="B62" s="91"/>
      <c r="C62" s="91"/>
      <c r="D62" s="92"/>
      <c r="E62" s="92"/>
      <c r="F62" s="91"/>
      <c r="G62" s="93"/>
      <c r="U62"/>
      <c r="V62" s="101"/>
      <c r="W62"/>
      <c r="X62"/>
      <c r="Y62"/>
      <c r="Z62"/>
      <c r="AA62"/>
    </row>
    <row r="63" spans="2:27" ht="16.5" customHeight="1">
      <c r="B63" s="91"/>
      <c r="C63" s="91"/>
      <c r="D63" s="92"/>
      <c r="E63" s="92"/>
      <c r="F63" s="91"/>
      <c r="G63" s="93"/>
      <c r="U63"/>
      <c r="V63" s="101"/>
      <c r="W63"/>
      <c r="X63"/>
      <c r="Y63"/>
      <c r="Z63"/>
      <c r="AA63"/>
    </row>
    <row r="64" spans="2:27" ht="16.5" customHeight="1">
      <c r="B64" s="91"/>
      <c r="C64" s="91"/>
      <c r="D64" s="92"/>
      <c r="E64" s="92"/>
      <c r="F64" s="91"/>
      <c r="G64" s="93"/>
      <c r="U64"/>
      <c r="V64" s="101"/>
      <c r="W64"/>
      <c r="X64"/>
      <c r="Y64"/>
      <c r="Z64"/>
      <c r="AA64"/>
    </row>
    <row r="65" spans="2:27" ht="16.5" customHeight="1">
      <c r="B65" s="91"/>
      <c r="C65" s="91"/>
      <c r="D65" s="92"/>
      <c r="E65" s="92"/>
      <c r="F65" s="91"/>
      <c r="G65" s="93"/>
      <c r="U65"/>
      <c r="V65"/>
      <c r="W65"/>
      <c r="X65"/>
      <c r="Y65"/>
      <c r="Z65"/>
      <c r="AA65"/>
    </row>
    <row r="66" spans="2:27" ht="16.5" customHeight="1">
      <c r="B66" s="91"/>
      <c r="C66" s="91"/>
      <c r="D66" s="92"/>
      <c r="E66" s="92"/>
      <c r="F66" s="91"/>
      <c r="G66" s="93"/>
      <c r="U66"/>
      <c r="V66"/>
      <c r="W66"/>
      <c r="X66"/>
      <c r="Y66"/>
      <c r="Z66"/>
      <c r="AA66"/>
    </row>
    <row r="67" spans="2:27" ht="16.5" customHeight="1">
      <c r="B67" s="91"/>
      <c r="C67" s="91"/>
      <c r="D67" s="92"/>
      <c r="E67" s="92"/>
      <c r="F67" s="91"/>
      <c r="G67" s="93"/>
      <c r="U67"/>
      <c r="V67"/>
      <c r="W67"/>
      <c r="X67"/>
      <c r="Y67"/>
      <c r="Z67"/>
      <c r="AA67"/>
    </row>
    <row r="68" spans="2:27" ht="16.5" customHeight="1">
      <c r="B68" s="91"/>
      <c r="C68" s="91"/>
      <c r="D68" s="92"/>
      <c r="E68" s="92"/>
      <c r="F68" s="91"/>
      <c r="G68" s="93"/>
      <c r="U68"/>
      <c r="V68"/>
      <c r="W68"/>
      <c r="X68"/>
      <c r="Y68"/>
      <c r="Z68"/>
      <c r="AA68"/>
    </row>
    <row r="69" spans="2:27" ht="16.5" customHeight="1">
      <c r="B69" s="91"/>
      <c r="C69" s="91"/>
      <c r="D69" s="92"/>
      <c r="E69" s="92"/>
      <c r="F69" s="91"/>
      <c r="G69" s="93"/>
      <c r="U69"/>
      <c r="V69"/>
      <c r="W69"/>
      <c r="X69"/>
      <c r="Y69"/>
      <c r="Z69"/>
      <c r="AA69"/>
    </row>
    <row r="70" spans="2:27" ht="16.5" customHeight="1">
      <c r="B70" s="91"/>
      <c r="C70" s="91"/>
      <c r="D70" s="92"/>
      <c r="E70" s="92"/>
      <c r="F70" s="91"/>
      <c r="G70" s="93"/>
      <c r="U70"/>
      <c r="V70"/>
      <c r="W70"/>
      <c r="X70"/>
      <c r="Y70"/>
      <c r="Z70"/>
      <c r="AA70"/>
    </row>
    <row r="71" spans="2:27" ht="16.5" customHeight="1">
      <c r="B71" s="91"/>
      <c r="C71" s="91"/>
      <c r="D71" s="92"/>
      <c r="E71" s="92"/>
      <c r="F71" s="91"/>
      <c r="G71" s="93"/>
      <c r="U71"/>
      <c r="V71"/>
      <c r="W71"/>
      <c r="X71"/>
      <c r="Y71"/>
      <c r="Z71"/>
      <c r="AA71"/>
    </row>
    <row r="72" spans="2:27" ht="16.5" customHeight="1">
      <c r="B72" s="91"/>
      <c r="C72" s="91"/>
      <c r="D72" s="92"/>
      <c r="E72" s="92"/>
      <c r="F72" s="91"/>
      <c r="G72" s="93"/>
      <c r="U72"/>
      <c r="V72"/>
      <c r="W72"/>
      <c r="X72"/>
      <c r="Y72"/>
      <c r="Z72"/>
      <c r="AA72"/>
    </row>
    <row r="73" spans="2:27" ht="16.5" customHeight="1">
      <c r="B73" s="91"/>
      <c r="C73" s="91"/>
      <c r="D73" s="92"/>
      <c r="E73" s="92"/>
      <c r="F73" s="91"/>
      <c r="G73" s="93"/>
      <c r="U73"/>
      <c r="V73"/>
      <c r="W73"/>
      <c r="X73"/>
      <c r="Y73"/>
      <c r="Z73"/>
      <c r="AA73"/>
    </row>
    <row r="74" spans="2:27" ht="16.5" customHeight="1">
      <c r="B74" s="91"/>
      <c r="C74" s="91"/>
      <c r="D74" s="92"/>
      <c r="E74" s="92"/>
      <c r="F74" s="91"/>
      <c r="G74" s="93"/>
      <c r="U74"/>
      <c r="V74"/>
      <c r="W74"/>
      <c r="X74"/>
      <c r="Y74"/>
      <c r="Z74"/>
      <c r="AA74"/>
    </row>
    <row r="75" spans="2:27" ht="16.5" customHeight="1">
      <c r="B75" s="91"/>
      <c r="C75" s="91"/>
      <c r="D75" s="92"/>
      <c r="E75" s="92"/>
      <c r="F75" s="91"/>
      <c r="G75" s="93"/>
      <c r="U75"/>
      <c r="V75"/>
      <c r="W75"/>
      <c r="X75"/>
      <c r="Y75"/>
      <c r="Z75"/>
      <c r="AA75"/>
    </row>
    <row r="76" spans="2:27" ht="16.5" customHeight="1">
      <c r="B76" s="91"/>
      <c r="C76" s="91"/>
      <c r="D76" s="92"/>
      <c r="E76" s="92"/>
      <c r="F76" s="91"/>
      <c r="G76" s="93"/>
      <c r="U76"/>
      <c r="V76"/>
      <c r="W76"/>
      <c r="X76"/>
      <c r="Y76"/>
      <c r="Z76"/>
      <c r="AA76"/>
    </row>
    <row r="77" spans="2:27" ht="16.5" customHeight="1">
      <c r="B77" s="91"/>
      <c r="C77" s="91"/>
      <c r="D77" s="92"/>
      <c r="E77" s="92"/>
      <c r="F77" s="91"/>
      <c r="G77" s="93"/>
      <c r="U77"/>
      <c r="V77"/>
      <c r="W77"/>
      <c r="X77"/>
      <c r="Y77"/>
      <c r="Z77"/>
      <c r="AA77"/>
    </row>
    <row r="78" spans="2:27" ht="16.5" customHeight="1">
      <c r="B78" s="91"/>
      <c r="C78" s="91"/>
      <c r="D78" s="92"/>
      <c r="E78" s="92"/>
      <c r="F78" s="91"/>
      <c r="G78" s="93"/>
      <c r="U78"/>
      <c r="V78"/>
      <c r="W78"/>
      <c r="X78"/>
      <c r="Y78"/>
      <c r="Z78"/>
      <c r="AA78"/>
    </row>
    <row r="79" spans="2:27" ht="16.5" customHeight="1">
      <c r="B79" s="91"/>
      <c r="C79" s="91"/>
      <c r="D79" s="92"/>
      <c r="E79" s="92"/>
      <c r="F79" s="91"/>
      <c r="G79" s="93"/>
      <c r="U79"/>
      <c r="V79"/>
      <c r="W79"/>
      <c r="X79"/>
      <c r="Y79"/>
      <c r="Z79"/>
      <c r="AA79"/>
    </row>
    <row r="80" spans="2:27" ht="16.5" customHeight="1">
      <c r="B80" s="91"/>
      <c r="C80" s="91"/>
      <c r="D80" s="92"/>
      <c r="E80" s="92"/>
      <c r="F80" s="91"/>
      <c r="G80" s="93"/>
      <c r="U80"/>
      <c r="V80"/>
      <c r="W80"/>
      <c r="X80"/>
      <c r="Y80"/>
      <c r="Z80"/>
      <c r="AA80"/>
    </row>
    <row r="81" spans="2:27" ht="16.5" customHeight="1">
      <c r="B81" s="91"/>
      <c r="C81" s="91"/>
      <c r="D81" s="92"/>
      <c r="E81" s="92"/>
      <c r="F81" s="91"/>
      <c r="G81" s="93"/>
      <c r="U81"/>
      <c r="V81"/>
      <c r="W81"/>
      <c r="X81"/>
      <c r="Y81"/>
      <c r="Z81"/>
      <c r="AA81"/>
    </row>
    <row r="82" spans="2:27" ht="16.5" customHeight="1">
      <c r="B82" s="91"/>
      <c r="C82" s="91"/>
      <c r="D82" s="92"/>
      <c r="E82" s="92"/>
      <c r="F82" s="91"/>
      <c r="G82" s="93"/>
      <c r="U82"/>
      <c r="V82"/>
      <c r="W82"/>
      <c r="X82"/>
      <c r="Y82"/>
      <c r="Z82"/>
      <c r="AA82"/>
    </row>
    <row r="83" spans="2:27" ht="16.5" customHeight="1">
      <c r="B83" s="91"/>
      <c r="C83" s="91"/>
      <c r="D83" s="92"/>
      <c r="E83" s="92"/>
      <c r="F83" s="91"/>
      <c r="G83" s="93"/>
      <c r="U83"/>
      <c r="V83"/>
      <c r="W83"/>
      <c r="X83"/>
      <c r="Y83"/>
      <c r="Z83"/>
      <c r="AA83"/>
    </row>
    <row r="84" spans="2:27" ht="16.5" customHeight="1">
      <c r="B84" s="91"/>
      <c r="C84" s="91"/>
      <c r="D84" s="92"/>
      <c r="E84" s="92"/>
      <c r="F84" s="91"/>
      <c r="G84" s="93"/>
      <c r="U84"/>
      <c r="V84"/>
      <c r="W84"/>
      <c r="X84"/>
      <c r="Y84"/>
      <c r="Z84"/>
      <c r="AA84"/>
    </row>
    <row r="85" spans="2:27" ht="16.5" customHeight="1">
      <c r="B85" s="91"/>
      <c r="C85" s="91"/>
      <c r="D85" s="92"/>
      <c r="E85" s="92"/>
      <c r="F85" s="91"/>
      <c r="G85" s="93"/>
      <c r="U85"/>
      <c r="V85"/>
      <c r="W85"/>
      <c r="X85"/>
      <c r="Y85"/>
      <c r="Z85"/>
      <c r="AA85"/>
    </row>
    <row r="86" spans="2:27" ht="16.5" customHeight="1">
      <c r="B86" s="91"/>
      <c r="C86" s="91"/>
      <c r="D86" s="92"/>
      <c r="E86" s="92"/>
      <c r="F86" s="91"/>
      <c r="G86" s="93"/>
      <c r="U86"/>
      <c r="V86"/>
      <c r="W86"/>
      <c r="X86"/>
      <c r="Y86"/>
      <c r="Z86"/>
      <c r="AA86"/>
    </row>
    <row r="87" spans="2:27" ht="16.5" customHeight="1">
      <c r="B87" s="91"/>
      <c r="C87" s="91"/>
      <c r="D87" s="92"/>
      <c r="E87" s="92"/>
      <c r="F87" s="91"/>
      <c r="G87" s="93"/>
      <c r="U87"/>
      <c r="V87"/>
      <c r="W87"/>
      <c r="X87"/>
      <c r="Y87"/>
      <c r="Z87"/>
      <c r="AA87"/>
    </row>
    <row r="88" spans="2:27" ht="16.5" customHeight="1">
      <c r="B88" s="91"/>
      <c r="C88" s="91"/>
      <c r="D88" s="92"/>
      <c r="E88" s="92"/>
      <c r="F88" s="91"/>
      <c r="G88" s="93"/>
      <c r="U88"/>
      <c r="V88"/>
      <c r="W88"/>
      <c r="X88"/>
      <c r="Y88"/>
      <c r="Z88"/>
      <c r="AA88"/>
    </row>
    <row r="89" spans="2:27" ht="16.5" customHeight="1">
      <c r="B89" s="91"/>
      <c r="C89" s="91"/>
      <c r="D89" s="92"/>
      <c r="E89" s="92"/>
      <c r="F89" s="91"/>
      <c r="G89" s="93"/>
      <c r="U89"/>
      <c r="V89"/>
      <c r="W89"/>
      <c r="X89"/>
      <c r="Y89"/>
      <c r="Z89"/>
      <c r="AA89"/>
    </row>
    <row r="90" spans="2:27" ht="16.5" customHeight="1">
      <c r="B90" s="91"/>
      <c r="C90" s="91"/>
      <c r="D90" s="92"/>
      <c r="E90" s="92"/>
      <c r="F90" s="91"/>
      <c r="G90" s="93"/>
      <c r="U90"/>
      <c r="V90"/>
      <c r="W90"/>
      <c r="X90"/>
      <c r="Y90"/>
      <c r="Z90"/>
      <c r="AA90"/>
    </row>
    <row r="91" spans="2:27" ht="16.5" customHeight="1">
      <c r="B91" s="91"/>
      <c r="C91" s="91"/>
      <c r="D91" s="92"/>
      <c r="E91" s="92"/>
      <c r="F91" s="91"/>
      <c r="G91" s="93"/>
      <c r="U91"/>
      <c r="V91"/>
      <c r="W91"/>
      <c r="X91"/>
      <c r="Y91"/>
      <c r="Z91"/>
      <c r="AA91"/>
    </row>
    <row r="92" spans="2:27" ht="16.5" customHeight="1">
      <c r="B92" s="91"/>
      <c r="C92" s="91"/>
      <c r="D92" s="92"/>
      <c r="E92" s="92"/>
      <c r="F92" s="91"/>
      <c r="G92" s="93"/>
      <c r="U92"/>
      <c r="V92"/>
      <c r="W92"/>
      <c r="X92"/>
      <c r="Y92"/>
      <c r="Z92"/>
      <c r="AA92"/>
    </row>
    <row r="93" spans="2:27" ht="16.5" customHeight="1">
      <c r="B93" s="91"/>
      <c r="C93" s="91"/>
      <c r="D93" s="92"/>
      <c r="E93" s="92"/>
      <c r="F93" s="91"/>
      <c r="G93" s="93"/>
      <c r="U93"/>
      <c r="V93"/>
      <c r="W93"/>
      <c r="X93"/>
      <c r="Y93"/>
      <c r="Z93"/>
      <c r="AA93"/>
    </row>
    <row r="94" spans="2:27" ht="16.5" customHeight="1">
      <c r="B94" s="91"/>
      <c r="C94" s="91"/>
      <c r="D94" s="92"/>
      <c r="E94" s="92"/>
      <c r="F94" s="91"/>
      <c r="G94" s="93"/>
      <c r="U94"/>
      <c r="V94"/>
      <c r="W94"/>
      <c r="X94"/>
      <c r="Y94"/>
      <c r="Z94"/>
      <c r="AA94"/>
    </row>
    <row r="95" spans="2:27" ht="16.5" customHeight="1">
      <c r="B95" s="91"/>
      <c r="C95" s="91"/>
      <c r="D95" s="92"/>
      <c r="E95" s="92"/>
      <c r="F95" s="91"/>
      <c r="G95" s="93"/>
      <c r="U95"/>
      <c r="V95"/>
      <c r="W95"/>
      <c r="X95"/>
      <c r="Y95"/>
      <c r="Z95"/>
      <c r="AA95"/>
    </row>
    <row r="96" spans="2:27" ht="16.5" customHeight="1">
      <c r="B96" s="91"/>
      <c r="C96" s="91"/>
      <c r="D96" s="92"/>
      <c r="E96" s="92"/>
      <c r="F96" s="91"/>
      <c r="G96" s="93"/>
      <c r="U96"/>
      <c r="V96"/>
      <c r="W96"/>
      <c r="X96"/>
      <c r="Y96"/>
      <c r="Z96"/>
      <c r="AA96"/>
    </row>
    <row r="97" spans="2:27" ht="16.5" customHeight="1">
      <c r="B97" s="91"/>
      <c r="C97" s="91"/>
      <c r="D97" s="92"/>
      <c r="E97" s="92"/>
      <c r="F97" s="91"/>
      <c r="G97" s="93"/>
      <c r="U97"/>
      <c r="V97"/>
      <c r="W97"/>
      <c r="X97"/>
      <c r="Y97"/>
      <c r="Z97"/>
      <c r="AA97"/>
    </row>
    <row r="98" spans="2:27" ht="16.5" customHeight="1">
      <c r="B98" s="91"/>
      <c r="C98" s="91"/>
      <c r="D98" s="92"/>
      <c r="E98" s="92"/>
      <c r="F98" s="91"/>
      <c r="G98" s="93"/>
      <c r="U98"/>
      <c r="V98"/>
      <c r="W98"/>
      <c r="X98"/>
      <c r="Y98"/>
      <c r="Z98"/>
      <c r="AA98"/>
    </row>
    <row r="99" spans="2:27" ht="16.5" customHeight="1">
      <c r="B99" s="91"/>
      <c r="C99" s="91"/>
      <c r="D99" s="92"/>
      <c r="E99" s="92"/>
      <c r="F99" s="91"/>
      <c r="G99" s="93"/>
      <c r="U99"/>
      <c r="V99"/>
      <c r="W99"/>
      <c r="X99"/>
      <c r="Y99"/>
      <c r="Z99"/>
      <c r="AA99"/>
    </row>
    <row r="100" spans="2:27" ht="12.75">
      <c r="B100" s="91"/>
      <c r="C100" s="91"/>
      <c r="D100" s="92"/>
      <c r="E100" s="92"/>
      <c r="F100" s="91"/>
      <c r="G100" s="93"/>
      <c r="U100"/>
      <c r="V100"/>
      <c r="W100"/>
      <c r="X100"/>
      <c r="Y100"/>
      <c r="Z100"/>
      <c r="AA100"/>
    </row>
    <row r="101" spans="2:27" ht="12.75">
      <c r="B101" s="91"/>
      <c r="C101" s="91"/>
      <c r="D101" s="92"/>
      <c r="E101" s="92"/>
      <c r="F101" s="91"/>
      <c r="G101" s="93"/>
      <c r="U101"/>
      <c r="V101"/>
      <c r="W101"/>
      <c r="X101"/>
      <c r="Y101"/>
      <c r="Z101"/>
      <c r="AA101"/>
    </row>
    <row r="102" spans="2:27" ht="12.75">
      <c r="B102" s="91"/>
      <c r="C102" s="91"/>
      <c r="D102" s="92"/>
      <c r="E102" s="92"/>
      <c r="F102" s="91"/>
      <c r="G102" s="93"/>
      <c r="U102"/>
      <c r="V102"/>
      <c r="W102"/>
      <c r="X102"/>
      <c r="Y102"/>
      <c r="Z102"/>
      <c r="AA102"/>
    </row>
    <row r="103" spans="2:27" ht="12.75">
      <c r="B103" s="91"/>
      <c r="C103" s="91"/>
      <c r="D103" s="92"/>
      <c r="E103" s="92"/>
      <c r="F103" s="91"/>
      <c r="G103" s="93"/>
      <c r="U103"/>
      <c r="V103"/>
      <c r="W103"/>
      <c r="X103"/>
      <c r="Y103"/>
      <c r="Z103"/>
      <c r="AA103"/>
    </row>
    <row r="104" spans="2:27" ht="12.75">
      <c r="B104" s="91"/>
      <c r="C104" s="91"/>
      <c r="D104" s="92"/>
      <c r="E104" s="92"/>
      <c r="F104" s="91"/>
      <c r="G104" s="93"/>
      <c r="U104"/>
      <c r="V104"/>
      <c r="W104"/>
      <c r="X104"/>
      <c r="Y104"/>
      <c r="Z104"/>
      <c r="AA104"/>
    </row>
    <row r="105" spans="2:27" ht="12.75">
      <c r="B105" s="91"/>
      <c r="C105" s="91"/>
      <c r="D105" s="92"/>
      <c r="E105" s="92"/>
      <c r="F105" s="91"/>
      <c r="G105" s="93"/>
      <c r="U105"/>
      <c r="V105"/>
      <c r="W105"/>
      <c r="X105"/>
      <c r="Y105"/>
      <c r="Z105"/>
      <c r="AA105"/>
    </row>
    <row r="106" spans="2:27" ht="12.75">
      <c r="B106" s="91"/>
      <c r="C106" s="91"/>
      <c r="D106" s="92"/>
      <c r="E106" s="92"/>
      <c r="F106" s="91"/>
      <c r="G106" s="93"/>
      <c r="U106"/>
      <c r="V106"/>
      <c r="W106"/>
      <c r="X106"/>
      <c r="Y106"/>
      <c r="Z106"/>
      <c r="AA106"/>
    </row>
    <row r="107" spans="2:27" ht="12.75">
      <c r="B107" s="91"/>
      <c r="C107" s="91"/>
      <c r="D107" s="92"/>
      <c r="E107" s="92"/>
      <c r="F107" s="91"/>
      <c r="G107" s="93"/>
      <c r="U107"/>
      <c r="V107"/>
      <c r="W107"/>
      <c r="X107"/>
      <c r="Y107"/>
      <c r="Z107"/>
      <c r="AA107"/>
    </row>
    <row r="108" spans="2:27" ht="12.75">
      <c r="B108" s="91"/>
      <c r="C108" s="91"/>
      <c r="D108" s="92"/>
      <c r="E108" s="92"/>
      <c r="F108" s="91"/>
      <c r="G108" s="93"/>
      <c r="U108"/>
      <c r="V108"/>
      <c r="W108"/>
      <c r="X108"/>
      <c r="Y108"/>
      <c r="Z108"/>
      <c r="AA108"/>
    </row>
    <row r="109" spans="2:27" ht="12.75">
      <c r="B109" s="91"/>
      <c r="C109" s="91"/>
      <c r="D109" s="92"/>
      <c r="E109" s="92"/>
      <c r="F109" s="91"/>
      <c r="G109" s="93"/>
      <c r="U109"/>
      <c r="V109"/>
      <c r="W109"/>
      <c r="X109"/>
      <c r="Y109"/>
      <c r="Z109"/>
      <c r="AA109"/>
    </row>
    <row r="110" spans="2:27" ht="12.75">
      <c r="B110" s="91"/>
      <c r="C110" s="91"/>
      <c r="D110" s="92"/>
      <c r="E110" s="92"/>
      <c r="F110" s="91"/>
      <c r="G110" s="93"/>
      <c r="U110"/>
      <c r="V110"/>
      <c r="W110"/>
      <c r="X110"/>
      <c r="Y110"/>
      <c r="Z110"/>
      <c r="AA110"/>
    </row>
    <row r="111" spans="2:27" ht="12.75">
      <c r="B111" s="91"/>
      <c r="C111" s="91"/>
      <c r="D111" s="92"/>
      <c r="E111" s="92"/>
      <c r="F111" s="91"/>
      <c r="G111" s="93"/>
      <c r="U111"/>
      <c r="V111"/>
      <c r="W111"/>
      <c r="X111"/>
      <c r="Y111"/>
      <c r="Z111"/>
      <c r="AA111"/>
    </row>
    <row r="112" spans="2:27" ht="12.75">
      <c r="B112" s="91"/>
      <c r="C112" s="91"/>
      <c r="D112" s="92"/>
      <c r="E112" s="92"/>
      <c r="F112" s="91"/>
      <c r="G112" s="93"/>
      <c r="U112"/>
      <c r="V112"/>
      <c r="W112"/>
      <c r="X112"/>
      <c r="Y112"/>
      <c r="Z112"/>
      <c r="AA112"/>
    </row>
    <row r="113" spans="2:27" ht="12.75">
      <c r="B113" s="91"/>
      <c r="C113" s="91"/>
      <c r="D113" s="92"/>
      <c r="E113" s="92"/>
      <c r="F113" s="91"/>
      <c r="G113" s="93"/>
      <c r="U113"/>
      <c r="V113"/>
      <c r="W113"/>
      <c r="X113"/>
      <c r="Y113"/>
      <c r="Z113"/>
      <c r="AA113"/>
    </row>
    <row r="114" spans="2:27" ht="12.75">
      <c r="B114" s="91"/>
      <c r="C114" s="91"/>
      <c r="D114" s="92"/>
      <c r="E114" s="92"/>
      <c r="F114" s="91"/>
      <c r="G114" s="93"/>
      <c r="U114"/>
      <c r="V114"/>
      <c r="W114"/>
      <c r="X114"/>
      <c r="Y114"/>
      <c r="Z114"/>
      <c r="AA114"/>
    </row>
    <row r="115" spans="21:27" ht="12.75">
      <c r="U115"/>
      <c r="V115"/>
      <c r="W115"/>
      <c r="X115"/>
      <c r="Y115"/>
      <c r="Z115"/>
      <c r="AA115"/>
    </row>
    <row r="116" spans="21:27" ht="12.75">
      <c r="U116"/>
      <c r="V116"/>
      <c r="W116"/>
      <c r="X116"/>
      <c r="Y116"/>
      <c r="Z116"/>
      <c r="AA116"/>
    </row>
    <row r="117" spans="21:27" ht="12.75">
      <c r="U117"/>
      <c r="V117"/>
      <c r="W117"/>
      <c r="X117"/>
      <c r="Y117"/>
      <c r="Z117"/>
      <c r="AA117"/>
    </row>
    <row r="118" spans="21:27" ht="12.75">
      <c r="U118"/>
      <c r="V118"/>
      <c r="W118"/>
      <c r="X118"/>
      <c r="Y118"/>
      <c r="Z118"/>
      <c r="AA118"/>
    </row>
    <row r="119" spans="21:27" ht="12.75">
      <c r="U119"/>
      <c r="V119"/>
      <c r="W119"/>
      <c r="X119"/>
      <c r="Y119"/>
      <c r="Z119"/>
      <c r="AA119"/>
    </row>
    <row r="120" spans="21:27" ht="12.75">
      <c r="U120"/>
      <c r="V120"/>
      <c r="W120"/>
      <c r="X120"/>
      <c r="Y120"/>
      <c r="Z120"/>
      <c r="AA120"/>
    </row>
    <row r="121" spans="21:27" ht="12.75">
      <c r="U121"/>
      <c r="V121"/>
      <c r="W121"/>
      <c r="X121"/>
      <c r="Y121"/>
      <c r="Z121"/>
      <c r="AA121"/>
    </row>
    <row r="122" spans="21:27" ht="12.75">
      <c r="U122"/>
      <c r="V122"/>
      <c r="W122"/>
      <c r="X122"/>
      <c r="Y122"/>
      <c r="Z122"/>
      <c r="AA122"/>
    </row>
    <row r="123" spans="21:27" ht="12.75">
      <c r="U123"/>
      <c r="V123"/>
      <c r="W123"/>
      <c r="X123"/>
      <c r="Y123"/>
      <c r="Z123"/>
      <c r="AA123"/>
    </row>
    <row r="124" spans="21:27" ht="12.75">
      <c r="U124"/>
      <c r="V124"/>
      <c r="W124"/>
      <c r="X124"/>
      <c r="Y124"/>
      <c r="Z124"/>
      <c r="AA124"/>
    </row>
    <row r="125" spans="21:27" ht="12.75">
      <c r="U125"/>
      <c r="V125"/>
      <c r="W125"/>
      <c r="X125"/>
      <c r="Y125"/>
      <c r="Z125"/>
      <c r="AA125"/>
    </row>
    <row r="126" spans="21:27" ht="12.75">
      <c r="U126"/>
      <c r="V126"/>
      <c r="W126"/>
      <c r="X126"/>
      <c r="Y126"/>
      <c r="Z126"/>
      <c r="AA126"/>
    </row>
    <row r="127" spans="21:27" ht="12.75">
      <c r="U127"/>
      <c r="V127"/>
      <c r="W127"/>
      <c r="X127"/>
      <c r="Y127"/>
      <c r="Z127"/>
      <c r="AA127"/>
    </row>
    <row r="128" spans="21:27" ht="12.75">
      <c r="U128"/>
      <c r="V128"/>
      <c r="W128"/>
      <c r="X128"/>
      <c r="Y128"/>
      <c r="Z128"/>
      <c r="AA128"/>
    </row>
    <row r="129" spans="4:27" ht="12.75">
      <c r="D129" s="47"/>
      <c r="E129" s="47"/>
      <c r="U129"/>
      <c r="V129"/>
      <c r="W129"/>
      <c r="X129"/>
      <c r="Y129"/>
      <c r="Z129"/>
      <c r="AA129"/>
    </row>
    <row r="130" spans="4:27" ht="12.75">
      <c r="D130" s="47"/>
      <c r="E130" s="47"/>
      <c r="U130"/>
      <c r="V130"/>
      <c r="W130"/>
      <c r="X130"/>
      <c r="Y130"/>
      <c r="Z130"/>
      <c r="AA130"/>
    </row>
    <row r="131" spans="4:27" ht="12.75">
      <c r="D131" s="47"/>
      <c r="E131" s="47"/>
      <c r="U131"/>
      <c r="V131"/>
      <c r="W131"/>
      <c r="X131"/>
      <c r="Y131"/>
      <c r="Z131"/>
      <c r="AA131"/>
    </row>
    <row r="132" spans="4:27" ht="12.75">
      <c r="D132" s="47"/>
      <c r="E132" s="47"/>
      <c r="U132"/>
      <c r="V132"/>
      <c r="W132"/>
      <c r="X132"/>
      <c r="Y132"/>
      <c r="Z132"/>
      <c r="AA132"/>
    </row>
    <row r="133" spans="4:27" ht="12.75">
      <c r="D133" s="47"/>
      <c r="E133" s="47"/>
      <c r="U133"/>
      <c r="V133"/>
      <c r="W133"/>
      <c r="X133"/>
      <c r="Y133"/>
      <c r="Z133"/>
      <c r="AA133"/>
    </row>
    <row r="134" spans="4:27" ht="12.75">
      <c r="D134" s="47"/>
      <c r="E134" s="47"/>
      <c r="U134"/>
      <c r="V134"/>
      <c r="W134"/>
      <c r="X134"/>
      <c r="Y134"/>
      <c r="Z134"/>
      <c r="AA134"/>
    </row>
    <row r="135" spans="4:27" ht="12.75">
      <c r="D135" s="47"/>
      <c r="E135" s="47"/>
      <c r="U135"/>
      <c r="V135"/>
      <c r="W135"/>
      <c r="X135"/>
      <c r="Y135"/>
      <c r="Z135"/>
      <c r="AA135"/>
    </row>
    <row r="136" spans="4:27" ht="12.75">
      <c r="D136" s="47"/>
      <c r="E136" s="47"/>
      <c r="U136"/>
      <c r="V136"/>
      <c r="W136"/>
      <c r="X136"/>
      <c r="Y136"/>
      <c r="Z136"/>
      <c r="AA136"/>
    </row>
    <row r="137" spans="4:27" ht="12.75">
      <c r="D137" s="47"/>
      <c r="E137" s="47"/>
      <c r="U137"/>
      <c r="V137"/>
      <c r="W137"/>
      <c r="X137"/>
      <c r="Y137"/>
      <c r="Z137"/>
      <c r="AA137"/>
    </row>
    <row r="138" spans="4:27" ht="12.75">
      <c r="D138" s="47"/>
      <c r="E138" s="47"/>
      <c r="U138"/>
      <c r="V138"/>
      <c r="W138"/>
      <c r="X138"/>
      <c r="Y138"/>
      <c r="Z138"/>
      <c r="AA138"/>
    </row>
    <row r="139" spans="4:27" ht="12.75">
      <c r="D139" s="47"/>
      <c r="E139" s="47"/>
      <c r="U139"/>
      <c r="V139"/>
      <c r="W139"/>
      <c r="X139"/>
      <c r="Y139"/>
      <c r="Z139"/>
      <c r="AA139"/>
    </row>
    <row r="140" spans="4:27" ht="12.75">
      <c r="D140" s="47"/>
      <c r="E140" s="47"/>
      <c r="U140"/>
      <c r="V140"/>
      <c r="W140"/>
      <c r="X140"/>
      <c r="Y140"/>
      <c r="Z140"/>
      <c r="AA140"/>
    </row>
    <row r="141" spans="4:27" ht="12.75">
      <c r="D141" s="47"/>
      <c r="E141" s="47"/>
      <c r="U141"/>
      <c r="V141"/>
      <c r="W141"/>
      <c r="X141"/>
      <c r="Y141"/>
      <c r="Z141"/>
      <c r="AA141"/>
    </row>
    <row r="142" spans="4:27" ht="12.75">
      <c r="D142" s="47"/>
      <c r="E142" s="47"/>
      <c r="U142"/>
      <c r="V142"/>
      <c r="W142"/>
      <c r="X142"/>
      <c r="Y142"/>
      <c r="Z142"/>
      <c r="AA142"/>
    </row>
    <row r="143" spans="4:27" ht="12.75">
      <c r="D143" s="47"/>
      <c r="E143" s="47"/>
      <c r="U143"/>
      <c r="V143"/>
      <c r="W143"/>
      <c r="X143"/>
      <c r="Y143"/>
      <c r="Z143"/>
      <c r="AA143"/>
    </row>
    <row r="144" spans="4:27" ht="12.75">
      <c r="D144" s="47"/>
      <c r="E144" s="47"/>
      <c r="U144"/>
      <c r="V144"/>
      <c r="W144"/>
      <c r="X144"/>
      <c r="Y144"/>
      <c r="Z144"/>
      <c r="AA144"/>
    </row>
    <row r="145" spans="4:27" ht="12.75">
      <c r="D145" s="47"/>
      <c r="E145" s="47"/>
      <c r="U145"/>
      <c r="V145"/>
      <c r="W145"/>
      <c r="X145"/>
      <c r="Y145"/>
      <c r="Z145"/>
      <c r="AA145"/>
    </row>
    <row r="146" spans="4:27" ht="12.75">
      <c r="D146" s="47"/>
      <c r="E146" s="47"/>
      <c r="U146"/>
      <c r="V146"/>
      <c r="W146"/>
      <c r="X146"/>
      <c r="Y146"/>
      <c r="Z146"/>
      <c r="AA146"/>
    </row>
    <row r="147" spans="4:27" ht="12.75">
      <c r="D147" s="47"/>
      <c r="E147" s="47"/>
      <c r="U147"/>
      <c r="V147"/>
      <c r="W147"/>
      <c r="X147"/>
      <c r="Y147"/>
      <c r="Z147"/>
      <c r="AA147"/>
    </row>
    <row r="148" spans="4:27" ht="12.75">
      <c r="D148" s="47"/>
      <c r="E148" s="47"/>
      <c r="U148"/>
      <c r="V148"/>
      <c r="W148"/>
      <c r="X148"/>
      <c r="Y148"/>
      <c r="Z148"/>
      <c r="AA148"/>
    </row>
    <row r="149" spans="4:27" ht="12.75">
      <c r="D149" s="47"/>
      <c r="E149" s="47"/>
      <c r="U149"/>
      <c r="V149"/>
      <c r="W149"/>
      <c r="X149"/>
      <c r="Y149"/>
      <c r="Z149"/>
      <c r="AA149"/>
    </row>
    <row r="150" spans="4:27" ht="12.75">
      <c r="D150" s="47"/>
      <c r="E150" s="47"/>
      <c r="U150"/>
      <c r="V150"/>
      <c r="W150"/>
      <c r="X150"/>
      <c r="Y150"/>
      <c r="Z150"/>
      <c r="AA150"/>
    </row>
    <row r="151" spans="4:27" ht="12.75">
      <c r="D151" s="47"/>
      <c r="E151" s="47"/>
      <c r="U151"/>
      <c r="V151"/>
      <c r="W151"/>
      <c r="X151"/>
      <c r="Y151"/>
      <c r="Z151"/>
      <c r="AA151"/>
    </row>
    <row r="152" spans="4:27" ht="12.75">
      <c r="D152" s="47"/>
      <c r="E152" s="47"/>
      <c r="U152"/>
      <c r="V152"/>
      <c r="W152"/>
      <c r="X152"/>
      <c r="Y152"/>
      <c r="Z152"/>
      <c r="AA152"/>
    </row>
    <row r="153" spans="4:27" ht="12.75">
      <c r="D153" s="47"/>
      <c r="E153" s="47"/>
      <c r="U153"/>
      <c r="V153"/>
      <c r="W153"/>
      <c r="X153"/>
      <c r="Y153"/>
      <c r="Z153"/>
      <c r="AA153"/>
    </row>
    <row r="154" spans="4:27" ht="12.75">
      <c r="D154" s="47"/>
      <c r="E154" s="47"/>
      <c r="U154"/>
      <c r="V154"/>
      <c r="W154"/>
      <c r="X154"/>
      <c r="Y154"/>
      <c r="Z154"/>
      <c r="AA154"/>
    </row>
    <row r="155" spans="4:27" ht="12.75">
      <c r="D155" s="47"/>
      <c r="E155" s="47"/>
      <c r="U155"/>
      <c r="V155"/>
      <c r="W155"/>
      <c r="X155"/>
      <c r="Y155"/>
      <c r="Z155"/>
      <c r="AA155"/>
    </row>
    <row r="156" spans="4:27" ht="12.75">
      <c r="D156" s="47"/>
      <c r="E156" s="47"/>
      <c r="U156"/>
      <c r="V156"/>
      <c r="W156"/>
      <c r="X156"/>
      <c r="Y156"/>
      <c r="Z156"/>
      <c r="AA156"/>
    </row>
    <row r="157" spans="4:27" ht="12.75">
      <c r="D157" s="47"/>
      <c r="E157" s="47"/>
      <c r="U157"/>
      <c r="V157"/>
      <c r="W157"/>
      <c r="X157"/>
      <c r="Y157"/>
      <c r="Z157"/>
      <c r="AA157"/>
    </row>
    <row r="158" spans="4:27" ht="12.75">
      <c r="D158" s="47"/>
      <c r="E158" s="47"/>
      <c r="U158"/>
      <c r="V158"/>
      <c r="W158"/>
      <c r="X158"/>
      <c r="Y158"/>
      <c r="Z158"/>
      <c r="AA158"/>
    </row>
    <row r="159" spans="4:27" ht="12.75">
      <c r="D159" s="47"/>
      <c r="E159" s="47"/>
      <c r="U159"/>
      <c r="V159"/>
      <c r="W159"/>
      <c r="X159"/>
      <c r="Y159"/>
      <c r="Z159"/>
      <c r="AA159"/>
    </row>
    <row r="160" spans="4:27" ht="12.75">
      <c r="D160" s="47"/>
      <c r="E160" s="47"/>
      <c r="U160"/>
      <c r="V160"/>
      <c r="W160"/>
      <c r="X160"/>
      <c r="Y160"/>
      <c r="Z160"/>
      <c r="AA160"/>
    </row>
    <row r="161" spans="4:27" ht="12.75">
      <c r="D161" s="47"/>
      <c r="E161" s="47"/>
      <c r="U161"/>
      <c r="V161"/>
      <c r="W161"/>
      <c r="X161"/>
      <c r="Y161"/>
      <c r="Z161"/>
      <c r="AA161"/>
    </row>
    <row r="162" spans="4:27" ht="12.75">
      <c r="D162" s="47"/>
      <c r="E162" s="47"/>
      <c r="U162"/>
      <c r="V162"/>
      <c r="W162"/>
      <c r="X162"/>
      <c r="Y162"/>
      <c r="Z162"/>
      <c r="AA162"/>
    </row>
    <row r="163" spans="4:27" ht="12.75">
      <c r="D163" s="47"/>
      <c r="E163" s="47"/>
      <c r="U163"/>
      <c r="V163"/>
      <c r="W163"/>
      <c r="X163"/>
      <c r="Y163"/>
      <c r="Z163"/>
      <c r="AA163"/>
    </row>
    <row r="164" spans="4:27" ht="12.75">
      <c r="D164" s="47"/>
      <c r="E164" s="47"/>
      <c r="U164"/>
      <c r="V164"/>
      <c r="W164"/>
      <c r="X164"/>
      <c r="Y164"/>
      <c r="Z164"/>
      <c r="AA164"/>
    </row>
    <row r="165" spans="4:27" ht="12.75">
      <c r="D165" s="47"/>
      <c r="E165" s="47"/>
      <c r="U165"/>
      <c r="V165"/>
      <c r="W165"/>
      <c r="X165"/>
      <c r="Y165"/>
      <c r="Z165"/>
      <c r="AA165"/>
    </row>
    <row r="166" spans="4:27" ht="12.75">
      <c r="D166" s="47"/>
      <c r="E166" s="47"/>
      <c r="U166"/>
      <c r="V166"/>
      <c r="W166"/>
      <c r="X166"/>
      <c r="Y166"/>
      <c r="Z166"/>
      <c r="AA166"/>
    </row>
    <row r="167" spans="4:27" ht="12.75">
      <c r="D167" s="47"/>
      <c r="E167" s="47"/>
      <c r="U167"/>
      <c r="V167"/>
      <c r="W167"/>
      <c r="X167"/>
      <c r="Y167"/>
      <c r="Z167"/>
      <c r="AA167"/>
    </row>
    <row r="168" spans="4:27" ht="12.75">
      <c r="D168" s="47"/>
      <c r="E168" s="47"/>
      <c r="U168"/>
      <c r="V168"/>
      <c r="W168"/>
      <c r="X168"/>
      <c r="Y168"/>
      <c r="Z168"/>
      <c r="AA168"/>
    </row>
    <row r="169" spans="4:27" ht="12.75">
      <c r="D169" s="47"/>
      <c r="E169" s="47"/>
      <c r="U169"/>
      <c r="V169"/>
      <c r="W169"/>
      <c r="X169"/>
      <c r="Y169"/>
      <c r="Z169"/>
      <c r="AA169"/>
    </row>
    <row r="170" spans="4:27" ht="12.75">
      <c r="D170" s="47"/>
      <c r="E170" s="47"/>
      <c r="U170"/>
      <c r="V170"/>
      <c r="W170"/>
      <c r="X170"/>
      <c r="Y170"/>
      <c r="Z170"/>
      <c r="AA170"/>
    </row>
    <row r="171" spans="4:27" ht="12.75">
      <c r="D171" s="47"/>
      <c r="E171" s="47"/>
      <c r="U171"/>
      <c r="V171"/>
      <c r="W171"/>
      <c r="X171"/>
      <c r="Y171"/>
      <c r="Z171"/>
      <c r="AA171"/>
    </row>
    <row r="172" spans="4:27" ht="12.75">
      <c r="D172" s="47"/>
      <c r="E172" s="47"/>
      <c r="U172"/>
      <c r="V172"/>
      <c r="W172"/>
      <c r="X172"/>
      <c r="Y172"/>
      <c r="Z172"/>
      <c r="AA172"/>
    </row>
    <row r="173" spans="4:27" ht="12.75">
      <c r="D173" s="47"/>
      <c r="E173" s="47"/>
      <c r="U173"/>
      <c r="V173"/>
      <c r="W173"/>
      <c r="X173"/>
      <c r="Y173"/>
      <c r="Z173"/>
      <c r="AA173"/>
    </row>
    <row r="174" spans="4:27" ht="12.75">
      <c r="D174" s="47"/>
      <c r="E174" s="47"/>
      <c r="U174"/>
      <c r="V174"/>
      <c r="W174"/>
      <c r="X174"/>
      <c r="Y174"/>
      <c r="Z174"/>
      <c r="AA174"/>
    </row>
    <row r="175" spans="4:27" ht="12.75">
      <c r="D175" s="47"/>
      <c r="E175" s="47"/>
      <c r="U175"/>
      <c r="V175"/>
      <c r="W175"/>
      <c r="X175"/>
      <c r="Y175"/>
      <c r="Z175"/>
      <c r="AA175"/>
    </row>
    <row r="176" spans="4:27" ht="12.75">
      <c r="D176" s="47"/>
      <c r="E176" s="47"/>
      <c r="U176"/>
      <c r="V176"/>
      <c r="W176"/>
      <c r="X176"/>
      <c r="Y176"/>
      <c r="Z176"/>
      <c r="AA176"/>
    </row>
    <row r="177" spans="4:27" ht="12.75">
      <c r="D177" s="47"/>
      <c r="E177" s="47"/>
      <c r="U177"/>
      <c r="V177"/>
      <c r="W177"/>
      <c r="X177"/>
      <c r="Y177"/>
      <c r="Z177"/>
      <c r="AA177"/>
    </row>
    <row r="178" spans="4:27" ht="12.75">
      <c r="D178" s="47"/>
      <c r="E178" s="47"/>
      <c r="U178"/>
      <c r="V178"/>
      <c r="W178"/>
      <c r="X178"/>
      <c r="Y178"/>
      <c r="Z178"/>
      <c r="AA178"/>
    </row>
    <row r="179" spans="4:27" ht="12.75">
      <c r="D179" s="47"/>
      <c r="E179" s="47"/>
      <c r="U179"/>
      <c r="V179"/>
      <c r="W179"/>
      <c r="X179"/>
      <c r="Y179"/>
      <c r="Z179"/>
      <c r="AA179"/>
    </row>
    <row r="180" spans="4:27" ht="12.75">
      <c r="D180" s="47"/>
      <c r="E180" s="47"/>
      <c r="U180"/>
      <c r="V180"/>
      <c r="W180"/>
      <c r="X180"/>
      <c r="Y180"/>
      <c r="Z180"/>
      <c r="AA180"/>
    </row>
    <row r="181" spans="4:27" ht="12.75">
      <c r="D181" s="47"/>
      <c r="E181" s="47"/>
      <c r="U181"/>
      <c r="V181"/>
      <c r="W181"/>
      <c r="X181"/>
      <c r="Y181"/>
      <c r="Z181"/>
      <c r="AA181"/>
    </row>
    <row r="182" spans="4:27" ht="12.75">
      <c r="D182" s="47"/>
      <c r="E182" s="47"/>
      <c r="U182"/>
      <c r="V182"/>
      <c r="W182"/>
      <c r="X182"/>
      <c r="Y182"/>
      <c r="Z182"/>
      <c r="AA182"/>
    </row>
    <row r="183" spans="4:27" ht="12.75">
      <c r="D183" s="47"/>
      <c r="E183" s="47"/>
      <c r="U183"/>
      <c r="V183"/>
      <c r="W183"/>
      <c r="X183"/>
      <c r="Y183"/>
      <c r="Z183"/>
      <c r="AA183"/>
    </row>
    <row r="184" spans="4:27" ht="12.75">
      <c r="D184" s="47"/>
      <c r="E184" s="47"/>
      <c r="U184"/>
      <c r="V184"/>
      <c r="W184"/>
      <c r="X184"/>
      <c r="Y184"/>
      <c r="Z184"/>
      <c r="AA184"/>
    </row>
    <row r="185" spans="4:27" ht="12.75">
      <c r="D185" s="47"/>
      <c r="E185" s="47"/>
      <c r="U185"/>
      <c r="V185"/>
      <c r="W185"/>
      <c r="X185"/>
      <c r="Y185"/>
      <c r="Z185"/>
      <c r="AA185"/>
    </row>
    <row r="186" spans="4:27" ht="12.75">
      <c r="D186" s="47"/>
      <c r="E186" s="47"/>
      <c r="U186"/>
      <c r="V186"/>
      <c r="W186"/>
      <c r="X186"/>
      <c r="Y186"/>
      <c r="Z186"/>
      <c r="AA186"/>
    </row>
    <row r="187" spans="4:27" ht="12.75">
      <c r="D187" s="47"/>
      <c r="E187" s="47"/>
      <c r="U187"/>
      <c r="V187"/>
      <c r="W187"/>
      <c r="X187"/>
      <c r="Y187"/>
      <c r="Z187"/>
      <c r="AA187"/>
    </row>
    <row r="188" spans="4:27" ht="12.75">
      <c r="D188" s="47"/>
      <c r="E188" s="47"/>
      <c r="U188"/>
      <c r="V188"/>
      <c r="W188"/>
      <c r="X188"/>
      <c r="Y188"/>
      <c r="Z188"/>
      <c r="AA188"/>
    </row>
    <row r="189" spans="4:27" ht="12.75">
      <c r="D189" s="47"/>
      <c r="E189" s="47"/>
      <c r="U189"/>
      <c r="V189"/>
      <c r="W189"/>
      <c r="X189"/>
      <c r="Y189"/>
      <c r="Z189"/>
      <c r="AA189"/>
    </row>
    <row r="190" spans="4:27" ht="12.75">
      <c r="D190" s="47"/>
      <c r="E190" s="47"/>
      <c r="U190"/>
      <c r="V190"/>
      <c r="W190"/>
      <c r="X190"/>
      <c r="Y190"/>
      <c r="Z190"/>
      <c r="AA190"/>
    </row>
    <row r="191" spans="4:27" ht="12.75">
      <c r="D191" s="47"/>
      <c r="E191" s="47"/>
      <c r="U191"/>
      <c r="V191"/>
      <c r="W191"/>
      <c r="X191"/>
      <c r="Y191"/>
      <c r="Z191"/>
      <c r="AA191"/>
    </row>
    <row r="192" spans="4:27" ht="12.75">
      <c r="D192" s="47"/>
      <c r="E192" s="47"/>
      <c r="U192"/>
      <c r="V192"/>
      <c r="W192"/>
      <c r="X192"/>
      <c r="Y192"/>
      <c r="Z192"/>
      <c r="AA192"/>
    </row>
    <row r="193" spans="4:27" ht="12.75">
      <c r="D193" s="47"/>
      <c r="E193" s="47"/>
      <c r="U193"/>
      <c r="V193"/>
      <c r="W193"/>
      <c r="X193"/>
      <c r="Y193"/>
      <c r="Z193"/>
      <c r="AA193"/>
    </row>
    <row r="194" spans="4:27" ht="12.75">
      <c r="D194" s="47"/>
      <c r="E194" s="47"/>
      <c r="U194"/>
      <c r="V194"/>
      <c r="W194"/>
      <c r="X194"/>
      <c r="Y194"/>
      <c r="Z194"/>
      <c r="AA194"/>
    </row>
    <row r="195" spans="4:27" ht="12.75">
      <c r="D195" s="47"/>
      <c r="E195" s="47"/>
      <c r="U195"/>
      <c r="V195"/>
      <c r="W195"/>
      <c r="X195"/>
      <c r="Y195"/>
      <c r="Z195"/>
      <c r="AA195"/>
    </row>
    <row r="196" spans="4:27" ht="12.75">
      <c r="D196" s="47"/>
      <c r="E196" s="47"/>
      <c r="U196"/>
      <c r="V196"/>
      <c r="W196"/>
      <c r="X196"/>
      <c r="Y196"/>
      <c r="Z196"/>
      <c r="AA196"/>
    </row>
    <row r="197" spans="4:27" ht="12.75">
      <c r="D197" s="47"/>
      <c r="E197" s="47"/>
      <c r="U197"/>
      <c r="V197"/>
      <c r="W197"/>
      <c r="X197"/>
      <c r="Y197"/>
      <c r="Z197"/>
      <c r="AA197"/>
    </row>
    <row r="198" spans="4:27" ht="12.75">
      <c r="D198" s="47"/>
      <c r="E198" s="47"/>
      <c r="U198"/>
      <c r="V198"/>
      <c r="W198"/>
      <c r="X198"/>
      <c r="Y198"/>
      <c r="Z198"/>
      <c r="AA198"/>
    </row>
    <row r="199" spans="4:27" ht="12.75">
      <c r="D199" s="47"/>
      <c r="E199" s="47"/>
      <c r="U199"/>
      <c r="V199"/>
      <c r="W199"/>
      <c r="X199"/>
      <c r="Y199"/>
      <c r="Z199"/>
      <c r="AA199"/>
    </row>
    <row r="200" spans="4:27" ht="12.75">
      <c r="D200" s="47"/>
      <c r="E200" s="47"/>
      <c r="U200"/>
      <c r="V200"/>
      <c r="W200"/>
      <c r="X200"/>
      <c r="Y200"/>
      <c r="Z200"/>
      <c r="AA200"/>
    </row>
    <row r="201" spans="4:27" ht="12.75">
      <c r="D201" s="47"/>
      <c r="E201" s="47"/>
      <c r="U201"/>
      <c r="V201"/>
      <c r="W201"/>
      <c r="X201"/>
      <c r="Y201"/>
      <c r="Z201"/>
      <c r="AA201"/>
    </row>
    <row r="202" spans="4:27" ht="12.75">
      <c r="D202" s="47"/>
      <c r="E202" s="47"/>
      <c r="U202"/>
      <c r="V202"/>
      <c r="W202"/>
      <c r="X202"/>
      <c r="Y202"/>
      <c r="Z202"/>
      <c r="AA202"/>
    </row>
    <row r="203" spans="4:27" ht="12.75">
      <c r="D203" s="47"/>
      <c r="E203" s="47"/>
      <c r="U203"/>
      <c r="V203"/>
      <c r="W203"/>
      <c r="X203"/>
      <c r="Y203"/>
      <c r="Z203"/>
      <c r="AA203"/>
    </row>
    <row r="204" spans="4:27" ht="12.75">
      <c r="D204" s="47"/>
      <c r="E204" s="47"/>
      <c r="U204"/>
      <c r="V204"/>
      <c r="W204"/>
      <c r="X204"/>
      <c r="Y204"/>
      <c r="Z204"/>
      <c r="AA204"/>
    </row>
    <row r="205" spans="4:27" ht="12.75">
      <c r="D205" s="47"/>
      <c r="E205" s="47"/>
      <c r="U205"/>
      <c r="V205"/>
      <c r="W205"/>
      <c r="X205"/>
      <c r="Y205"/>
      <c r="Z205"/>
      <c r="AA205"/>
    </row>
    <row r="206" spans="4:27" ht="12.75">
      <c r="D206" s="47"/>
      <c r="E206" s="47"/>
      <c r="U206"/>
      <c r="V206"/>
      <c r="W206"/>
      <c r="X206"/>
      <c r="Y206"/>
      <c r="Z206"/>
      <c r="AA206"/>
    </row>
    <row r="207" spans="4:27" ht="12.75">
      <c r="D207" s="47"/>
      <c r="E207" s="47"/>
      <c r="U207"/>
      <c r="V207"/>
      <c r="W207"/>
      <c r="X207"/>
      <c r="Y207"/>
      <c r="Z207"/>
      <c r="AA207"/>
    </row>
    <row r="208" spans="4:27" ht="12.75">
      <c r="D208" s="47"/>
      <c r="E208" s="47"/>
      <c r="U208"/>
      <c r="V208"/>
      <c r="W208"/>
      <c r="X208"/>
      <c r="Y208"/>
      <c r="Z208"/>
      <c r="AA208"/>
    </row>
    <row r="209" spans="4:27" ht="12.75">
      <c r="D209" s="47"/>
      <c r="E209" s="47"/>
      <c r="U209"/>
      <c r="V209"/>
      <c r="W209"/>
      <c r="X209"/>
      <c r="Y209"/>
      <c r="Z209"/>
      <c r="AA209"/>
    </row>
    <row r="210" spans="4:27" ht="12.75">
      <c r="D210" s="47"/>
      <c r="E210" s="47"/>
      <c r="U210"/>
      <c r="V210"/>
      <c r="W210"/>
      <c r="X210"/>
      <c r="Y210"/>
      <c r="Z210"/>
      <c r="AA210"/>
    </row>
    <row r="211" spans="4:27" ht="12.75">
      <c r="D211" s="47"/>
      <c r="E211" s="47"/>
      <c r="U211"/>
      <c r="V211"/>
      <c r="W211"/>
      <c r="X211"/>
      <c r="Y211"/>
      <c r="Z211"/>
      <c r="AA211"/>
    </row>
    <row r="212" spans="4:27" ht="12.75">
      <c r="D212" s="47"/>
      <c r="E212" s="47"/>
      <c r="U212"/>
      <c r="V212"/>
      <c r="W212"/>
      <c r="X212"/>
      <c r="Y212"/>
      <c r="Z212"/>
      <c r="AA212"/>
    </row>
    <row r="213" spans="4:27" ht="12.75">
      <c r="D213" s="47"/>
      <c r="E213" s="47"/>
      <c r="U213"/>
      <c r="V213"/>
      <c r="W213"/>
      <c r="X213"/>
      <c r="Y213"/>
      <c r="Z213"/>
      <c r="AA213"/>
    </row>
    <row r="214" spans="4:27" ht="12.75">
      <c r="D214" s="47"/>
      <c r="E214" s="47"/>
      <c r="U214"/>
      <c r="V214"/>
      <c r="W214"/>
      <c r="X214"/>
      <c r="Y214"/>
      <c r="Z214"/>
      <c r="AA214"/>
    </row>
    <row r="215" spans="4:27" ht="12.75">
      <c r="D215" s="47"/>
      <c r="E215" s="47"/>
      <c r="U215"/>
      <c r="V215"/>
      <c r="W215"/>
      <c r="X215"/>
      <c r="Y215"/>
      <c r="Z215"/>
      <c r="AA215"/>
    </row>
    <row r="216" spans="4:27" ht="12.75">
      <c r="D216" s="47"/>
      <c r="E216" s="47"/>
      <c r="U216"/>
      <c r="V216"/>
      <c r="W216"/>
      <c r="X216"/>
      <c r="Y216"/>
      <c r="Z216"/>
      <c r="AA216"/>
    </row>
    <row r="217" spans="4:27" ht="12.75">
      <c r="D217" s="47"/>
      <c r="E217" s="47"/>
      <c r="U217"/>
      <c r="V217"/>
      <c r="W217"/>
      <c r="X217"/>
      <c r="Y217"/>
      <c r="Z217"/>
      <c r="AA217"/>
    </row>
    <row r="218" spans="4:27" ht="12.75">
      <c r="D218" s="47"/>
      <c r="E218" s="47"/>
      <c r="U218"/>
      <c r="V218"/>
      <c r="W218"/>
      <c r="X218"/>
      <c r="Y218"/>
      <c r="Z218"/>
      <c r="AA218"/>
    </row>
    <row r="219" spans="4:27" ht="12.75">
      <c r="D219" s="47"/>
      <c r="E219" s="47"/>
      <c r="U219"/>
      <c r="V219"/>
      <c r="W219"/>
      <c r="X219"/>
      <c r="Y219"/>
      <c r="Z219"/>
      <c r="AA219"/>
    </row>
    <row r="220" spans="4:27" ht="12.75">
      <c r="D220" s="47"/>
      <c r="E220" s="47"/>
      <c r="U220"/>
      <c r="V220"/>
      <c r="W220"/>
      <c r="X220"/>
      <c r="Y220"/>
      <c r="Z220"/>
      <c r="AA220"/>
    </row>
    <row r="221" spans="4:27" ht="12.75">
      <c r="D221" s="47"/>
      <c r="E221" s="47"/>
      <c r="U221"/>
      <c r="V221"/>
      <c r="W221"/>
      <c r="X221"/>
      <c r="Y221"/>
      <c r="Z221"/>
      <c r="AA221"/>
    </row>
    <row r="222" spans="4:27" ht="12.75">
      <c r="D222" s="47"/>
      <c r="E222" s="47"/>
      <c r="U222"/>
      <c r="V222"/>
      <c r="W222"/>
      <c r="X222"/>
      <c r="Y222"/>
      <c r="Z222"/>
      <c r="AA222"/>
    </row>
    <row r="223" spans="4:27" ht="12.75">
      <c r="D223" s="47"/>
      <c r="E223" s="47"/>
      <c r="U223"/>
      <c r="V223"/>
      <c r="W223"/>
      <c r="X223"/>
      <c r="Y223"/>
      <c r="Z223"/>
      <c r="AA223"/>
    </row>
    <row r="224" spans="4:27" ht="12.75">
      <c r="D224" s="47"/>
      <c r="E224" s="47"/>
      <c r="U224"/>
      <c r="V224"/>
      <c r="W224"/>
      <c r="X224"/>
      <c r="Y224"/>
      <c r="Z224"/>
      <c r="AA224"/>
    </row>
    <row r="225" spans="4:27" ht="12.75">
      <c r="D225" s="47"/>
      <c r="E225" s="47"/>
      <c r="U225"/>
      <c r="V225"/>
      <c r="W225"/>
      <c r="X225"/>
      <c r="Y225"/>
      <c r="Z225"/>
      <c r="AA225"/>
    </row>
    <row r="226" spans="4:27" ht="12.75">
      <c r="D226" s="47"/>
      <c r="E226" s="47"/>
      <c r="U226"/>
      <c r="V226"/>
      <c r="W226"/>
      <c r="X226"/>
      <c r="Y226"/>
      <c r="Z226"/>
      <c r="AA226"/>
    </row>
    <row r="227" spans="4:27" ht="12.75">
      <c r="D227" s="47"/>
      <c r="E227" s="47"/>
      <c r="U227"/>
      <c r="V227"/>
      <c r="W227"/>
      <c r="X227"/>
      <c r="Y227"/>
      <c r="Z227"/>
      <c r="AA227"/>
    </row>
    <row r="228" spans="4:27" ht="12.75">
      <c r="D228" s="47"/>
      <c r="E228" s="47"/>
      <c r="U228"/>
      <c r="V228"/>
      <c r="W228"/>
      <c r="X228"/>
      <c r="Y228"/>
      <c r="Z228"/>
      <c r="AA228"/>
    </row>
    <row r="229" spans="4:27" ht="12.75">
      <c r="D229" s="47"/>
      <c r="E229" s="47"/>
      <c r="U229"/>
      <c r="V229"/>
      <c r="W229"/>
      <c r="X229"/>
      <c r="Y229"/>
      <c r="Z229"/>
      <c r="AA229"/>
    </row>
    <row r="230" spans="4:27" ht="12.75">
      <c r="D230" s="47"/>
      <c r="E230" s="47"/>
      <c r="U230"/>
      <c r="V230"/>
      <c r="W230"/>
      <c r="X230"/>
      <c r="Y230"/>
      <c r="Z230"/>
      <c r="AA230"/>
    </row>
    <row r="231" spans="4:27" ht="12.75">
      <c r="D231" s="47"/>
      <c r="E231" s="47"/>
      <c r="U231"/>
      <c r="V231"/>
      <c r="W231"/>
      <c r="X231"/>
      <c r="Y231"/>
      <c r="Z231"/>
      <c r="AA231"/>
    </row>
    <row r="232" spans="4:27" ht="12.75">
      <c r="D232" s="47"/>
      <c r="E232" s="47"/>
      <c r="U232"/>
      <c r="V232"/>
      <c r="W232"/>
      <c r="X232"/>
      <c r="Y232"/>
      <c r="Z232"/>
      <c r="AA232"/>
    </row>
    <row r="233" spans="4:27" ht="12.75">
      <c r="D233" s="47"/>
      <c r="E233" s="47"/>
      <c r="U233"/>
      <c r="V233"/>
      <c r="W233"/>
      <c r="X233"/>
      <c r="Y233"/>
      <c r="Z233"/>
      <c r="AA233"/>
    </row>
    <row r="234" spans="4:27" ht="12.75">
      <c r="D234" s="47"/>
      <c r="E234" s="47"/>
      <c r="U234"/>
      <c r="V234"/>
      <c r="W234"/>
      <c r="X234"/>
      <c r="Y234"/>
      <c r="Z234"/>
      <c r="AA234"/>
    </row>
    <row r="235" spans="4:27" ht="12.75">
      <c r="D235" s="47"/>
      <c r="E235" s="47"/>
      <c r="U235"/>
      <c r="V235"/>
      <c r="W235"/>
      <c r="X235"/>
      <c r="Y235"/>
      <c r="Z235"/>
      <c r="AA235"/>
    </row>
    <row r="236" spans="4:27" ht="12.75">
      <c r="D236" s="47"/>
      <c r="E236" s="47"/>
      <c r="U236"/>
      <c r="V236"/>
      <c r="W236"/>
      <c r="X236"/>
      <c r="Y236"/>
      <c r="Z236"/>
      <c r="AA236"/>
    </row>
    <row r="237" spans="4:27" ht="12.75">
      <c r="D237" s="47"/>
      <c r="E237" s="47"/>
      <c r="U237"/>
      <c r="V237"/>
      <c r="W237"/>
      <c r="X237"/>
      <c r="Y237"/>
      <c r="Z237"/>
      <c r="AA237"/>
    </row>
    <row r="238" spans="4:27" ht="12.75">
      <c r="D238" s="47"/>
      <c r="E238" s="47"/>
      <c r="U238"/>
      <c r="V238"/>
      <c r="W238"/>
      <c r="X238"/>
      <c r="Y238"/>
      <c r="Z238"/>
      <c r="AA238"/>
    </row>
    <row r="239" spans="4:27" ht="12.75">
      <c r="D239" s="47"/>
      <c r="E239" s="47"/>
      <c r="U239"/>
      <c r="V239"/>
      <c r="W239"/>
      <c r="X239"/>
      <c r="Y239"/>
      <c r="Z239"/>
      <c r="AA239"/>
    </row>
    <row r="240" spans="4:27" ht="12.75">
      <c r="D240" s="47"/>
      <c r="E240" s="47"/>
      <c r="U240"/>
      <c r="V240"/>
      <c r="W240"/>
      <c r="X240"/>
      <c r="Y240"/>
      <c r="Z240"/>
      <c r="AA240"/>
    </row>
    <row r="241" spans="4:27" ht="12.75">
      <c r="D241" s="47"/>
      <c r="E241" s="47"/>
      <c r="U241"/>
      <c r="V241"/>
      <c r="W241"/>
      <c r="X241"/>
      <c r="Y241"/>
      <c r="Z241"/>
      <c r="AA241"/>
    </row>
    <row r="242" spans="4:27" ht="12.75">
      <c r="D242" s="47"/>
      <c r="E242" s="47"/>
      <c r="U242"/>
      <c r="V242"/>
      <c r="W242"/>
      <c r="X242"/>
      <c r="Y242"/>
      <c r="Z242"/>
      <c r="AA242"/>
    </row>
    <row r="243" spans="4:27" ht="12.75">
      <c r="D243" s="47"/>
      <c r="E243" s="47"/>
      <c r="U243"/>
      <c r="V243"/>
      <c r="W243"/>
      <c r="X243"/>
      <c r="Y243"/>
      <c r="Z243"/>
      <c r="AA243"/>
    </row>
    <row r="244" spans="4:27" ht="12.75">
      <c r="D244" s="47"/>
      <c r="E244" s="47"/>
      <c r="U244"/>
      <c r="V244"/>
      <c r="W244"/>
      <c r="X244"/>
      <c r="Y244"/>
      <c r="Z244"/>
      <c r="AA244"/>
    </row>
    <row r="245" spans="4:27" ht="12.75">
      <c r="D245" s="47"/>
      <c r="E245" s="47"/>
      <c r="U245"/>
      <c r="V245"/>
      <c r="W245"/>
      <c r="X245"/>
      <c r="Y245"/>
      <c r="Z245"/>
      <c r="AA245"/>
    </row>
    <row r="246" spans="4:27" ht="12.75">
      <c r="D246" s="47"/>
      <c r="E246" s="47"/>
      <c r="U246"/>
      <c r="V246"/>
      <c r="W246"/>
      <c r="X246"/>
      <c r="Y246"/>
      <c r="Z246"/>
      <c r="AA246"/>
    </row>
    <row r="247" spans="4:27" ht="12.75">
      <c r="D247" s="47"/>
      <c r="E247" s="47"/>
      <c r="U247"/>
      <c r="V247"/>
      <c r="W247"/>
      <c r="X247"/>
      <c r="Y247"/>
      <c r="Z247"/>
      <c r="AA247"/>
    </row>
    <row r="248" spans="4:27" ht="12.75">
      <c r="D248" s="47"/>
      <c r="E248" s="47"/>
      <c r="U248"/>
      <c r="V248"/>
      <c r="W248"/>
      <c r="X248"/>
      <c r="Y248"/>
      <c r="Z248"/>
      <c r="AA248"/>
    </row>
    <row r="249" spans="4:27" ht="12.75">
      <c r="D249" s="47"/>
      <c r="E249" s="47"/>
      <c r="U249"/>
      <c r="V249"/>
      <c r="W249"/>
      <c r="X249"/>
      <c r="Y249"/>
      <c r="Z249"/>
      <c r="AA249"/>
    </row>
    <row r="250" spans="4:27" ht="12.75">
      <c r="D250" s="47"/>
      <c r="E250" s="47"/>
      <c r="U250"/>
      <c r="V250"/>
      <c r="W250"/>
      <c r="X250"/>
      <c r="Y250"/>
      <c r="Z250"/>
      <c r="AA250"/>
    </row>
    <row r="251" spans="4:27" ht="12.75">
      <c r="D251" s="47"/>
      <c r="E251" s="47"/>
      <c r="U251"/>
      <c r="V251"/>
      <c r="W251"/>
      <c r="X251"/>
      <c r="Y251"/>
      <c r="Z251"/>
      <c r="AA251"/>
    </row>
    <row r="252" spans="4:5" ht="12.75">
      <c r="D252" s="47"/>
      <c r="E252" s="47"/>
    </row>
    <row r="253" spans="4:5" ht="12.75">
      <c r="D253" s="47"/>
      <c r="E253" s="47"/>
    </row>
    <row r="254" spans="4:5" ht="12.75">
      <c r="D254" s="47"/>
      <c r="E254" s="47"/>
    </row>
    <row r="255" spans="4:5" ht="12.75">
      <c r="D255" s="47"/>
      <c r="E255" s="47"/>
    </row>
    <row r="256" spans="4:5" ht="12.75">
      <c r="D256" s="47"/>
      <c r="E256" s="47"/>
    </row>
    <row r="257" spans="4:27" ht="12.75">
      <c r="D257" s="47"/>
      <c r="E257" s="47"/>
      <c r="U257"/>
      <c r="V257"/>
      <c r="W257"/>
      <c r="X257"/>
      <c r="Y257"/>
      <c r="Z257"/>
      <c r="AA257"/>
    </row>
    <row r="258" spans="4:27" ht="12.75">
      <c r="D258" s="47"/>
      <c r="E258" s="47"/>
      <c r="U258"/>
      <c r="V258"/>
      <c r="W258"/>
      <c r="X258"/>
      <c r="Y258"/>
      <c r="Z258"/>
      <c r="AA258"/>
    </row>
    <row r="259" spans="4:27" ht="12.75">
      <c r="D259" s="47"/>
      <c r="E259" s="47"/>
      <c r="U259"/>
      <c r="V259"/>
      <c r="W259"/>
      <c r="X259"/>
      <c r="Y259"/>
      <c r="Z259"/>
      <c r="AA259"/>
    </row>
    <row r="260" spans="4:27" ht="12.75">
      <c r="D260" s="47"/>
      <c r="E260" s="47"/>
      <c r="U260"/>
      <c r="V260"/>
      <c r="W260"/>
      <c r="X260"/>
      <c r="Y260"/>
      <c r="Z260"/>
      <c r="AA260"/>
    </row>
    <row r="261" spans="4:27" ht="12.75">
      <c r="D261" s="47"/>
      <c r="E261" s="47"/>
      <c r="U261"/>
      <c r="V261"/>
      <c r="W261"/>
      <c r="X261"/>
      <c r="Y261"/>
      <c r="Z261"/>
      <c r="AA261"/>
    </row>
    <row r="262" spans="4:27" ht="12.75">
      <c r="D262" s="47"/>
      <c r="E262" s="47"/>
      <c r="U262"/>
      <c r="V262"/>
      <c r="W262"/>
      <c r="X262"/>
      <c r="Y262"/>
      <c r="Z262"/>
      <c r="AA262"/>
    </row>
    <row r="263" spans="4:27" ht="12.75">
      <c r="D263" s="47"/>
      <c r="E263" s="47"/>
      <c r="U263"/>
      <c r="V263"/>
      <c r="W263"/>
      <c r="X263"/>
      <c r="Y263"/>
      <c r="Z263"/>
      <c r="AA263"/>
    </row>
    <row r="264" spans="4:27" ht="12.75">
      <c r="D264" s="47"/>
      <c r="E264" s="47"/>
      <c r="U264"/>
      <c r="V264"/>
      <c r="W264"/>
      <c r="X264"/>
      <c r="Y264"/>
      <c r="Z264"/>
      <c r="AA264"/>
    </row>
    <row r="265" spans="4:27" ht="12.75">
      <c r="D265" s="47"/>
      <c r="E265" s="47"/>
      <c r="U265"/>
      <c r="V265"/>
      <c r="W265"/>
      <c r="X265"/>
      <c r="Y265"/>
      <c r="Z265"/>
      <c r="AA265"/>
    </row>
    <row r="266" spans="4:27" ht="12.75">
      <c r="D266" s="47"/>
      <c r="E266" s="47"/>
      <c r="U266"/>
      <c r="V266"/>
      <c r="W266"/>
      <c r="X266"/>
      <c r="Y266"/>
      <c r="Z266"/>
      <c r="AA266"/>
    </row>
    <row r="267" spans="4:27" ht="12.75">
      <c r="D267" s="47"/>
      <c r="E267" s="47"/>
      <c r="U267"/>
      <c r="V267"/>
      <c r="W267"/>
      <c r="X267"/>
      <c r="Y267"/>
      <c r="Z267"/>
      <c r="AA267"/>
    </row>
    <row r="268" spans="4:27" ht="12.75">
      <c r="D268" s="47"/>
      <c r="E268" s="47"/>
      <c r="U268"/>
      <c r="V268"/>
      <c r="W268"/>
      <c r="X268"/>
      <c r="Y268"/>
      <c r="Z268"/>
      <c r="AA268"/>
    </row>
    <row r="269" spans="4:27" ht="12.75">
      <c r="D269" s="47"/>
      <c r="E269" s="47"/>
      <c r="U269"/>
      <c r="V269"/>
      <c r="W269"/>
      <c r="X269"/>
      <c r="Y269"/>
      <c r="Z269"/>
      <c r="AA269"/>
    </row>
    <row r="270" spans="4:27" ht="12.75">
      <c r="D270" s="47"/>
      <c r="E270" s="47"/>
      <c r="U270"/>
      <c r="V270"/>
      <c r="W270"/>
      <c r="X270"/>
      <c r="Y270"/>
      <c r="Z270"/>
      <c r="AA270"/>
    </row>
    <row r="271" spans="4:27" ht="12.75">
      <c r="D271" s="47"/>
      <c r="E271" s="47"/>
      <c r="U271"/>
      <c r="V271"/>
      <c r="W271"/>
      <c r="X271"/>
      <c r="Y271"/>
      <c r="Z271"/>
      <c r="AA271"/>
    </row>
    <row r="272" spans="4:27" ht="12.75">
      <c r="D272" s="47"/>
      <c r="E272" s="47"/>
      <c r="U272"/>
      <c r="V272"/>
      <c r="W272"/>
      <c r="X272"/>
      <c r="Y272"/>
      <c r="Z272"/>
      <c r="AA272"/>
    </row>
    <row r="273" spans="4:27" ht="12.75">
      <c r="D273" s="47"/>
      <c r="E273" s="47"/>
      <c r="U273"/>
      <c r="V273"/>
      <c r="W273"/>
      <c r="X273"/>
      <c r="Y273"/>
      <c r="Z273"/>
      <c r="AA273"/>
    </row>
    <row r="274" spans="4:27" ht="12.75">
      <c r="D274" s="47"/>
      <c r="E274" s="47"/>
      <c r="U274"/>
      <c r="V274"/>
      <c r="W274"/>
      <c r="X274"/>
      <c r="Y274"/>
      <c r="Z274"/>
      <c r="AA274"/>
    </row>
    <row r="285" spans="4:27" ht="12.75">
      <c r="D285" s="47"/>
      <c r="E285" s="47"/>
      <c r="F285" s="47"/>
      <c r="R285"/>
      <c r="U285"/>
      <c r="V285"/>
      <c r="W285"/>
      <c r="X285"/>
      <c r="Y285"/>
      <c r="Z285"/>
      <c r="AA285"/>
    </row>
    <row r="286" spans="4:27" ht="12.75">
      <c r="D286" s="47"/>
      <c r="E286" s="47"/>
      <c r="F286" s="47"/>
      <c r="R286"/>
      <c r="U286"/>
      <c r="V286"/>
      <c r="W286"/>
      <c r="X286"/>
      <c r="Y286"/>
      <c r="Z286"/>
      <c r="AA286"/>
    </row>
    <row r="287" spans="4:27" ht="12.75">
      <c r="D287" s="47"/>
      <c r="E287" s="47"/>
      <c r="F287" s="47"/>
      <c r="R287"/>
      <c r="U287"/>
      <c r="V287"/>
      <c r="W287"/>
      <c r="X287"/>
      <c r="Y287"/>
      <c r="Z287"/>
      <c r="AA287"/>
    </row>
    <row r="288" spans="4:27" ht="12.75">
      <c r="D288" s="47"/>
      <c r="E288" s="47"/>
      <c r="F288" s="47"/>
      <c r="R288"/>
      <c r="U288"/>
      <c r="V288"/>
      <c r="W288"/>
      <c r="X288"/>
      <c r="Y288"/>
      <c r="Z288"/>
      <c r="AA288"/>
    </row>
    <row r="289" spans="4:27" ht="12.75">
      <c r="D289" s="47"/>
      <c r="E289" s="47"/>
      <c r="F289" s="47"/>
      <c r="R289"/>
      <c r="U289"/>
      <c r="V289"/>
      <c r="W289"/>
      <c r="X289"/>
      <c r="Y289"/>
      <c r="Z289"/>
      <c r="AA289"/>
    </row>
    <row r="290" spans="4:27" ht="12.75">
      <c r="D290" s="47"/>
      <c r="E290" s="47"/>
      <c r="F290" s="47"/>
      <c r="R290"/>
      <c r="U290"/>
      <c r="V290"/>
      <c r="W290"/>
      <c r="X290"/>
      <c r="Y290"/>
      <c r="Z290"/>
      <c r="AA290"/>
    </row>
    <row r="291" spans="4:27" ht="12.75">
      <c r="D291" s="47"/>
      <c r="E291" s="47"/>
      <c r="F291" s="47"/>
      <c r="R291"/>
      <c r="U291"/>
      <c r="V291"/>
      <c r="W291"/>
      <c r="X291"/>
      <c r="Y291"/>
      <c r="Z291"/>
      <c r="AA291"/>
    </row>
    <row r="292" spans="4:27" ht="12.75">
      <c r="D292" s="47"/>
      <c r="E292" s="47"/>
      <c r="F292" s="47"/>
      <c r="R292"/>
      <c r="U292"/>
      <c r="V292"/>
      <c r="W292"/>
      <c r="X292"/>
      <c r="Y292"/>
      <c r="Z292"/>
      <c r="AA292"/>
    </row>
    <row r="293" spans="4:27" ht="12.75">
      <c r="D293" s="47"/>
      <c r="E293" s="47"/>
      <c r="F293" s="47"/>
      <c r="R293"/>
      <c r="U293"/>
      <c r="V293"/>
      <c r="W293"/>
      <c r="X293"/>
      <c r="Y293"/>
      <c r="Z293"/>
      <c r="AA293"/>
    </row>
    <row r="294" spans="4:27" ht="12.75">
      <c r="D294" s="47"/>
      <c r="E294" s="47"/>
      <c r="F294" s="47"/>
      <c r="R294"/>
      <c r="U294"/>
      <c r="V294"/>
      <c r="W294"/>
      <c r="X294"/>
      <c r="Y294"/>
      <c r="Z294"/>
      <c r="AA294"/>
    </row>
  </sheetData>
  <sheetProtection/>
  <mergeCells count="9">
    <mergeCell ref="AE3:AK3"/>
    <mergeCell ref="A55:D55"/>
    <mergeCell ref="A56:D56"/>
    <mergeCell ref="A2:D2"/>
    <mergeCell ref="F3:F4"/>
    <mergeCell ref="G3:Q3"/>
    <mergeCell ref="A3:D4"/>
    <mergeCell ref="S3:AB3"/>
    <mergeCell ref="A54:D54"/>
  </mergeCells>
  <printOptions/>
  <pageMargins left="0.17" right="0.19" top="1" bottom="1" header="0.5" footer="0.5"/>
  <pageSetup horizontalDpi="600" verticalDpi="600" orientation="landscape" paperSize="9" scale="48" r:id="rId1"/>
  <colBreaks count="1" manualBreakCount="1">
    <brk id="26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280"/>
  <sheetViews>
    <sheetView zoomScalePageLayoutView="0" workbookViewId="0" topLeftCell="A1">
      <pane ySplit="3150" topLeftCell="A3" activePane="bottomLeft" state="split"/>
      <selection pane="topLeft" activeCell="O4" sqref="O4"/>
      <selection pane="bottomLeft" activeCell="A5" sqref="A5:F42"/>
    </sheetView>
  </sheetViews>
  <sheetFormatPr defaultColWidth="9.140625" defaultRowHeight="12.75"/>
  <cols>
    <col min="2" max="2" width="9.140625" style="47" hidden="1" customWidth="1"/>
    <col min="3" max="3" width="9.140625" style="47" customWidth="1"/>
    <col min="4" max="4" width="40.00390625" style="64" customWidth="1"/>
    <col min="5" max="5" width="6.28125" style="64" hidden="1" customWidth="1"/>
    <col min="6" max="6" width="9.00390625" style="73" customWidth="1"/>
    <col min="7" max="7" width="16.140625" style="47" bestFit="1" customWidth="1"/>
    <col min="8" max="8" width="13.140625" style="47" bestFit="1" customWidth="1"/>
    <col min="9" max="9" width="14.8515625" style="47" bestFit="1" customWidth="1"/>
    <col min="10" max="10" width="15.421875" style="0" bestFit="1" customWidth="1"/>
    <col min="11" max="11" width="14.8515625" style="0" bestFit="1" customWidth="1"/>
    <col min="12" max="12" width="14.421875" style="0" bestFit="1" customWidth="1"/>
    <col min="13" max="14" width="15.421875" style="0" bestFit="1" customWidth="1"/>
    <col min="15" max="15" width="15.421875" style="0" customWidth="1"/>
    <col min="16" max="16" width="13.421875" style="0" bestFit="1" customWidth="1"/>
    <col min="17" max="17" width="15.8515625" style="8" customWidth="1"/>
    <col min="18" max="18" width="4.140625" style="52" customWidth="1"/>
    <col min="19" max="19" width="16.57421875" style="0" customWidth="1"/>
    <col min="20" max="20" width="14.8515625" style="0" customWidth="1"/>
    <col min="21" max="27" width="14.8515625" style="47" customWidth="1"/>
    <col min="28" max="28" width="17.140625" style="0" customWidth="1"/>
    <col min="29" max="29" width="15.421875" style="0" customWidth="1"/>
    <col min="30" max="30" width="3.28125" style="0" customWidth="1"/>
    <col min="31" max="31" width="17.7109375" style="0" bestFit="1" customWidth="1"/>
    <col min="32" max="34" width="16.140625" style="0" customWidth="1"/>
    <col min="35" max="35" width="17.140625" style="8" customWidth="1"/>
    <col min="36" max="36" width="16.140625" style="0" customWidth="1"/>
    <col min="37" max="37" width="17.8515625" style="8" customWidth="1"/>
    <col min="38" max="38" width="15.57421875" style="0" customWidth="1"/>
    <col min="39" max="39" width="17.140625" style="0" customWidth="1"/>
    <col min="40" max="40" width="12.00390625" style="0" customWidth="1"/>
  </cols>
  <sheetData>
    <row r="1" spans="4:37" s="47" customFormat="1" ht="15.75" customHeight="1">
      <c r="D1" s="64"/>
      <c r="E1" s="64"/>
      <c r="F1" s="73"/>
      <c r="Q1" s="87"/>
      <c r="R1" s="52"/>
      <c r="AI1" s="87"/>
      <c r="AK1" s="87"/>
    </row>
    <row r="2" spans="1:37" s="33" customFormat="1" ht="15.75" customHeight="1">
      <c r="A2" s="201"/>
      <c r="B2" s="201"/>
      <c r="C2" s="201"/>
      <c r="D2" s="201"/>
      <c r="E2" s="95"/>
      <c r="F2" s="95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I2" s="61"/>
      <c r="AK2" s="61"/>
    </row>
    <row r="3" spans="1:143" s="5" customFormat="1" ht="28.5" customHeight="1">
      <c r="A3" s="185" t="s">
        <v>423</v>
      </c>
      <c r="B3" s="186"/>
      <c r="C3" s="186"/>
      <c r="D3" s="186"/>
      <c r="E3" s="96"/>
      <c r="F3" s="183" t="s">
        <v>314</v>
      </c>
      <c r="G3" s="190" t="s">
        <v>244</v>
      </c>
      <c r="H3" s="210"/>
      <c r="I3" s="210"/>
      <c r="J3" s="210"/>
      <c r="K3" s="210"/>
      <c r="L3" s="210"/>
      <c r="M3" s="210"/>
      <c r="N3" s="210"/>
      <c r="O3" s="210"/>
      <c r="P3" s="210"/>
      <c r="Q3" s="211"/>
      <c r="R3" s="24"/>
      <c r="S3" s="190" t="s">
        <v>249</v>
      </c>
      <c r="T3" s="212"/>
      <c r="U3" s="212"/>
      <c r="V3" s="212"/>
      <c r="W3" s="212"/>
      <c r="X3" s="212"/>
      <c r="Y3" s="212"/>
      <c r="Z3" s="212"/>
      <c r="AA3" s="212"/>
      <c r="AB3" s="213"/>
      <c r="AC3" s="15"/>
      <c r="AD3" s="3"/>
      <c r="AE3" s="208" t="s">
        <v>260</v>
      </c>
      <c r="AF3" s="209"/>
      <c r="AG3" s="209"/>
      <c r="AH3" s="209"/>
      <c r="AI3" s="199"/>
      <c r="AJ3" s="209"/>
      <c r="AK3" s="200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</row>
    <row r="4" spans="1:143" s="5" customFormat="1" ht="85.5" customHeight="1">
      <c r="A4" s="187"/>
      <c r="B4" s="188"/>
      <c r="C4" s="188"/>
      <c r="D4" s="188"/>
      <c r="E4" s="97"/>
      <c r="F4" s="184"/>
      <c r="G4" s="111" t="s">
        <v>237</v>
      </c>
      <c r="H4" s="17" t="s">
        <v>238</v>
      </c>
      <c r="I4" s="17" t="s">
        <v>239</v>
      </c>
      <c r="J4" s="16" t="s">
        <v>240</v>
      </c>
      <c r="K4" s="44" t="s">
        <v>252</v>
      </c>
      <c r="L4" s="16" t="s">
        <v>241</v>
      </c>
      <c r="M4" s="16" t="s">
        <v>0</v>
      </c>
      <c r="N4" s="16" t="s">
        <v>242</v>
      </c>
      <c r="O4" s="16" t="s">
        <v>243</v>
      </c>
      <c r="P4" s="23" t="s">
        <v>275</v>
      </c>
      <c r="Q4" s="58" t="s">
        <v>1</v>
      </c>
      <c r="R4" s="25"/>
      <c r="S4" s="16" t="s">
        <v>245</v>
      </c>
      <c r="T4" s="34" t="s">
        <v>246</v>
      </c>
      <c r="U4" s="57" t="s">
        <v>295</v>
      </c>
      <c r="V4" s="57" t="s">
        <v>296</v>
      </c>
      <c r="W4" s="17" t="s">
        <v>2</v>
      </c>
      <c r="X4" s="17" t="s">
        <v>247</v>
      </c>
      <c r="Y4" s="17" t="s">
        <v>297</v>
      </c>
      <c r="Z4" s="57" t="s">
        <v>298</v>
      </c>
      <c r="AA4" s="17" t="s">
        <v>248</v>
      </c>
      <c r="AB4" s="26" t="s">
        <v>251</v>
      </c>
      <c r="AC4" s="22" t="s">
        <v>250</v>
      </c>
      <c r="AD4" s="3"/>
      <c r="AE4" s="16" t="s">
        <v>253</v>
      </c>
      <c r="AF4" s="16" t="s">
        <v>254</v>
      </c>
      <c r="AG4" s="16" t="s">
        <v>255</v>
      </c>
      <c r="AH4" s="16" t="s">
        <v>256</v>
      </c>
      <c r="AI4" s="59" t="s">
        <v>259</v>
      </c>
      <c r="AJ4" s="34" t="s">
        <v>257</v>
      </c>
      <c r="AK4" s="59" t="s">
        <v>258</v>
      </c>
      <c r="AL4" s="3"/>
      <c r="AM4" s="50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</row>
    <row r="5" spans="1:144" s="5" customFormat="1" ht="15.75" customHeight="1">
      <c r="A5" s="43">
        <v>1</v>
      </c>
      <c r="B5" s="91" t="s">
        <v>302</v>
      </c>
      <c r="C5" s="91">
        <v>9659</v>
      </c>
      <c r="D5" s="92" t="s">
        <v>148</v>
      </c>
      <c r="E5" s="92">
        <f aca="true" t="shared" si="0" ref="E5:E42">IF(F5="y",1,"")</f>
        <v>1</v>
      </c>
      <c r="F5" s="148" t="s">
        <v>315</v>
      </c>
      <c r="G5" s="99">
        <v>5475</v>
      </c>
      <c r="H5" s="100">
        <v>100</v>
      </c>
      <c r="I5" s="100">
        <v>5047</v>
      </c>
      <c r="J5" s="66"/>
      <c r="K5" s="66">
        <v>0</v>
      </c>
      <c r="L5" s="66"/>
      <c r="M5" s="66">
        <v>24954</v>
      </c>
      <c r="N5" s="66">
        <v>5915</v>
      </c>
      <c r="O5" s="66">
        <v>3350</v>
      </c>
      <c r="P5" s="66">
        <v>0</v>
      </c>
      <c r="Q5" s="53">
        <f aca="true" t="shared" si="1" ref="Q5:Q42">SUM(G5:P5)</f>
        <v>44841</v>
      </c>
      <c r="R5" s="7"/>
      <c r="S5" s="66">
        <v>692</v>
      </c>
      <c r="T5" s="66">
        <v>0</v>
      </c>
      <c r="U5" s="66">
        <v>113</v>
      </c>
      <c r="V5" s="66"/>
      <c r="W5" s="66">
        <v>3343</v>
      </c>
      <c r="X5" s="66">
        <v>9327</v>
      </c>
      <c r="Y5" s="66">
        <v>197</v>
      </c>
      <c r="Z5" s="66">
        <v>5000</v>
      </c>
      <c r="AA5" s="66"/>
      <c r="AB5" s="48">
        <f aca="true" t="shared" si="2" ref="AB5:AB42">SUM(S5:AA5)</f>
        <v>18672</v>
      </c>
      <c r="AC5" s="46">
        <f aca="true" t="shared" si="3" ref="AC5:AC42">+Q5-AB5</f>
        <v>26169</v>
      </c>
      <c r="AD5" s="41"/>
      <c r="AE5" s="66">
        <v>971500</v>
      </c>
      <c r="AF5" s="66">
        <v>0</v>
      </c>
      <c r="AG5" s="66">
        <v>189000</v>
      </c>
      <c r="AH5" s="66">
        <v>0</v>
      </c>
      <c r="AI5" s="53">
        <f aca="true" t="shared" si="4" ref="AI5:AI42">SUM(AE5:AH5)</f>
        <v>1160500</v>
      </c>
      <c r="AJ5" s="66">
        <v>0</v>
      </c>
      <c r="AK5" s="53">
        <f aca="true" t="shared" si="5" ref="AK5:AK42">+AI5-AJ5</f>
        <v>1160500</v>
      </c>
      <c r="AL5" s="41"/>
      <c r="AM5" s="89"/>
      <c r="AN5" s="41"/>
      <c r="AO5" s="3"/>
      <c r="AP5" s="3"/>
      <c r="AQ5" s="3"/>
      <c r="AR5" s="3"/>
      <c r="AS5" s="3"/>
      <c r="AT5" s="3"/>
      <c r="AU5" s="3"/>
      <c r="AV5" s="3"/>
      <c r="AW5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</row>
    <row r="6" spans="1:144" s="5" customFormat="1" ht="15.75" customHeight="1">
      <c r="A6" s="4">
        <f aca="true" t="shared" si="6" ref="A6:A42">+A5+1</f>
        <v>2</v>
      </c>
      <c r="B6" s="91" t="s">
        <v>302</v>
      </c>
      <c r="C6" s="91">
        <v>9739</v>
      </c>
      <c r="D6" s="92" t="s">
        <v>163</v>
      </c>
      <c r="E6" s="92">
        <f t="shared" si="0"/>
        <v>1</v>
      </c>
      <c r="F6" s="148" t="s">
        <v>315</v>
      </c>
      <c r="G6" s="99">
        <v>41918</v>
      </c>
      <c r="H6" s="100">
        <v>0</v>
      </c>
      <c r="I6" s="100">
        <v>0</v>
      </c>
      <c r="J6" s="66">
        <v>0</v>
      </c>
      <c r="K6" s="66">
        <v>0</v>
      </c>
      <c r="L6" s="66">
        <v>0</v>
      </c>
      <c r="M6" s="66">
        <v>5151</v>
      </c>
      <c r="N6" s="66">
        <v>10170</v>
      </c>
      <c r="O6" s="66">
        <v>6172</v>
      </c>
      <c r="P6" s="66"/>
      <c r="Q6" s="53">
        <f t="shared" si="1"/>
        <v>63411</v>
      </c>
      <c r="R6" s="7"/>
      <c r="S6" s="66">
        <v>46766</v>
      </c>
      <c r="T6" s="66">
        <v>0</v>
      </c>
      <c r="U6" s="66">
        <v>0</v>
      </c>
      <c r="V6" s="66">
        <v>0</v>
      </c>
      <c r="W6" s="66">
        <v>7395</v>
      </c>
      <c r="X6" s="66">
        <v>9143</v>
      </c>
      <c r="Y6" s="66">
        <v>0</v>
      </c>
      <c r="Z6" s="66">
        <v>0</v>
      </c>
      <c r="AA6" s="66">
        <v>0</v>
      </c>
      <c r="AB6" s="48">
        <f t="shared" si="2"/>
        <v>63304</v>
      </c>
      <c r="AC6" s="46">
        <f t="shared" si="3"/>
        <v>107</v>
      </c>
      <c r="AD6" s="41"/>
      <c r="AE6" s="66">
        <v>790000</v>
      </c>
      <c r="AF6" s="66">
        <v>0</v>
      </c>
      <c r="AG6" s="66">
        <v>34673</v>
      </c>
      <c r="AH6" s="66">
        <v>0</v>
      </c>
      <c r="AI6" s="53">
        <f t="shared" si="4"/>
        <v>824673</v>
      </c>
      <c r="AJ6" s="66">
        <v>0</v>
      </c>
      <c r="AK6" s="53">
        <f t="shared" si="5"/>
        <v>824673</v>
      </c>
      <c r="AL6" s="41"/>
      <c r="AM6" s="89"/>
      <c r="AN6" s="41"/>
      <c r="AO6" s="3"/>
      <c r="AP6" s="3"/>
      <c r="AQ6" s="3"/>
      <c r="AR6" s="3"/>
      <c r="AS6" s="3"/>
      <c r="AT6" s="3"/>
      <c r="AU6" s="3"/>
      <c r="AV6" s="3"/>
      <c r="AW6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</row>
    <row r="7" spans="1:144" s="5" customFormat="1" ht="15.75" customHeight="1">
      <c r="A7" s="4">
        <f t="shared" si="6"/>
        <v>3</v>
      </c>
      <c r="B7" s="91" t="s">
        <v>302</v>
      </c>
      <c r="C7" s="91">
        <v>9707</v>
      </c>
      <c r="D7" s="92" t="s">
        <v>160</v>
      </c>
      <c r="E7" s="92">
        <f t="shared" si="0"/>
        <v>1</v>
      </c>
      <c r="F7" s="148" t="s">
        <v>315</v>
      </c>
      <c r="G7" s="99">
        <v>89519</v>
      </c>
      <c r="H7" s="100">
        <v>0</v>
      </c>
      <c r="I7" s="100">
        <v>0</v>
      </c>
      <c r="J7" s="66">
        <v>0</v>
      </c>
      <c r="K7" s="66">
        <v>15000</v>
      </c>
      <c r="L7" s="66">
        <v>500</v>
      </c>
      <c r="M7" s="66">
        <v>24611</v>
      </c>
      <c r="N7" s="66">
        <v>6408</v>
      </c>
      <c r="O7" s="66"/>
      <c r="P7" s="66">
        <v>19481</v>
      </c>
      <c r="Q7" s="53">
        <f t="shared" si="1"/>
        <v>155519</v>
      </c>
      <c r="R7" s="7"/>
      <c r="S7" s="66">
        <v>47275</v>
      </c>
      <c r="T7" s="66">
        <v>3822</v>
      </c>
      <c r="U7" s="66">
        <v>25634</v>
      </c>
      <c r="V7" s="66">
        <v>26177</v>
      </c>
      <c r="W7" s="66">
        <v>30362</v>
      </c>
      <c r="X7" s="66">
        <v>21250</v>
      </c>
      <c r="Y7" s="66">
        <v>0</v>
      </c>
      <c r="Z7" s="66">
        <v>0</v>
      </c>
      <c r="AA7" s="66">
        <v>1742</v>
      </c>
      <c r="AB7" s="48">
        <f t="shared" si="2"/>
        <v>156262</v>
      </c>
      <c r="AC7" s="46">
        <f t="shared" si="3"/>
        <v>-743</v>
      </c>
      <c r="AD7" s="41"/>
      <c r="AE7" s="66">
        <v>1145000</v>
      </c>
      <c r="AF7" s="66">
        <v>4600</v>
      </c>
      <c r="AG7" s="66">
        <v>147350</v>
      </c>
      <c r="AH7" s="66">
        <v>1697</v>
      </c>
      <c r="AI7" s="53">
        <f t="shared" si="4"/>
        <v>1298647</v>
      </c>
      <c r="AJ7" s="66">
        <v>54042</v>
      </c>
      <c r="AK7" s="53">
        <f t="shared" si="5"/>
        <v>1244605</v>
      </c>
      <c r="AL7" s="41"/>
      <c r="AM7" s="89"/>
      <c r="AN7" s="41"/>
      <c r="AO7" s="3"/>
      <c r="AP7" s="3"/>
      <c r="AQ7" s="3"/>
      <c r="AR7" s="3"/>
      <c r="AS7" s="3"/>
      <c r="AT7" s="3"/>
      <c r="AU7" s="3"/>
      <c r="AV7" s="3"/>
      <c r="AW7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</row>
    <row r="8" spans="1:143" s="5" customFormat="1" ht="15.75" customHeight="1">
      <c r="A8" s="4">
        <f t="shared" si="6"/>
        <v>4</v>
      </c>
      <c r="B8" s="91" t="s">
        <v>302</v>
      </c>
      <c r="C8" s="91">
        <v>9710</v>
      </c>
      <c r="D8" s="92" t="s">
        <v>161</v>
      </c>
      <c r="E8" s="92">
        <f t="shared" si="0"/>
      </c>
      <c r="F8" s="148" t="s">
        <v>316</v>
      </c>
      <c r="G8" s="99">
        <v>23785</v>
      </c>
      <c r="H8" s="100">
        <v>0</v>
      </c>
      <c r="I8" s="100">
        <v>455</v>
      </c>
      <c r="J8" s="66">
        <v>0</v>
      </c>
      <c r="K8" s="66"/>
      <c r="L8" s="66">
        <v>16500</v>
      </c>
      <c r="M8" s="66">
        <v>3089</v>
      </c>
      <c r="N8" s="66">
        <v>13178</v>
      </c>
      <c r="O8" s="66">
        <v>304</v>
      </c>
      <c r="P8" s="66">
        <v>0</v>
      </c>
      <c r="Q8" s="53">
        <f t="shared" si="1"/>
        <v>57311</v>
      </c>
      <c r="R8" s="19"/>
      <c r="S8" s="66">
        <v>18558</v>
      </c>
      <c r="T8" s="66">
        <v>3235</v>
      </c>
      <c r="U8" s="66">
        <v>10079</v>
      </c>
      <c r="V8" s="66">
        <v>2986</v>
      </c>
      <c r="W8" s="66">
        <v>10893</v>
      </c>
      <c r="X8" s="66">
        <v>7207</v>
      </c>
      <c r="Y8" s="66">
        <v>2244</v>
      </c>
      <c r="Z8" s="66">
        <v>0</v>
      </c>
      <c r="AA8" s="66">
        <v>0</v>
      </c>
      <c r="AB8" s="48">
        <f t="shared" si="2"/>
        <v>55202</v>
      </c>
      <c r="AC8" s="46">
        <f t="shared" si="3"/>
        <v>2109</v>
      </c>
      <c r="AD8" s="41"/>
      <c r="AE8" s="66">
        <v>0</v>
      </c>
      <c r="AF8" s="66">
        <v>0</v>
      </c>
      <c r="AG8" s="66">
        <v>271788</v>
      </c>
      <c r="AH8" s="66">
        <v>0</v>
      </c>
      <c r="AI8" s="53">
        <f t="shared" si="4"/>
        <v>271788</v>
      </c>
      <c r="AJ8" s="66">
        <v>2337</v>
      </c>
      <c r="AK8" s="53">
        <f t="shared" si="5"/>
        <v>269451</v>
      </c>
      <c r="AL8" s="41"/>
      <c r="AM8" s="89"/>
      <c r="AN8" s="41"/>
      <c r="AO8" s="3"/>
      <c r="AP8" s="3"/>
      <c r="AQ8" s="3"/>
      <c r="AR8" s="3"/>
      <c r="AS8" s="3"/>
      <c r="AT8" s="3"/>
      <c r="AU8" s="3"/>
      <c r="AV8" s="3"/>
      <c r="AW8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</row>
    <row r="9" spans="1:40" ht="15.75" customHeight="1">
      <c r="A9" s="4">
        <f t="shared" si="6"/>
        <v>5</v>
      </c>
      <c r="B9" s="91" t="s">
        <v>302</v>
      </c>
      <c r="C9" s="91">
        <v>9709</v>
      </c>
      <c r="D9" s="92" t="s">
        <v>162</v>
      </c>
      <c r="E9" s="92">
        <f t="shared" si="0"/>
      </c>
      <c r="F9" s="148" t="s">
        <v>316</v>
      </c>
      <c r="G9" s="99">
        <v>64490</v>
      </c>
      <c r="H9" s="100">
        <v>0</v>
      </c>
      <c r="I9" s="100">
        <v>421</v>
      </c>
      <c r="J9" s="66">
        <v>0</v>
      </c>
      <c r="K9" s="66">
        <v>125</v>
      </c>
      <c r="L9" s="66">
        <v>6099</v>
      </c>
      <c r="M9" s="66">
        <v>7517</v>
      </c>
      <c r="N9" s="66">
        <v>1755</v>
      </c>
      <c r="O9" s="66">
        <v>10270</v>
      </c>
      <c r="P9" s="66">
        <v>9191</v>
      </c>
      <c r="Q9" s="53">
        <f t="shared" si="1"/>
        <v>99868</v>
      </c>
      <c r="R9" s="10"/>
      <c r="S9" s="66">
        <v>39878</v>
      </c>
      <c r="T9" s="66">
        <v>0</v>
      </c>
      <c r="U9" s="66">
        <v>2094</v>
      </c>
      <c r="V9" s="66">
        <v>3222</v>
      </c>
      <c r="W9" s="66">
        <v>20302</v>
      </c>
      <c r="X9" s="66">
        <v>25894</v>
      </c>
      <c r="Y9" s="66">
        <v>871</v>
      </c>
      <c r="Z9" s="66">
        <v>0</v>
      </c>
      <c r="AA9" s="66">
        <v>389</v>
      </c>
      <c r="AB9" s="48">
        <f t="shared" si="2"/>
        <v>92650</v>
      </c>
      <c r="AC9" s="46">
        <f t="shared" si="3"/>
        <v>7218</v>
      </c>
      <c r="AD9" s="41"/>
      <c r="AE9" s="66">
        <v>870000</v>
      </c>
      <c r="AF9" s="66">
        <v>0</v>
      </c>
      <c r="AG9" s="66">
        <v>88727</v>
      </c>
      <c r="AH9" s="66">
        <v>0</v>
      </c>
      <c r="AI9" s="53">
        <f t="shared" si="4"/>
        <v>958727</v>
      </c>
      <c r="AJ9" s="66">
        <v>0</v>
      </c>
      <c r="AK9" s="53">
        <f t="shared" si="5"/>
        <v>958727</v>
      </c>
      <c r="AL9" s="41"/>
      <c r="AM9" s="89"/>
      <c r="AN9" s="41"/>
    </row>
    <row r="10" spans="1:40" ht="15.75" customHeight="1">
      <c r="A10" s="4">
        <f t="shared" si="6"/>
        <v>6</v>
      </c>
      <c r="B10" s="91" t="s">
        <v>302</v>
      </c>
      <c r="C10" s="91">
        <v>9695</v>
      </c>
      <c r="D10" s="92" t="s">
        <v>149</v>
      </c>
      <c r="E10" s="92">
        <f t="shared" si="0"/>
        <v>1</v>
      </c>
      <c r="F10" s="148" t="s">
        <v>315</v>
      </c>
      <c r="G10" s="99">
        <v>145159</v>
      </c>
      <c r="H10" s="100">
        <v>492</v>
      </c>
      <c r="I10" s="100">
        <v>0</v>
      </c>
      <c r="J10" s="66">
        <v>5120</v>
      </c>
      <c r="K10" s="66">
        <v>1500</v>
      </c>
      <c r="L10" s="66">
        <v>10000</v>
      </c>
      <c r="M10" s="66">
        <v>79048</v>
      </c>
      <c r="N10" s="66">
        <v>13666</v>
      </c>
      <c r="O10" s="66">
        <v>27426</v>
      </c>
      <c r="P10" s="66">
        <v>194</v>
      </c>
      <c r="Q10" s="53">
        <f t="shared" si="1"/>
        <v>282605</v>
      </c>
      <c r="R10" s="10"/>
      <c r="S10" s="66">
        <v>120658</v>
      </c>
      <c r="T10" s="66">
        <v>14300</v>
      </c>
      <c r="U10" s="66">
        <v>9657</v>
      </c>
      <c r="V10" s="66">
        <v>39572</v>
      </c>
      <c r="W10" s="66">
        <v>67809</v>
      </c>
      <c r="X10" s="66">
        <v>35141</v>
      </c>
      <c r="Y10" s="66">
        <v>11000</v>
      </c>
      <c r="Z10" s="66">
        <v>492</v>
      </c>
      <c r="AA10" s="66">
        <v>0</v>
      </c>
      <c r="AB10" s="48">
        <f t="shared" si="2"/>
        <v>298629</v>
      </c>
      <c r="AC10" s="46">
        <f t="shared" si="3"/>
        <v>-16024</v>
      </c>
      <c r="AD10" s="41"/>
      <c r="AE10" s="66">
        <v>3635000</v>
      </c>
      <c r="AF10" s="66">
        <v>500000</v>
      </c>
      <c r="AG10" s="66">
        <v>534788</v>
      </c>
      <c r="AH10" s="66">
        <v>0</v>
      </c>
      <c r="AI10" s="53">
        <f t="shared" si="4"/>
        <v>4669788</v>
      </c>
      <c r="AJ10" s="66">
        <v>4106</v>
      </c>
      <c r="AK10" s="53">
        <f t="shared" si="5"/>
        <v>4665682</v>
      </c>
      <c r="AL10" s="41"/>
      <c r="AM10" s="89"/>
      <c r="AN10" s="41"/>
    </row>
    <row r="11" spans="1:40" ht="15.75" customHeight="1">
      <c r="A11" s="4">
        <f t="shared" si="6"/>
        <v>7</v>
      </c>
      <c r="B11" s="91" t="s">
        <v>302</v>
      </c>
      <c r="C11" s="91">
        <v>9660</v>
      </c>
      <c r="D11" s="92" t="s">
        <v>150</v>
      </c>
      <c r="E11" s="92">
        <f t="shared" si="0"/>
      </c>
      <c r="F11" s="148" t="s">
        <v>316</v>
      </c>
      <c r="G11" s="99">
        <v>106650</v>
      </c>
      <c r="H11" s="100"/>
      <c r="I11" s="100">
        <v>432</v>
      </c>
      <c r="J11" s="66">
        <v>0</v>
      </c>
      <c r="K11" s="66">
        <v>500</v>
      </c>
      <c r="L11" s="66">
        <v>0</v>
      </c>
      <c r="M11" s="66">
        <v>59468</v>
      </c>
      <c r="N11" s="66">
        <v>9969</v>
      </c>
      <c r="O11" s="66">
        <v>4566</v>
      </c>
      <c r="P11" s="66">
        <v>548</v>
      </c>
      <c r="Q11" s="53">
        <f t="shared" si="1"/>
        <v>182133</v>
      </c>
      <c r="R11" s="10"/>
      <c r="S11" s="66">
        <v>48248</v>
      </c>
      <c r="T11" s="66">
        <v>21996</v>
      </c>
      <c r="U11" s="66">
        <v>5004</v>
      </c>
      <c r="V11" s="66">
        <v>23985</v>
      </c>
      <c r="W11" s="66">
        <v>48105</v>
      </c>
      <c r="X11" s="66">
        <v>20504</v>
      </c>
      <c r="Y11" s="66">
        <v>3500</v>
      </c>
      <c r="Z11" s="66">
        <v>432</v>
      </c>
      <c r="AA11" s="66">
        <v>1004</v>
      </c>
      <c r="AB11" s="48">
        <f t="shared" si="2"/>
        <v>172778</v>
      </c>
      <c r="AC11" s="46">
        <f t="shared" si="3"/>
        <v>9355</v>
      </c>
      <c r="AD11" s="41"/>
      <c r="AE11" s="66">
        <v>1679865</v>
      </c>
      <c r="AF11" s="66">
        <v>4965</v>
      </c>
      <c r="AG11" s="66">
        <v>291734</v>
      </c>
      <c r="AH11" s="66">
        <v>0</v>
      </c>
      <c r="AI11" s="53">
        <f t="shared" si="4"/>
        <v>1976564</v>
      </c>
      <c r="AJ11" s="66"/>
      <c r="AK11" s="53">
        <f t="shared" si="5"/>
        <v>1976564</v>
      </c>
      <c r="AL11" s="41"/>
      <c r="AM11" s="89"/>
      <c r="AN11" s="41"/>
    </row>
    <row r="12" spans="1:40" ht="15.75" customHeight="1">
      <c r="A12" s="4">
        <f t="shared" si="6"/>
        <v>8</v>
      </c>
      <c r="B12" s="91" t="s">
        <v>302</v>
      </c>
      <c r="C12" s="91">
        <v>9638</v>
      </c>
      <c r="D12" s="92" t="s">
        <v>138</v>
      </c>
      <c r="E12" s="92">
        <f t="shared" si="0"/>
        <v>1</v>
      </c>
      <c r="F12" s="148" t="s">
        <v>315</v>
      </c>
      <c r="G12" s="99">
        <v>81358</v>
      </c>
      <c r="H12" s="100"/>
      <c r="I12" s="100">
        <v>2716</v>
      </c>
      <c r="J12" s="66">
        <v>46685</v>
      </c>
      <c r="K12" s="66">
        <v>5000</v>
      </c>
      <c r="L12" s="66">
        <v>411</v>
      </c>
      <c r="M12" s="66">
        <v>5997</v>
      </c>
      <c r="N12" s="66">
        <v>8060</v>
      </c>
      <c r="O12" s="66">
        <v>1400</v>
      </c>
      <c r="P12" s="66"/>
      <c r="Q12" s="53">
        <f t="shared" si="1"/>
        <v>151627</v>
      </c>
      <c r="R12" s="10"/>
      <c r="S12" s="66">
        <v>60276</v>
      </c>
      <c r="T12" s="66">
        <v>9360</v>
      </c>
      <c r="U12" s="66">
        <v>1224</v>
      </c>
      <c r="V12" s="66">
        <v>16460</v>
      </c>
      <c r="W12" s="66">
        <v>276294</v>
      </c>
      <c r="X12" s="66">
        <v>21419</v>
      </c>
      <c r="Y12" s="66">
        <v>1609</v>
      </c>
      <c r="Z12" s="66">
        <v>1261</v>
      </c>
      <c r="AA12" s="66">
        <v>1108</v>
      </c>
      <c r="AB12" s="48">
        <f t="shared" si="2"/>
        <v>389011</v>
      </c>
      <c r="AC12" s="46">
        <f t="shared" si="3"/>
        <v>-237384</v>
      </c>
      <c r="AD12" s="41"/>
      <c r="AE12" s="66">
        <v>1771561</v>
      </c>
      <c r="AF12" s="66">
        <v>486063</v>
      </c>
      <c r="AG12" s="66">
        <v>170777</v>
      </c>
      <c r="AH12" s="66">
        <v>0</v>
      </c>
      <c r="AI12" s="53">
        <f t="shared" si="4"/>
        <v>2428401</v>
      </c>
      <c r="AJ12" s="66">
        <v>130770</v>
      </c>
      <c r="AK12" s="53">
        <f t="shared" si="5"/>
        <v>2297631</v>
      </c>
      <c r="AL12" s="41"/>
      <c r="AM12" s="89"/>
      <c r="AN12" s="41"/>
    </row>
    <row r="13" spans="1:40" ht="15.75" customHeight="1">
      <c r="A13" s="4">
        <f t="shared" si="6"/>
        <v>9</v>
      </c>
      <c r="B13" s="91" t="s">
        <v>302</v>
      </c>
      <c r="C13" s="91">
        <v>9639</v>
      </c>
      <c r="D13" s="92" t="s">
        <v>139</v>
      </c>
      <c r="E13" s="92">
        <f t="shared" si="0"/>
      </c>
      <c r="F13" s="148" t="s">
        <v>316</v>
      </c>
      <c r="G13" s="99">
        <v>107592</v>
      </c>
      <c r="H13" s="100">
        <v>2234</v>
      </c>
      <c r="I13" s="100">
        <v>0</v>
      </c>
      <c r="J13" s="66">
        <v>0</v>
      </c>
      <c r="K13" s="66">
        <v>4210</v>
      </c>
      <c r="L13" s="66">
        <v>10400</v>
      </c>
      <c r="M13" s="66">
        <v>10834</v>
      </c>
      <c r="N13" s="66">
        <v>0</v>
      </c>
      <c r="O13" s="66">
        <v>10285</v>
      </c>
      <c r="P13" s="66">
        <v>4675</v>
      </c>
      <c r="Q13" s="53">
        <f t="shared" si="1"/>
        <v>150230</v>
      </c>
      <c r="R13" s="10"/>
      <c r="S13" s="66">
        <v>55633</v>
      </c>
      <c r="T13" s="66">
        <v>0</v>
      </c>
      <c r="U13" s="66">
        <v>12331</v>
      </c>
      <c r="V13" s="66">
        <v>24766</v>
      </c>
      <c r="W13" s="66">
        <v>21421</v>
      </c>
      <c r="X13" s="66">
        <v>9698</v>
      </c>
      <c r="Y13" s="66">
        <v>15589</v>
      </c>
      <c r="Z13" s="66">
        <v>4700</v>
      </c>
      <c r="AA13" s="66">
        <v>13461</v>
      </c>
      <c r="AB13" s="48">
        <f t="shared" si="2"/>
        <v>157599</v>
      </c>
      <c r="AC13" s="46">
        <f t="shared" si="3"/>
        <v>-7369</v>
      </c>
      <c r="AD13" s="41"/>
      <c r="AE13" s="66">
        <v>1845000</v>
      </c>
      <c r="AF13" s="66">
        <v>0</v>
      </c>
      <c r="AG13" s="66">
        <v>82809</v>
      </c>
      <c r="AH13" s="66">
        <v>0</v>
      </c>
      <c r="AI13" s="53">
        <f t="shared" si="4"/>
        <v>1927809</v>
      </c>
      <c r="AJ13" s="66">
        <v>997</v>
      </c>
      <c r="AK13" s="53">
        <f t="shared" si="5"/>
        <v>1926812</v>
      </c>
      <c r="AL13" s="41"/>
      <c r="AM13" s="89"/>
      <c r="AN13" s="41"/>
    </row>
    <row r="14" spans="1:40" ht="15.75" customHeight="1">
      <c r="A14" s="4">
        <f t="shared" si="6"/>
        <v>10</v>
      </c>
      <c r="B14" s="91" t="s">
        <v>302</v>
      </c>
      <c r="C14" s="91">
        <v>9662</v>
      </c>
      <c r="D14" s="92" t="s">
        <v>151</v>
      </c>
      <c r="E14" s="92">
        <f t="shared" si="0"/>
      </c>
      <c r="F14" s="148" t="s">
        <v>316</v>
      </c>
      <c r="G14" s="99">
        <v>26419</v>
      </c>
      <c r="H14" s="100">
        <v>0</v>
      </c>
      <c r="I14" s="100">
        <v>70</v>
      </c>
      <c r="J14" s="66">
        <v>0</v>
      </c>
      <c r="K14" s="66">
        <v>0</v>
      </c>
      <c r="L14" s="66">
        <v>0</v>
      </c>
      <c r="M14" s="66">
        <v>5525</v>
      </c>
      <c r="N14" s="66">
        <v>43861</v>
      </c>
      <c r="O14" s="66">
        <v>0</v>
      </c>
      <c r="P14" s="66">
        <v>648</v>
      </c>
      <c r="Q14" s="53">
        <f t="shared" si="1"/>
        <v>76523</v>
      </c>
      <c r="R14" s="10"/>
      <c r="S14" s="66">
        <v>26767</v>
      </c>
      <c r="T14" s="66">
        <v>0</v>
      </c>
      <c r="U14" s="66">
        <v>372</v>
      </c>
      <c r="V14" s="66">
        <v>82</v>
      </c>
      <c r="W14" s="66">
        <v>4705</v>
      </c>
      <c r="X14" s="66">
        <v>3626</v>
      </c>
      <c r="Y14" s="66">
        <v>7801</v>
      </c>
      <c r="Z14" s="66">
        <v>70</v>
      </c>
      <c r="AA14" s="66"/>
      <c r="AB14" s="48">
        <f t="shared" si="2"/>
        <v>43423</v>
      </c>
      <c r="AC14" s="46">
        <f t="shared" si="3"/>
        <v>33100</v>
      </c>
      <c r="AD14" s="41"/>
      <c r="AE14" s="66">
        <v>475815</v>
      </c>
      <c r="AF14" s="66">
        <v>1665</v>
      </c>
      <c r="AG14" s="66">
        <v>1063346</v>
      </c>
      <c r="AH14" s="66">
        <v>1503</v>
      </c>
      <c r="AI14" s="53">
        <f t="shared" si="4"/>
        <v>1542329</v>
      </c>
      <c r="AJ14" s="66">
        <v>164547</v>
      </c>
      <c r="AK14" s="53">
        <f t="shared" si="5"/>
        <v>1377782</v>
      </c>
      <c r="AL14" s="41"/>
      <c r="AM14" s="89"/>
      <c r="AN14" s="41"/>
    </row>
    <row r="15" spans="1:40" ht="15.75" customHeight="1">
      <c r="A15" s="4">
        <f t="shared" si="6"/>
        <v>11</v>
      </c>
      <c r="B15" s="91" t="s">
        <v>302</v>
      </c>
      <c r="C15" s="91">
        <v>9663</v>
      </c>
      <c r="D15" s="92" t="s">
        <v>414</v>
      </c>
      <c r="E15" s="92">
        <f t="shared" si="0"/>
        <v>1</v>
      </c>
      <c r="F15" s="148" t="s">
        <v>315</v>
      </c>
      <c r="G15" s="99">
        <v>77598</v>
      </c>
      <c r="H15" s="100">
        <v>0</v>
      </c>
      <c r="I15" s="100">
        <v>0</v>
      </c>
      <c r="J15" s="66">
        <v>1000</v>
      </c>
      <c r="K15" s="66"/>
      <c r="L15" s="66">
        <v>3000</v>
      </c>
      <c r="M15" s="66">
        <v>32918</v>
      </c>
      <c r="N15" s="66">
        <v>18013</v>
      </c>
      <c r="O15" s="66">
        <v>31909</v>
      </c>
      <c r="P15" s="66">
        <v>0</v>
      </c>
      <c r="Q15" s="53">
        <f t="shared" si="1"/>
        <v>164438</v>
      </c>
      <c r="R15" s="10"/>
      <c r="S15" s="66">
        <v>62786</v>
      </c>
      <c r="T15" s="66">
        <v>20800</v>
      </c>
      <c r="U15" s="66">
        <v>0</v>
      </c>
      <c r="V15" s="66">
        <v>22403</v>
      </c>
      <c r="W15" s="66">
        <v>15846</v>
      </c>
      <c r="X15" s="66">
        <v>72930</v>
      </c>
      <c r="Y15" s="66">
        <v>0</v>
      </c>
      <c r="Z15" s="66">
        <v>0</v>
      </c>
      <c r="AA15" s="66">
        <v>-1796</v>
      </c>
      <c r="AB15" s="48">
        <f t="shared" si="2"/>
        <v>192969</v>
      </c>
      <c r="AC15" s="46">
        <f t="shared" si="3"/>
        <v>-28531</v>
      </c>
      <c r="AD15" s="41"/>
      <c r="AE15" s="66">
        <v>1526003</v>
      </c>
      <c r="AF15" s="66">
        <v>36340</v>
      </c>
      <c r="AG15" s="66">
        <v>362357</v>
      </c>
      <c r="AH15" s="66">
        <v>0</v>
      </c>
      <c r="AI15" s="53">
        <f t="shared" si="4"/>
        <v>1924700</v>
      </c>
      <c r="AJ15" s="66">
        <v>371939</v>
      </c>
      <c r="AK15" s="53">
        <f t="shared" si="5"/>
        <v>1552761</v>
      </c>
      <c r="AL15" s="41"/>
      <c r="AM15" s="89"/>
      <c r="AN15" s="41"/>
    </row>
    <row r="16" spans="1:40" ht="15.75" customHeight="1">
      <c r="A16" s="4">
        <f t="shared" si="6"/>
        <v>12</v>
      </c>
      <c r="B16" s="91" t="s">
        <v>302</v>
      </c>
      <c r="C16" s="91">
        <v>9665</v>
      </c>
      <c r="D16" s="92" t="s">
        <v>152</v>
      </c>
      <c r="E16" s="92">
        <f t="shared" si="0"/>
        <v>1</v>
      </c>
      <c r="F16" s="148" t="s">
        <v>315</v>
      </c>
      <c r="G16" s="99">
        <v>81861</v>
      </c>
      <c r="H16" s="100">
        <v>1212</v>
      </c>
      <c r="I16" s="100">
        <v>0</v>
      </c>
      <c r="J16" s="66">
        <v>524501</v>
      </c>
      <c r="K16" s="66">
        <v>0</v>
      </c>
      <c r="L16" s="66"/>
      <c r="M16" s="66">
        <v>88239</v>
      </c>
      <c r="N16" s="66">
        <v>42739</v>
      </c>
      <c r="O16" s="66"/>
      <c r="P16" s="66">
        <v>628044</v>
      </c>
      <c r="Q16" s="53">
        <f t="shared" si="1"/>
        <v>1366596</v>
      </c>
      <c r="R16" s="10"/>
      <c r="S16" s="66">
        <v>63578</v>
      </c>
      <c r="T16" s="66">
        <v>26000</v>
      </c>
      <c r="U16" s="66">
        <v>7294</v>
      </c>
      <c r="V16" s="66">
        <v>21376</v>
      </c>
      <c r="W16" s="66">
        <v>90742</v>
      </c>
      <c r="X16" s="66">
        <v>75067</v>
      </c>
      <c r="Y16" s="66">
        <v>12500</v>
      </c>
      <c r="Z16" s="66">
        <v>0</v>
      </c>
      <c r="AA16" s="66">
        <v>9143</v>
      </c>
      <c r="AB16" s="48">
        <f t="shared" si="2"/>
        <v>305700</v>
      </c>
      <c r="AC16" s="46">
        <f t="shared" si="3"/>
        <v>1060896</v>
      </c>
      <c r="AD16" s="41"/>
      <c r="AE16" s="66">
        <v>6888813</v>
      </c>
      <c r="AF16" s="66">
        <v>826119</v>
      </c>
      <c r="AG16" s="66">
        <v>1006673</v>
      </c>
      <c r="AH16" s="66">
        <v>27821</v>
      </c>
      <c r="AI16" s="53">
        <f t="shared" si="4"/>
        <v>8749426</v>
      </c>
      <c r="AJ16" s="66">
        <v>2555512</v>
      </c>
      <c r="AK16" s="53">
        <f t="shared" si="5"/>
        <v>6193914</v>
      </c>
      <c r="AL16" s="41"/>
      <c r="AM16" s="89"/>
      <c r="AN16" s="41"/>
    </row>
    <row r="17" spans="1:40" ht="15.75" customHeight="1">
      <c r="A17" s="4">
        <f t="shared" si="6"/>
        <v>13</v>
      </c>
      <c r="B17" s="91" t="s">
        <v>302</v>
      </c>
      <c r="C17" s="91">
        <v>9752</v>
      </c>
      <c r="D17" s="92" t="s">
        <v>155</v>
      </c>
      <c r="E17" s="92">
        <f t="shared" si="0"/>
        <v>1</v>
      </c>
      <c r="F17" s="148" t="s">
        <v>315</v>
      </c>
      <c r="G17" s="99">
        <v>450817</v>
      </c>
      <c r="H17" s="100">
        <v>0</v>
      </c>
      <c r="I17" s="100">
        <v>0</v>
      </c>
      <c r="J17" s="66">
        <v>0</v>
      </c>
      <c r="K17" s="66">
        <v>0</v>
      </c>
      <c r="L17" s="66">
        <v>0</v>
      </c>
      <c r="M17" s="66">
        <v>134825</v>
      </c>
      <c r="N17" s="66">
        <v>32750</v>
      </c>
      <c r="O17" s="66">
        <v>1214</v>
      </c>
      <c r="P17" s="66"/>
      <c r="Q17" s="53">
        <f t="shared" si="1"/>
        <v>619606</v>
      </c>
      <c r="R17" s="10"/>
      <c r="S17" s="66">
        <v>105712</v>
      </c>
      <c r="T17" s="66">
        <v>23360</v>
      </c>
      <c r="U17" s="66">
        <v>2284</v>
      </c>
      <c r="V17" s="66">
        <v>36451</v>
      </c>
      <c r="W17" s="66">
        <v>114675</v>
      </c>
      <c r="X17" s="66">
        <v>94984</v>
      </c>
      <c r="Y17" s="66">
        <v>103017</v>
      </c>
      <c r="Z17" s="66">
        <v>8470</v>
      </c>
      <c r="AA17" s="66">
        <v>0</v>
      </c>
      <c r="AB17" s="48">
        <f t="shared" si="2"/>
        <v>488953</v>
      </c>
      <c r="AC17" s="46">
        <f t="shared" si="3"/>
        <v>130653</v>
      </c>
      <c r="AD17" s="41"/>
      <c r="AE17" s="66">
        <v>2845384</v>
      </c>
      <c r="AF17" s="66">
        <v>209661</v>
      </c>
      <c r="AG17" s="66">
        <v>786597</v>
      </c>
      <c r="AH17" s="66"/>
      <c r="AI17" s="53">
        <f t="shared" si="4"/>
        <v>3841642</v>
      </c>
      <c r="AJ17" s="66">
        <v>1450517</v>
      </c>
      <c r="AK17" s="53">
        <f t="shared" si="5"/>
        <v>2391125</v>
      </c>
      <c r="AL17" s="41"/>
      <c r="AM17" s="89"/>
      <c r="AN17" s="41"/>
    </row>
    <row r="18" spans="1:40" ht="15.75" customHeight="1">
      <c r="A18" s="4">
        <f t="shared" si="6"/>
        <v>14</v>
      </c>
      <c r="B18" s="91" t="s">
        <v>302</v>
      </c>
      <c r="C18" s="91">
        <v>9668</v>
      </c>
      <c r="D18" s="92" t="s">
        <v>143</v>
      </c>
      <c r="E18" s="92">
        <f t="shared" si="0"/>
        <v>1</v>
      </c>
      <c r="F18" s="148" t="s">
        <v>315</v>
      </c>
      <c r="G18" s="99">
        <v>20754</v>
      </c>
      <c r="H18" s="100">
        <v>0</v>
      </c>
      <c r="I18" s="100">
        <v>0</v>
      </c>
      <c r="J18" s="66">
        <v>0</v>
      </c>
      <c r="K18" s="66">
        <v>1921</v>
      </c>
      <c r="L18" s="66">
        <v>0</v>
      </c>
      <c r="M18" s="66">
        <v>31559</v>
      </c>
      <c r="N18" s="66">
        <v>19731</v>
      </c>
      <c r="O18" s="66">
        <v>0</v>
      </c>
      <c r="P18" s="66"/>
      <c r="Q18" s="53">
        <f t="shared" si="1"/>
        <v>73965</v>
      </c>
      <c r="R18" s="10"/>
      <c r="S18" s="66">
        <v>19002</v>
      </c>
      <c r="T18" s="66">
        <v>0</v>
      </c>
      <c r="U18" s="66">
        <v>636</v>
      </c>
      <c r="V18" s="66">
        <v>2084</v>
      </c>
      <c r="W18" s="66">
        <v>5967</v>
      </c>
      <c r="X18" s="66"/>
      <c r="Y18" s="66"/>
      <c r="Z18" s="66">
        <v>0</v>
      </c>
      <c r="AA18" s="66">
        <v>0</v>
      </c>
      <c r="AB18" s="48">
        <f t="shared" si="2"/>
        <v>27689</v>
      </c>
      <c r="AC18" s="46">
        <f t="shared" si="3"/>
        <v>46276</v>
      </c>
      <c r="AD18" s="41"/>
      <c r="AE18" s="66">
        <v>1220000</v>
      </c>
      <c r="AF18" s="66"/>
      <c r="AG18" s="66">
        <v>380499</v>
      </c>
      <c r="AH18" s="66">
        <v>0</v>
      </c>
      <c r="AI18" s="53">
        <f t="shared" si="4"/>
        <v>1600499</v>
      </c>
      <c r="AJ18" s="66">
        <v>0</v>
      </c>
      <c r="AK18" s="53">
        <f t="shared" si="5"/>
        <v>1600499</v>
      </c>
      <c r="AL18" s="41"/>
      <c r="AM18" s="89"/>
      <c r="AN18" s="41"/>
    </row>
    <row r="19" spans="1:40" ht="15.75" customHeight="1">
      <c r="A19" s="4">
        <f t="shared" si="6"/>
        <v>15</v>
      </c>
      <c r="B19" s="91" t="s">
        <v>302</v>
      </c>
      <c r="C19" s="91">
        <v>9667</v>
      </c>
      <c r="D19" s="92" t="s">
        <v>153</v>
      </c>
      <c r="E19" s="92">
        <f t="shared" si="0"/>
        <v>1</v>
      </c>
      <c r="F19" s="148" t="s">
        <v>315</v>
      </c>
      <c r="G19" s="99">
        <v>189779</v>
      </c>
      <c r="H19" s="100">
        <v>1200</v>
      </c>
      <c r="I19" s="100">
        <v>32510</v>
      </c>
      <c r="J19" s="66">
        <v>61516</v>
      </c>
      <c r="K19" s="66"/>
      <c r="L19" s="66">
        <v>3365</v>
      </c>
      <c r="M19" s="66">
        <v>424</v>
      </c>
      <c r="N19" s="66">
        <v>355734</v>
      </c>
      <c r="O19" s="66"/>
      <c r="P19" s="66">
        <v>3593</v>
      </c>
      <c r="Q19" s="53">
        <f t="shared" si="1"/>
        <v>648121</v>
      </c>
      <c r="R19" s="10"/>
      <c r="S19" s="66">
        <v>121159</v>
      </c>
      <c r="T19" s="66">
        <v>4645</v>
      </c>
      <c r="U19" s="66">
        <v>47986</v>
      </c>
      <c r="V19" s="66">
        <v>18830</v>
      </c>
      <c r="W19" s="66">
        <v>34816</v>
      </c>
      <c r="X19" s="66">
        <v>23855</v>
      </c>
      <c r="Y19" s="66">
        <v>14499</v>
      </c>
      <c r="Z19" s="66">
        <v>0</v>
      </c>
      <c r="AA19" s="66">
        <v>31920</v>
      </c>
      <c r="AB19" s="48">
        <f t="shared" si="2"/>
        <v>297710</v>
      </c>
      <c r="AC19" s="46">
        <f t="shared" si="3"/>
        <v>350411</v>
      </c>
      <c r="AD19" s="41"/>
      <c r="AE19" s="66">
        <v>9505609</v>
      </c>
      <c r="AF19" s="66"/>
      <c r="AG19" s="66">
        <v>827263</v>
      </c>
      <c r="AH19" s="66"/>
      <c r="AI19" s="53">
        <f t="shared" si="4"/>
        <v>10332872</v>
      </c>
      <c r="AJ19" s="66">
        <v>10117767</v>
      </c>
      <c r="AK19" s="53">
        <f t="shared" si="5"/>
        <v>215105</v>
      </c>
      <c r="AL19" s="41"/>
      <c r="AM19" s="89"/>
      <c r="AN19" s="41"/>
    </row>
    <row r="20" spans="1:40" ht="15.75" customHeight="1">
      <c r="A20" s="4">
        <f t="shared" si="6"/>
        <v>16</v>
      </c>
      <c r="B20" s="91" t="s">
        <v>302</v>
      </c>
      <c r="C20" s="91">
        <v>16476</v>
      </c>
      <c r="D20" s="92" t="s">
        <v>282</v>
      </c>
      <c r="E20" s="92">
        <f t="shared" si="0"/>
        <v>1</v>
      </c>
      <c r="F20" s="148" t="s">
        <v>315</v>
      </c>
      <c r="G20" s="99">
        <v>155678</v>
      </c>
      <c r="H20" s="100">
        <v>1191</v>
      </c>
      <c r="I20" s="100">
        <v>67898</v>
      </c>
      <c r="J20" s="66"/>
      <c r="K20" s="66">
        <v>1500</v>
      </c>
      <c r="L20" s="66"/>
      <c r="M20" s="66">
        <v>20449</v>
      </c>
      <c r="N20" s="66">
        <v>2301</v>
      </c>
      <c r="O20" s="66">
        <v>3192</v>
      </c>
      <c r="P20" s="66"/>
      <c r="Q20" s="53">
        <f t="shared" si="1"/>
        <v>252209</v>
      </c>
      <c r="R20" s="10"/>
      <c r="S20" s="66">
        <v>74847</v>
      </c>
      <c r="T20" s="66">
        <v>21600</v>
      </c>
      <c r="U20" s="66">
        <v>1730</v>
      </c>
      <c r="V20" s="66">
        <v>57850</v>
      </c>
      <c r="W20" s="66">
        <v>35142</v>
      </c>
      <c r="X20" s="66">
        <v>22939</v>
      </c>
      <c r="Y20" s="66">
        <v>14576</v>
      </c>
      <c r="Z20" s="66">
        <v>7270</v>
      </c>
      <c r="AA20" s="66"/>
      <c r="AB20" s="48">
        <f t="shared" si="2"/>
        <v>235954</v>
      </c>
      <c r="AC20" s="46">
        <f t="shared" si="3"/>
        <v>16255</v>
      </c>
      <c r="AD20" s="41"/>
      <c r="AE20" s="66">
        <v>1920000</v>
      </c>
      <c r="AF20" s="66">
        <v>17240</v>
      </c>
      <c r="AG20" s="66">
        <v>91589</v>
      </c>
      <c r="AH20" s="66">
        <v>0</v>
      </c>
      <c r="AI20" s="53">
        <f t="shared" si="4"/>
        <v>2028829</v>
      </c>
      <c r="AJ20" s="66"/>
      <c r="AK20" s="53">
        <f t="shared" si="5"/>
        <v>2028829</v>
      </c>
      <c r="AL20" s="41"/>
      <c r="AM20" s="89"/>
      <c r="AN20" s="41"/>
    </row>
    <row r="21" spans="1:40" ht="15.75" customHeight="1">
      <c r="A21" s="4">
        <f t="shared" si="6"/>
        <v>17</v>
      </c>
      <c r="B21" s="91" t="s">
        <v>302</v>
      </c>
      <c r="C21" s="91">
        <v>9671</v>
      </c>
      <c r="D21" s="92" t="s">
        <v>156</v>
      </c>
      <c r="E21" s="92">
        <f t="shared" si="0"/>
        <v>1</v>
      </c>
      <c r="F21" s="148" t="s">
        <v>315</v>
      </c>
      <c r="G21" s="99">
        <v>12070</v>
      </c>
      <c r="H21" s="100">
        <v>0</v>
      </c>
      <c r="I21" s="100">
        <v>4093</v>
      </c>
      <c r="J21" s="66">
        <v>0</v>
      </c>
      <c r="K21" s="66">
        <v>0</v>
      </c>
      <c r="L21" s="66">
        <v>0</v>
      </c>
      <c r="M21" s="66">
        <v>13953</v>
      </c>
      <c r="N21" s="66">
        <v>2880</v>
      </c>
      <c r="O21" s="66">
        <v>0</v>
      </c>
      <c r="P21" s="66">
        <v>0</v>
      </c>
      <c r="Q21" s="53">
        <f t="shared" si="1"/>
        <v>32996</v>
      </c>
      <c r="R21" s="10"/>
      <c r="S21" s="66">
        <v>4600</v>
      </c>
      <c r="T21" s="66">
        <v>0</v>
      </c>
      <c r="U21" s="66">
        <v>2116</v>
      </c>
      <c r="V21" s="66">
        <v>116</v>
      </c>
      <c r="W21" s="66">
        <v>4435</v>
      </c>
      <c r="X21" s="66">
        <v>5310</v>
      </c>
      <c r="Y21" s="66">
        <v>0</v>
      </c>
      <c r="Z21" s="66">
        <v>3493</v>
      </c>
      <c r="AA21" s="66">
        <v>50</v>
      </c>
      <c r="AB21" s="48">
        <f t="shared" si="2"/>
        <v>20120</v>
      </c>
      <c r="AC21" s="46">
        <f t="shared" si="3"/>
        <v>12876</v>
      </c>
      <c r="AD21" s="41"/>
      <c r="AE21" s="66">
        <v>2000000</v>
      </c>
      <c r="AF21" s="66">
        <v>281175</v>
      </c>
      <c r="AG21" s="66">
        <v>87091</v>
      </c>
      <c r="AH21" s="66">
        <v>0</v>
      </c>
      <c r="AI21" s="53">
        <f t="shared" si="4"/>
        <v>2368266</v>
      </c>
      <c r="AJ21" s="66">
        <v>0</v>
      </c>
      <c r="AK21" s="53">
        <f t="shared" si="5"/>
        <v>2368266</v>
      </c>
      <c r="AL21" s="41"/>
      <c r="AM21" s="89"/>
      <c r="AN21" s="41"/>
    </row>
    <row r="22" spans="1:40" ht="15.75" customHeight="1">
      <c r="A22" s="4">
        <f t="shared" si="6"/>
        <v>18</v>
      </c>
      <c r="B22" s="91" t="s">
        <v>302</v>
      </c>
      <c r="C22" s="91">
        <v>9672</v>
      </c>
      <c r="D22" s="92" t="s">
        <v>291</v>
      </c>
      <c r="E22" s="92">
        <f t="shared" si="0"/>
      </c>
      <c r="F22" s="148" t="s">
        <v>316</v>
      </c>
      <c r="G22" s="99">
        <v>68208</v>
      </c>
      <c r="H22" s="100">
        <v>0</v>
      </c>
      <c r="I22" s="100">
        <v>5549</v>
      </c>
      <c r="J22" s="66"/>
      <c r="K22" s="66">
        <v>0</v>
      </c>
      <c r="L22" s="66">
        <v>0</v>
      </c>
      <c r="M22" s="66">
        <v>5306</v>
      </c>
      <c r="N22" s="66">
        <v>2887</v>
      </c>
      <c r="O22" s="66">
        <v>1276</v>
      </c>
      <c r="P22" s="66">
        <v>1698</v>
      </c>
      <c r="Q22" s="53">
        <f t="shared" si="1"/>
        <v>84924</v>
      </c>
      <c r="R22" s="10"/>
      <c r="S22" s="66">
        <v>46445</v>
      </c>
      <c r="T22" s="66">
        <v>3821</v>
      </c>
      <c r="U22" s="66">
        <v>1508</v>
      </c>
      <c r="V22" s="66">
        <v>12428</v>
      </c>
      <c r="W22" s="66">
        <v>9023</v>
      </c>
      <c r="X22" s="66">
        <v>21458</v>
      </c>
      <c r="Y22" s="66">
        <v>4670</v>
      </c>
      <c r="Z22" s="66">
        <v>480</v>
      </c>
      <c r="AA22" s="66">
        <v>243</v>
      </c>
      <c r="AB22" s="48">
        <f t="shared" si="2"/>
        <v>100076</v>
      </c>
      <c r="AC22" s="46">
        <f t="shared" si="3"/>
        <v>-15152</v>
      </c>
      <c r="AD22" s="41"/>
      <c r="AE22" s="66">
        <v>815000</v>
      </c>
      <c r="AF22" s="66">
        <v>16225</v>
      </c>
      <c r="AG22" s="66">
        <v>23255</v>
      </c>
      <c r="AH22" s="66">
        <v>10586</v>
      </c>
      <c r="AI22" s="53">
        <f t="shared" si="4"/>
        <v>865066</v>
      </c>
      <c r="AJ22" s="66">
        <v>3541</v>
      </c>
      <c r="AK22" s="53">
        <f t="shared" si="5"/>
        <v>861525</v>
      </c>
      <c r="AL22" s="41"/>
      <c r="AM22" s="89"/>
      <c r="AN22" s="41"/>
    </row>
    <row r="23" spans="1:40" ht="15.75" customHeight="1">
      <c r="A23" s="4">
        <f t="shared" si="6"/>
        <v>19</v>
      </c>
      <c r="B23" s="91" t="s">
        <v>302</v>
      </c>
      <c r="C23" s="91">
        <v>9673</v>
      </c>
      <c r="D23" s="92" t="s">
        <v>293</v>
      </c>
      <c r="E23" s="92">
        <f t="shared" si="0"/>
      </c>
      <c r="F23" s="148" t="s">
        <v>316</v>
      </c>
      <c r="G23" s="99">
        <v>1061632</v>
      </c>
      <c r="H23" s="100">
        <v>0</v>
      </c>
      <c r="I23" s="100">
        <v>131044</v>
      </c>
      <c r="J23" s="66"/>
      <c r="K23" s="66">
        <v>71924</v>
      </c>
      <c r="L23" s="66">
        <v>0</v>
      </c>
      <c r="M23" s="66">
        <v>67336</v>
      </c>
      <c r="N23" s="66">
        <v>39362</v>
      </c>
      <c r="O23" s="66">
        <v>48667</v>
      </c>
      <c r="P23" s="66">
        <v>14751</v>
      </c>
      <c r="Q23" s="53">
        <f t="shared" si="1"/>
        <v>1434716</v>
      </c>
      <c r="R23" s="10"/>
      <c r="S23" s="66">
        <v>204845</v>
      </c>
      <c r="T23" s="66">
        <v>85696</v>
      </c>
      <c r="U23" s="66">
        <v>224155</v>
      </c>
      <c r="V23" s="66">
        <v>35134</v>
      </c>
      <c r="W23" s="66">
        <v>125915</v>
      </c>
      <c r="X23" s="66">
        <v>383018</v>
      </c>
      <c r="Y23" s="66">
        <v>188191</v>
      </c>
      <c r="Z23" s="66">
        <v>68595</v>
      </c>
      <c r="AA23" s="66">
        <v>35078</v>
      </c>
      <c r="AB23" s="48">
        <f t="shared" si="2"/>
        <v>1350627</v>
      </c>
      <c r="AC23" s="46">
        <f t="shared" si="3"/>
        <v>84089</v>
      </c>
      <c r="AD23" s="41"/>
      <c r="AE23" s="66">
        <v>1788174</v>
      </c>
      <c r="AF23" s="66">
        <v>66948</v>
      </c>
      <c r="AG23" s="66">
        <v>917938</v>
      </c>
      <c r="AH23" s="66">
        <v>96774</v>
      </c>
      <c r="AI23" s="53">
        <f t="shared" si="4"/>
        <v>2869834</v>
      </c>
      <c r="AJ23" s="66">
        <v>25903</v>
      </c>
      <c r="AK23" s="53">
        <f t="shared" si="5"/>
        <v>2843931</v>
      </c>
      <c r="AL23" s="41"/>
      <c r="AM23" s="89"/>
      <c r="AN23" s="41"/>
    </row>
    <row r="24" spans="1:40" ht="15.75" customHeight="1">
      <c r="A24" s="4">
        <f t="shared" si="6"/>
        <v>20</v>
      </c>
      <c r="B24" s="91" t="s">
        <v>302</v>
      </c>
      <c r="C24" s="91">
        <v>9640</v>
      </c>
      <c r="D24" s="92" t="s">
        <v>140</v>
      </c>
      <c r="E24" s="92">
        <f t="shared" si="0"/>
        <v>1</v>
      </c>
      <c r="F24" s="148" t="s">
        <v>315</v>
      </c>
      <c r="G24" s="99">
        <v>12330</v>
      </c>
      <c r="H24" s="100"/>
      <c r="I24" s="100">
        <v>755</v>
      </c>
      <c r="J24" s="66">
        <v>0</v>
      </c>
      <c r="K24" s="66">
        <v>0</v>
      </c>
      <c r="L24" s="66">
        <v>0</v>
      </c>
      <c r="M24" s="66">
        <v>109778</v>
      </c>
      <c r="N24" s="66">
        <v>107026</v>
      </c>
      <c r="O24" s="66"/>
      <c r="P24" s="66"/>
      <c r="Q24" s="53">
        <f t="shared" si="1"/>
        <v>229889</v>
      </c>
      <c r="R24" s="10"/>
      <c r="S24" s="66">
        <v>53687</v>
      </c>
      <c r="T24" s="66">
        <v>3557</v>
      </c>
      <c r="U24" s="66"/>
      <c r="V24" s="66">
        <v>50662</v>
      </c>
      <c r="W24" s="66">
        <v>19133</v>
      </c>
      <c r="X24" s="66">
        <v>18410</v>
      </c>
      <c r="Y24" s="66">
        <v>7047</v>
      </c>
      <c r="Z24" s="66">
        <v>5801</v>
      </c>
      <c r="AA24" s="66">
        <v>16391</v>
      </c>
      <c r="AB24" s="48">
        <f t="shared" si="2"/>
        <v>174688</v>
      </c>
      <c r="AC24" s="46">
        <f t="shared" si="3"/>
        <v>55201</v>
      </c>
      <c r="AD24" s="41"/>
      <c r="AE24" s="66">
        <v>4878500</v>
      </c>
      <c r="AF24" s="66">
        <v>412000</v>
      </c>
      <c r="AG24" s="66">
        <v>2310208</v>
      </c>
      <c r="AH24" s="66">
        <v>0</v>
      </c>
      <c r="AI24" s="53">
        <f t="shared" si="4"/>
        <v>7600708</v>
      </c>
      <c r="AJ24" s="66">
        <v>5762</v>
      </c>
      <c r="AK24" s="53">
        <f t="shared" si="5"/>
        <v>7594946</v>
      </c>
      <c r="AL24" s="41"/>
      <c r="AM24" s="89"/>
      <c r="AN24" s="41"/>
    </row>
    <row r="25" spans="1:40" ht="15.75" customHeight="1">
      <c r="A25" s="4">
        <f t="shared" si="6"/>
        <v>21</v>
      </c>
      <c r="B25" s="91"/>
      <c r="C25" s="91">
        <v>18938</v>
      </c>
      <c r="D25" s="92" t="s">
        <v>430</v>
      </c>
      <c r="E25" s="92">
        <f t="shared" si="0"/>
        <v>1</v>
      </c>
      <c r="F25" s="148" t="s">
        <v>315</v>
      </c>
      <c r="G25" s="99">
        <v>21272</v>
      </c>
      <c r="H25" s="100"/>
      <c r="I25" s="100"/>
      <c r="J25" s="66"/>
      <c r="K25" s="66">
        <v>31060</v>
      </c>
      <c r="L25" s="66"/>
      <c r="M25" s="66"/>
      <c r="N25" s="66">
        <v>21</v>
      </c>
      <c r="O25" s="66">
        <v>1382</v>
      </c>
      <c r="P25" s="66"/>
      <c r="Q25" s="53">
        <f t="shared" si="1"/>
        <v>53735</v>
      </c>
      <c r="R25" s="10"/>
      <c r="S25" s="66">
        <v>40456</v>
      </c>
      <c r="T25" s="66"/>
      <c r="U25" s="66">
        <v>9107</v>
      </c>
      <c r="V25" s="66">
        <v>3006</v>
      </c>
      <c r="W25" s="66"/>
      <c r="X25" s="66">
        <v>1127</v>
      </c>
      <c r="Y25" s="66">
        <v>3510</v>
      </c>
      <c r="Z25" s="66"/>
      <c r="AA25" s="66"/>
      <c r="AB25" s="48">
        <f t="shared" si="2"/>
        <v>57206</v>
      </c>
      <c r="AC25" s="46">
        <f t="shared" si="3"/>
        <v>-3471</v>
      </c>
      <c r="AD25" s="41"/>
      <c r="AE25" s="66"/>
      <c r="AF25" s="66"/>
      <c r="AG25" s="66">
        <v>36148</v>
      </c>
      <c r="AH25" s="66"/>
      <c r="AI25" s="53">
        <f t="shared" si="4"/>
        <v>36148</v>
      </c>
      <c r="AJ25" s="66"/>
      <c r="AK25" s="53">
        <f t="shared" si="5"/>
        <v>36148</v>
      </c>
      <c r="AL25" s="41"/>
      <c r="AM25" s="89"/>
      <c r="AN25" s="41"/>
    </row>
    <row r="26" spans="1:40" ht="15.75" customHeight="1">
      <c r="A26" s="4">
        <f t="shared" si="6"/>
        <v>22</v>
      </c>
      <c r="B26" s="91" t="s">
        <v>302</v>
      </c>
      <c r="C26" s="91">
        <v>9964</v>
      </c>
      <c r="D26" s="92" t="s">
        <v>144</v>
      </c>
      <c r="E26" s="92">
        <f t="shared" si="0"/>
        <v>1</v>
      </c>
      <c r="F26" s="148" t="s">
        <v>315</v>
      </c>
      <c r="G26" s="99">
        <v>36971.6</v>
      </c>
      <c r="H26" s="100">
        <v>0</v>
      </c>
      <c r="I26" s="100">
        <v>2586</v>
      </c>
      <c r="J26" s="66">
        <v>0</v>
      </c>
      <c r="K26" s="66">
        <v>0</v>
      </c>
      <c r="L26" s="66">
        <v>0</v>
      </c>
      <c r="M26" s="66">
        <v>520</v>
      </c>
      <c r="N26" s="66">
        <v>12200</v>
      </c>
      <c r="O26" s="66"/>
      <c r="P26" s="66">
        <v>1157</v>
      </c>
      <c r="Q26" s="53">
        <f t="shared" si="1"/>
        <v>53434.6</v>
      </c>
      <c r="R26" s="10"/>
      <c r="S26" s="66">
        <v>35196</v>
      </c>
      <c r="T26" s="66">
        <v>0</v>
      </c>
      <c r="U26" s="66">
        <v>700</v>
      </c>
      <c r="V26" s="66"/>
      <c r="W26" s="66">
        <v>9603</v>
      </c>
      <c r="X26" s="66">
        <v>6608</v>
      </c>
      <c r="Y26" s="66">
        <v>304</v>
      </c>
      <c r="Z26" s="66">
        <v>3591</v>
      </c>
      <c r="AA26" s="66">
        <v>0</v>
      </c>
      <c r="AB26" s="48">
        <f t="shared" si="2"/>
        <v>56002</v>
      </c>
      <c r="AC26" s="46">
        <f t="shared" si="3"/>
        <v>-2567.4000000000015</v>
      </c>
      <c r="AD26" s="41"/>
      <c r="AE26" s="66">
        <v>1050580</v>
      </c>
      <c r="AF26" s="66">
        <v>60857</v>
      </c>
      <c r="AG26" s="66">
        <v>267516</v>
      </c>
      <c r="AH26" s="66">
        <v>0</v>
      </c>
      <c r="AI26" s="53">
        <f t="shared" si="4"/>
        <v>1378953</v>
      </c>
      <c r="AJ26" s="66">
        <v>7132</v>
      </c>
      <c r="AK26" s="53">
        <f t="shared" si="5"/>
        <v>1371821</v>
      </c>
      <c r="AL26" s="41"/>
      <c r="AM26" s="89"/>
      <c r="AN26" s="41"/>
    </row>
    <row r="27" spans="1:40" ht="15.75" customHeight="1">
      <c r="A27" s="4">
        <f t="shared" si="6"/>
        <v>23</v>
      </c>
      <c r="B27" s="91" t="s">
        <v>302</v>
      </c>
      <c r="C27" s="91">
        <v>9677</v>
      </c>
      <c r="D27" s="92" t="s">
        <v>157</v>
      </c>
      <c r="E27" s="92">
        <f t="shared" si="0"/>
      </c>
      <c r="F27" s="148" t="s">
        <v>316</v>
      </c>
      <c r="G27" s="99">
        <v>93581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66">
        <v>0</v>
      </c>
      <c r="N27" s="66">
        <v>0</v>
      </c>
      <c r="O27" s="66">
        <v>0</v>
      </c>
      <c r="P27" s="66">
        <v>0</v>
      </c>
      <c r="Q27" s="53">
        <f t="shared" si="1"/>
        <v>93581</v>
      </c>
      <c r="R27" s="10"/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48">
        <f t="shared" si="2"/>
        <v>0</v>
      </c>
      <c r="AC27" s="46">
        <f t="shared" si="3"/>
        <v>93581</v>
      </c>
      <c r="AD27" s="41"/>
      <c r="AE27" s="66">
        <v>0</v>
      </c>
      <c r="AF27" s="66">
        <v>0</v>
      </c>
      <c r="AG27" s="66">
        <v>0</v>
      </c>
      <c r="AH27" s="66">
        <v>0</v>
      </c>
      <c r="AI27" s="53">
        <f t="shared" si="4"/>
        <v>0</v>
      </c>
      <c r="AJ27" s="66">
        <v>0</v>
      </c>
      <c r="AK27" s="53">
        <f t="shared" si="5"/>
        <v>0</v>
      </c>
      <c r="AL27" s="41"/>
      <c r="AM27" s="89"/>
      <c r="AN27" s="41"/>
    </row>
    <row r="28" spans="1:40" ht="15.75" customHeight="1">
      <c r="A28" s="4">
        <f t="shared" si="6"/>
        <v>24</v>
      </c>
      <c r="B28" s="91" t="s">
        <v>302</v>
      </c>
      <c r="C28" s="91">
        <v>9643</v>
      </c>
      <c r="D28" s="92" t="s">
        <v>141</v>
      </c>
      <c r="E28" s="92">
        <f t="shared" si="0"/>
        <v>1</v>
      </c>
      <c r="F28" s="148" t="s">
        <v>315</v>
      </c>
      <c r="G28" s="99">
        <v>22520</v>
      </c>
      <c r="H28" s="100">
        <v>0</v>
      </c>
      <c r="I28" s="100">
        <v>0</v>
      </c>
      <c r="J28" s="66"/>
      <c r="K28" s="66">
        <v>0</v>
      </c>
      <c r="L28" s="66">
        <v>220</v>
      </c>
      <c r="M28" s="66">
        <v>18896</v>
      </c>
      <c r="N28" s="66">
        <v>109</v>
      </c>
      <c r="O28" s="66">
        <v>0</v>
      </c>
      <c r="P28" s="66">
        <v>40</v>
      </c>
      <c r="Q28" s="53">
        <f t="shared" si="1"/>
        <v>41785</v>
      </c>
      <c r="R28" s="10"/>
      <c r="S28" s="66">
        <v>0</v>
      </c>
      <c r="T28" s="66">
        <v>0</v>
      </c>
      <c r="U28" s="66">
        <v>4100</v>
      </c>
      <c r="V28" s="66">
        <v>0</v>
      </c>
      <c r="W28" s="66">
        <v>67874</v>
      </c>
      <c r="X28" s="66">
        <v>7420</v>
      </c>
      <c r="Y28" s="66">
        <v>6186</v>
      </c>
      <c r="Z28" s="66">
        <v>1050</v>
      </c>
      <c r="AA28" s="66"/>
      <c r="AB28" s="48">
        <f t="shared" si="2"/>
        <v>86630</v>
      </c>
      <c r="AC28" s="46">
        <f t="shared" si="3"/>
        <v>-44845</v>
      </c>
      <c r="AD28" s="41"/>
      <c r="AE28" s="66">
        <v>1275000</v>
      </c>
      <c r="AF28" s="66">
        <v>0</v>
      </c>
      <c r="AG28" s="66">
        <v>2309</v>
      </c>
      <c r="AH28" s="66">
        <v>8027</v>
      </c>
      <c r="AI28" s="53">
        <f t="shared" si="4"/>
        <v>1285336</v>
      </c>
      <c r="AJ28" s="66"/>
      <c r="AK28" s="53">
        <f t="shared" si="5"/>
        <v>1285336</v>
      </c>
      <c r="AL28" s="41"/>
      <c r="AM28" s="89"/>
      <c r="AN28" s="41"/>
    </row>
    <row r="29" spans="1:40" ht="15.75" customHeight="1">
      <c r="A29" s="4">
        <f t="shared" si="6"/>
        <v>25</v>
      </c>
      <c r="B29" s="91"/>
      <c r="C29" s="91">
        <v>19096</v>
      </c>
      <c r="D29" s="92" t="s">
        <v>432</v>
      </c>
      <c r="E29" s="92">
        <f t="shared" si="0"/>
      </c>
      <c r="F29" s="148" t="s">
        <v>316</v>
      </c>
      <c r="G29" s="99">
        <v>124898</v>
      </c>
      <c r="H29" s="99">
        <v>0</v>
      </c>
      <c r="I29" s="99">
        <v>3748</v>
      </c>
      <c r="J29" s="99">
        <v>0</v>
      </c>
      <c r="K29" s="99">
        <v>1306</v>
      </c>
      <c r="L29" s="99">
        <v>0</v>
      </c>
      <c r="M29" s="99">
        <v>51687</v>
      </c>
      <c r="N29" s="99">
        <v>55674</v>
      </c>
      <c r="O29" s="99">
        <v>22044</v>
      </c>
      <c r="P29" s="99">
        <v>969</v>
      </c>
      <c r="Q29" s="53">
        <f t="shared" si="1"/>
        <v>260326</v>
      </c>
      <c r="R29" s="10"/>
      <c r="S29" s="100">
        <v>55922</v>
      </c>
      <c r="T29" s="99">
        <v>18200</v>
      </c>
      <c r="U29" s="99">
        <v>12517</v>
      </c>
      <c r="V29" s="99">
        <v>14398</v>
      </c>
      <c r="W29" s="99">
        <v>18386</v>
      </c>
      <c r="X29" s="99">
        <v>58477</v>
      </c>
      <c r="Y29" s="99">
        <v>4756</v>
      </c>
      <c r="Z29" s="99">
        <v>3010</v>
      </c>
      <c r="AA29" s="99">
        <v>11384</v>
      </c>
      <c r="AB29" s="48">
        <f t="shared" si="2"/>
        <v>197050</v>
      </c>
      <c r="AC29" s="46">
        <f t="shared" si="3"/>
        <v>63276</v>
      </c>
      <c r="AD29" s="41"/>
      <c r="AE29" s="100">
        <v>3667000</v>
      </c>
      <c r="AF29" s="99">
        <v>141879</v>
      </c>
      <c r="AG29" s="99">
        <v>1313394</v>
      </c>
      <c r="AH29" s="99">
        <v>3926</v>
      </c>
      <c r="AI29" s="53">
        <f t="shared" si="4"/>
        <v>5126199</v>
      </c>
      <c r="AJ29" s="99">
        <v>10118</v>
      </c>
      <c r="AK29" s="53">
        <f t="shared" si="5"/>
        <v>5116081</v>
      </c>
      <c r="AL29" s="41"/>
      <c r="AM29" s="89"/>
      <c r="AN29" s="41"/>
    </row>
    <row r="30" spans="1:40" ht="15.75" customHeight="1">
      <c r="A30" s="4">
        <f t="shared" si="6"/>
        <v>26</v>
      </c>
      <c r="B30" s="91" t="s">
        <v>302</v>
      </c>
      <c r="C30" s="91">
        <v>9679</v>
      </c>
      <c r="D30" s="92" t="s">
        <v>145</v>
      </c>
      <c r="E30" s="92">
        <f t="shared" si="0"/>
        <v>1</v>
      </c>
      <c r="F30" s="148" t="s">
        <v>315</v>
      </c>
      <c r="G30" s="99">
        <v>18446</v>
      </c>
      <c r="H30" s="100">
        <v>0</v>
      </c>
      <c r="I30" s="100"/>
      <c r="J30" s="66">
        <v>0</v>
      </c>
      <c r="K30" s="66"/>
      <c r="L30" s="66"/>
      <c r="M30" s="66">
        <v>0</v>
      </c>
      <c r="N30" s="66">
        <v>23588</v>
      </c>
      <c r="O30" s="66"/>
      <c r="P30" s="66">
        <v>6</v>
      </c>
      <c r="Q30" s="53">
        <f t="shared" si="1"/>
        <v>42040</v>
      </c>
      <c r="R30" s="10"/>
      <c r="S30" s="66">
        <v>29822</v>
      </c>
      <c r="T30" s="66">
        <v>0</v>
      </c>
      <c r="U30" s="66">
        <v>0</v>
      </c>
      <c r="V30" s="66">
        <v>288</v>
      </c>
      <c r="W30" s="66">
        <v>1227</v>
      </c>
      <c r="X30" s="66">
        <v>605</v>
      </c>
      <c r="Y30" s="66">
        <v>2666</v>
      </c>
      <c r="Z30" s="66">
        <v>0</v>
      </c>
      <c r="AA30" s="66">
        <v>5428</v>
      </c>
      <c r="AB30" s="48">
        <f t="shared" si="2"/>
        <v>40036</v>
      </c>
      <c r="AC30" s="46">
        <f t="shared" si="3"/>
        <v>2004</v>
      </c>
      <c r="AD30" s="41"/>
      <c r="AE30" s="66">
        <v>337000</v>
      </c>
      <c r="AF30" s="66">
        <v>50550</v>
      </c>
      <c r="AG30" s="66">
        <v>227364</v>
      </c>
      <c r="AH30" s="66">
        <v>1464794</v>
      </c>
      <c r="AI30" s="53">
        <f t="shared" si="4"/>
        <v>2079708</v>
      </c>
      <c r="AJ30" s="66">
        <v>0</v>
      </c>
      <c r="AK30" s="53">
        <f t="shared" si="5"/>
        <v>2079708</v>
      </c>
      <c r="AL30" s="41"/>
      <c r="AM30" s="89"/>
      <c r="AN30" s="41"/>
    </row>
    <row r="31" spans="1:40" ht="15.75" customHeight="1">
      <c r="A31" s="4">
        <f t="shared" si="6"/>
        <v>27</v>
      </c>
      <c r="B31" s="91" t="s">
        <v>302</v>
      </c>
      <c r="C31" s="91">
        <v>9686</v>
      </c>
      <c r="D31" s="92" t="s">
        <v>284</v>
      </c>
      <c r="E31" s="92">
        <f t="shared" si="0"/>
        <v>1</v>
      </c>
      <c r="F31" s="148" t="s">
        <v>315</v>
      </c>
      <c r="G31" s="99">
        <v>87813</v>
      </c>
      <c r="H31" s="99">
        <v>0</v>
      </c>
      <c r="I31" s="99">
        <v>22226</v>
      </c>
      <c r="J31" s="74">
        <v>0</v>
      </c>
      <c r="K31" s="74">
        <v>0</v>
      </c>
      <c r="L31" s="74">
        <v>65781</v>
      </c>
      <c r="M31" s="74">
        <v>16339</v>
      </c>
      <c r="N31" s="74">
        <v>24340</v>
      </c>
      <c r="O31" s="74">
        <v>6048</v>
      </c>
      <c r="P31" s="74">
        <v>18173</v>
      </c>
      <c r="Q31" s="53">
        <f t="shared" si="1"/>
        <v>240720</v>
      </c>
      <c r="R31" s="10"/>
      <c r="S31" s="66">
        <v>59268</v>
      </c>
      <c r="T31" s="66">
        <v>18200</v>
      </c>
      <c r="U31" s="66">
        <v>1958</v>
      </c>
      <c r="V31" s="66">
        <v>26162</v>
      </c>
      <c r="W31" s="66">
        <v>117864</v>
      </c>
      <c r="X31" s="66">
        <v>22756</v>
      </c>
      <c r="Y31" s="66">
        <v>5950</v>
      </c>
      <c r="Z31" s="66">
        <v>7985</v>
      </c>
      <c r="AA31" s="66">
        <v>1112</v>
      </c>
      <c r="AB31" s="48">
        <f t="shared" si="2"/>
        <v>261255</v>
      </c>
      <c r="AC31" s="46">
        <f t="shared" si="3"/>
        <v>-20535</v>
      </c>
      <c r="AD31" s="41"/>
      <c r="AE31" s="66">
        <v>1110000</v>
      </c>
      <c r="AF31" s="66">
        <v>0</v>
      </c>
      <c r="AG31" s="66">
        <v>529932</v>
      </c>
      <c r="AH31" s="66">
        <v>0</v>
      </c>
      <c r="AI31" s="53">
        <f t="shared" si="4"/>
        <v>1639932</v>
      </c>
      <c r="AJ31" s="66">
        <v>37916</v>
      </c>
      <c r="AK31" s="53">
        <f t="shared" si="5"/>
        <v>1602016</v>
      </c>
      <c r="AL31" s="41"/>
      <c r="AM31" s="89"/>
      <c r="AN31" s="41"/>
    </row>
    <row r="32" spans="1:40" ht="15.75" customHeight="1">
      <c r="A32" s="4">
        <f t="shared" si="6"/>
        <v>28</v>
      </c>
      <c r="B32" s="91" t="s">
        <v>302</v>
      </c>
      <c r="C32" s="91">
        <v>9687</v>
      </c>
      <c r="D32" s="92" t="s">
        <v>154</v>
      </c>
      <c r="E32" s="92">
        <f t="shared" si="0"/>
      </c>
      <c r="F32" s="148" t="s">
        <v>316</v>
      </c>
      <c r="G32" s="99">
        <v>56718</v>
      </c>
      <c r="H32" s="100">
        <v>0</v>
      </c>
      <c r="I32" s="100">
        <v>0</v>
      </c>
      <c r="J32" s="66">
        <v>72851</v>
      </c>
      <c r="K32" s="66">
        <v>0</v>
      </c>
      <c r="L32" s="66">
        <v>2000</v>
      </c>
      <c r="M32" s="66">
        <v>64622</v>
      </c>
      <c r="N32" s="66">
        <v>6857</v>
      </c>
      <c r="O32" s="66">
        <v>0</v>
      </c>
      <c r="P32" s="66">
        <v>1050</v>
      </c>
      <c r="Q32" s="53">
        <f t="shared" si="1"/>
        <v>204098</v>
      </c>
      <c r="R32" s="10"/>
      <c r="S32" s="66">
        <v>66860</v>
      </c>
      <c r="T32" s="66">
        <v>0</v>
      </c>
      <c r="U32" s="66">
        <v>0</v>
      </c>
      <c r="V32" s="66">
        <v>15991</v>
      </c>
      <c r="W32" s="66">
        <v>23154</v>
      </c>
      <c r="X32" s="66">
        <v>11073</v>
      </c>
      <c r="Y32" s="66">
        <v>1200</v>
      </c>
      <c r="Z32" s="66">
        <v>0</v>
      </c>
      <c r="AA32" s="66">
        <v>6238</v>
      </c>
      <c r="AB32" s="48">
        <f t="shared" si="2"/>
        <v>124516</v>
      </c>
      <c r="AC32" s="46">
        <f t="shared" si="3"/>
        <v>79582</v>
      </c>
      <c r="AD32" s="41"/>
      <c r="AE32" s="66">
        <v>0</v>
      </c>
      <c r="AF32" s="66">
        <v>0</v>
      </c>
      <c r="AG32" s="66">
        <v>0</v>
      </c>
      <c r="AH32" s="66">
        <v>0</v>
      </c>
      <c r="AI32" s="53">
        <f t="shared" si="4"/>
        <v>0</v>
      </c>
      <c r="AJ32" s="66">
        <v>0</v>
      </c>
      <c r="AK32" s="53">
        <f t="shared" si="5"/>
        <v>0</v>
      </c>
      <c r="AL32" s="41"/>
      <c r="AM32" s="89"/>
      <c r="AN32" s="41"/>
    </row>
    <row r="33" spans="1:40" ht="15.75" customHeight="1">
      <c r="A33" s="4">
        <f t="shared" si="6"/>
        <v>29</v>
      </c>
      <c r="B33" s="91" t="s">
        <v>302</v>
      </c>
      <c r="C33" s="91">
        <v>9690</v>
      </c>
      <c r="D33" s="92" t="s">
        <v>158</v>
      </c>
      <c r="E33" s="92">
        <f t="shared" si="0"/>
        <v>1</v>
      </c>
      <c r="F33" s="148" t="s">
        <v>315</v>
      </c>
      <c r="G33" s="99">
        <v>31820</v>
      </c>
      <c r="H33" s="100">
        <v>593</v>
      </c>
      <c r="I33" s="100">
        <v>215</v>
      </c>
      <c r="J33" s="66"/>
      <c r="K33" s="66"/>
      <c r="L33" s="66"/>
      <c r="M33" s="66">
        <v>16132</v>
      </c>
      <c r="N33" s="66">
        <v>21010</v>
      </c>
      <c r="O33" s="66">
        <v>4520</v>
      </c>
      <c r="P33" s="66"/>
      <c r="Q33" s="53">
        <f t="shared" si="1"/>
        <v>74290</v>
      </c>
      <c r="R33" s="10"/>
      <c r="S33" s="66"/>
      <c r="T33" s="66"/>
      <c r="U33" s="66">
        <v>6358</v>
      </c>
      <c r="V33" s="66">
        <v>9612</v>
      </c>
      <c r="W33" s="66">
        <v>10826</v>
      </c>
      <c r="X33" s="66">
        <v>7428</v>
      </c>
      <c r="Y33" s="66"/>
      <c r="Z33" s="66">
        <v>808</v>
      </c>
      <c r="AA33" s="66"/>
      <c r="AB33" s="48">
        <f t="shared" si="2"/>
        <v>35032</v>
      </c>
      <c r="AC33" s="46">
        <f t="shared" si="3"/>
        <v>39258</v>
      </c>
      <c r="AD33" s="41"/>
      <c r="AE33" s="66">
        <v>1140000</v>
      </c>
      <c r="AF33" s="66">
        <v>125000</v>
      </c>
      <c r="AG33" s="66">
        <v>428899</v>
      </c>
      <c r="AH33" s="66">
        <v>0</v>
      </c>
      <c r="AI33" s="53">
        <f t="shared" si="4"/>
        <v>1693899</v>
      </c>
      <c r="AJ33" s="66">
        <v>0</v>
      </c>
      <c r="AK33" s="53">
        <f t="shared" si="5"/>
        <v>1693899</v>
      </c>
      <c r="AL33" s="41"/>
      <c r="AM33" s="89"/>
      <c r="AN33" s="41"/>
    </row>
    <row r="34" spans="1:40" ht="15.75" customHeight="1">
      <c r="A34" s="4">
        <f t="shared" si="6"/>
        <v>30</v>
      </c>
      <c r="B34" s="91" t="s">
        <v>302</v>
      </c>
      <c r="C34" s="91">
        <v>9666</v>
      </c>
      <c r="D34" s="92" t="s">
        <v>159</v>
      </c>
      <c r="E34" s="92">
        <f t="shared" si="0"/>
      </c>
      <c r="F34" s="148" t="s">
        <v>316</v>
      </c>
      <c r="G34" s="99">
        <v>14401</v>
      </c>
      <c r="H34" s="100">
        <v>49506</v>
      </c>
      <c r="I34" s="100">
        <v>0</v>
      </c>
      <c r="J34" s="66">
        <v>0</v>
      </c>
      <c r="K34" s="66">
        <v>-20000</v>
      </c>
      <c r="L34" s="66">
        <v>0</v>
      </c>
      <c r="M34" s="66">
        <v>83577</v>
      </c>
      <c r="N34" s="66">
        <v>1534</v>
      </c>
      <c r="O34" s="66">
        <v>0</v>
      </c>
      <c r="P34" s="66">
        <v>0</v>
      </c>
      <c r="Q34" s="53">
        <f t="shared" si="1"/>
        <v>129018</v>
      </c>
      <c r="R34" s="10"/>
      <c r="S34" s="66">
        <v>24336</v>
      </c>
      <c r="T34" s="66">
        <v>0</v>
      </c>
      <c r="U34" s="66">
        <v>0</v>
      </c>
      <c r="V34" s="66">
        <v>35614</v>
      </c>
      <c r="W34" s="66">
        <v>27035</v>
      </c>
      <c r="X34" s="66">
        <v>37435</v>
      </c>
      <c r="Y34" s="66">
        <v>33601</v>
      </c>
      <c r="Z34" s="66">
        <v>0</v>
      </c>
      <c r="AA34" s="66">
        <v>0</v>
      </c>
      <c r="AB34" s="48">
        <f t="shared" si="2"/>
        <v>158021</v>
      </c>
      <c r="AC34" s="46">
        <f t="shared" si="3"/>
        <v>-29003</v>
      </c>
      <c r="AD34" s="41"/>
      <c r="AE34" s="66">
        <v>0</v>
      </c>
      <c r="AF34" s="66">
        <v>23065</v>
      </c>
      <c r="AG34" s="66">
        <v>5662426</v>
      </c>
      <c r="AH34" s="66">
        <v>20078</v>
      </c>
      <c r="AI34" s="53">
        <f t="shared" si="4"/>
        <v>5705569</v>
      </c>
      <c r="AJ34" s="66">
        <v>8387</v>
      </c>
      <c r="AK34" s="53">
        <f t="shared" si="5"/>
        <v>5697182</v>
      </c>
      <c r="AL34" s="41"/>
      <c r="AM34" s="89"/>
      <c r="AN34" s="41"/>
    </row>
    <row r="35" spans="1:40" ht="15.75" customHeight="1">
      <c r="A35" s="4">
        <f t="shared" si="6"/>
        <v>31</v>
      </c>
      <c r="B35" s="91" t="s">
        <v>302</v>
      </c>
      <c r="C35" s="91">
        <v>9692</v>
      </c>
      <c r="D35" s="92" t="s">
        <v>146</v>
      </c>
      <c r="E35" s="92">
        <f t="shared" si="0"/>
        <v>1</v>
      </c>
      <c r="F35" s="148" t="s">
        <v>315</v>
      </c>
      <c r="G35" s="99">
        <v>73856</v>
      </c>
      <c r="H35" s="100">
        <v>275</v>
      </c>
      <c r="I35" s="100">
        <v>5711</v>
      </c>
      <c r="J35" s="66">
        <v>62065</v>
      </c>
      <c r="K35" s="66">
        <v>2000</v>
      </c>
      <c r="L35" s="66">
        <v>3928</v>
      </c>
      <c r="M35" s="66">
        <v>609</v>
      </c>
      <c r="N35" s="66">
        <v>40094</v>
      </c>
      <c r="O35" s="66">
        <v>10766</v>
      </c>
      <c r="P35" s="66">
        <v>113</v>
      </c>
      <c r="Q35" s="53">
        <f t="shared" si="1"/>
        <v>199417</v>
      </c>
      <c r="R35" s="10"/>
      <c r="S35" s="66">
        <v>61711</v>
      </c>
      <c r="T35" s="66">
        <v>3883</v>
      </c>
      <c r="U35" s="66">
        <v>877</v>
      </c>
      <c r="V35" s="66">
        <v>7147</v>
      </c>
      <c r="W35" s="66">
        <v>74558</v>
      </c>
      <c r="X35" s="66">
        <v>13122</v>
      </c>
      <c r="Y35" s="66">
        <v>4291</v>
      </c>
      <c r="Z35" s="66">
        <v>4478</v>
      </c>
      <c r="AA35" s="66">
        <v>0</v>
      </c>
      <c r="AB35" s="48">
        <f t="shared" si="2"/>
        <v>170067</v>
      </c>
      <c r="AC35" s="46">
        <f t="shared" si="3"/>
        <v>29350</v>
      </c>
      <c r="AD35" s="41"/>
      <c r="AE35" s="66">
        <v>1440000</v>
      </c>
      <c r="AF35" s="66">
        <v>4094</v>
      </c>
      <c r="AG35" s="66">
        <v>447582</v>
      </c>
      <c r="AH35" s="66">
        <v>8635</v>
      </c>
      <c r="AI35" s="53">
        <f t="shared" si="4"/>
        <v>1900311</v>
      </c>
      <c r="AJ35" s="66">
        <v>0</v>
      </c>
      <c r="AK35" s="53">
        <f t="shared" si="5"/>
        <v>1900311</v>
      </c>
      <c r="AL35" s="41"/>
      <c r="AM35" s="89"/>
      <c r="AN35" s="41"/>
    </row>
    <row r="36" spans="1:40" ht="15.75" customHeight="1">
      <c r="A36" s="4">
        <f t="shared" si="6"/>
        <v>32</v>
      </c>
      <c r="B36" s="91" t="s">
        <v>302</v>
      </c>
      <c r="C36" s="91">
        <v>9648</v>
      </c>
      <c r="D36" s="92" t="s">
        <v>142</v>
      </c>
      <c r="E36" s="92">
        <f t="shared" si="0"/>
      </c>
      <c r="F36" s="148" t="s">
        <v>316</v>
      </c>
      <c r="G36" s="99">
        <v>26161</v>
      </c>
      <c r="H36" s="100">
        <v>0</v>
      </c>
      <c r="I36" s="100">
        <v>0</v>
      </c>
      <c r="J36" s="66">
        <v>0</v>
      </c>
      <c r="K36" s="66">
        <v>0</v>
      </c>
      <c r="L36" s="66">
        <v>0</v>
      </c>
      <c r="M36" s="66">
        <v>13250</v>
      </c>
      <c r="N36" s="66">
        <v>3380</v>
      </c>
      <c r="O36" s="66">
        <v>587</v>
      </c>
      <c r="P36" s="66">
        <v>3566</v>
      </c>
      <c r="Q36" s="53">
        <f t="shared" si="1"/>
        <v>46944</v>
      </c>
      <c r="R36" s="83"/>
      <c r="S36" s="66">
        <v>22974</v>
      </c>
      <c r="T36" s="66">
        <v>0</v>
      </c>
      <c r="U36" s="66">
        <v>0</v>
      </c>
      <c r="V36" s="66">
        <v>900</v>
      </c>
      <c r="W36" s="66">
        <v>10161</v>
      </c>
      <c r="X36" s="66">
        <v>3998</v>
      </c>
      <c r="Y36" s="66">
        <v>0</v>
      </c>
      <c r="Z36" s="66">
        <v>0</v>
      </c>
      <c r="AA36" s="66">
        <v>10320</v>
      </c>
      <c r="AB36" s="48">
        <f t="shared" si="2"/>
        <v>48353</v>
      </c>
      <c r="AC36" s="46">
        <f t="shared" si="3"/>
        <v>-1409</v>
      </c>
      <c r="AD36" s="41"/>
      <c r="AE36" s="66">
        <v>877187</v>
      </c>
      <c r="AF36" s="66">
        <v>0</v>
      </c>
      <c r="AG36" s="66">
        <v>77580</v>
      </c>
      <c r="AH36" s="66">
        <v>0</v>
      </c>
      <c r="AI36" s="53">
        <f t="shared" si="4"/>
        <v>954767</v>
      </c>
      <c r="AJ36" s="66">
        <v>0</v>
      </c>
      <c r="AK36" s="53">
        <f t="shared" si="5"/>
        <v>954767</v>
      </c>
      <c r="AL36" s="41"/>
      <c r="AM36" s="89"/>
      <c r="AN36" s="41"/>
    </row>
    <row r="37" spans="1:40" ht="15.75" customHeight="1">
      <c r="A37" s="4">
        <f t="shared" si="6"/>
        <v>33</v>
      </c>
      <c r="B37" s="91" t="s">
        <v>302</v>
      </c>
      <c r="C37" s="91">
        <v>9743</v>
      </c>
      <c r="D37" s="92" t="s">
        <v>164</v>
      </c>
      <c r="E37" s="92">
        <f t="shared" si="0"/>
        <v>1</v>
      </c>
      <c r="F37" s="148" t="s">
        <v>315</v>
      </c>
      <c r="G37" s="99">
        <v>53375</v>
      </c>
      <c r="H37" s="100">
        <v>780</v>
      </c>
      <c r="I37" s="100">
        <v>916</v>
      </c>
      <c r="J37" s="66">
        <v>32800</v>
      </c>
      <c r="K37" s="66">
        <v>0</v>
      </c>
      <c r="L37" s="66"/>
      <c r="M37" s="66">
        <v>8201</v>
      </c>
      <c r="N37" s="66">
        <v>16932</v>
      </c>
      <c r="O37" s="66">
        <v>7053</v>
      </c>
      <c r="P37" s="66">
        <v>127</v>
      </c>
      <c r="Q37" s="53">
        <f t="shared" si="1"/>
        <v>120184</v>
      </c>
      <c r="R37" s="10"/>
      <c r="S37" s="66">
        <v>34039</v>
      </c>
      <c r="T37" s="66">
        <v>6542</v>
      </c>
      <c r="U37" s="66">
        <v>12281</v>
      </c>
      <c r="V37" s="66">
        <v>1263</v>
      </c>
      <c r="W37" s="66">
        <v>8670</v>
      </c>
      <c r="X37" s="66">
        <v>13665</v>
      </c>
      <c r="Y37" s="66"/>
      <c r="Z37" s="66">
        <v>1062</v>
      </c>
      <c r="AA37" s="66">
        <v>991</v>
      </c>
      <c r="AB37" s="48">
        <f t="shared" si="2"/>
        <v>78513</v>
      </c>
      <c r="AC37" s="46">
        <f t="shared" si="3"/>
        <v>41671</v>
      </c>
      <c r="AD37" s="41"/>
      <c r="AE37" s="66">
        <v>1145000</v>
      </c>
      <c r="AF37" s="66">
        <v>46000</v>
      </c>
      <c r="AG37" s="66">
        <v>332504</v>
      </c>
      <c r="AH37" s="66">
        <v>0</v>
      </c>
      <c r="AI37" s="53">
        <f t="shared" si="4"/>
        <v>1523504</v>
      </c>
      <c r="AJ37" s="66">
        <v>0</v>
      </c>
      <c r="AK37" s="53">
        <f t="shared" si="5"/>
        <v>1523504</v>
      </c>
      <c r="AL37" s="41"/>
      <c r="AM37" s="89"/>
      <c r="AN37" s="41"/>
    </row>
    <row r="38" spans="1:40" ht="15.75" customHeight="1">
      <c r="A38" s="4">
        <f t="shared" si="6"/>
        <v>34</v>
      </c>
      <c r="B38" s="91" t="s">
        <v>302</v>
      </c>
      <c r="C38" s="91">
        <v>9714</v>
      </c>
      <c r="D38" s="92" t="s">
        <v>431</v>
      </c>
      <c r="E38" s="92">
        <f t="shared" si="0"/>
        <v>1</v>
      </c>
      <c r="F38" s="148" t="s">
        <v>315</v>
      </c>
      <c r="G38" s="99">
        <v>85156</v>
      </c>
      <c r="H38" s="100">
        <v>10677</v>
      </c>
      <c r="I38" s="100">
        <v>0</v>
      </c>
      <c r="J38" s="100">
        <v>0</v>
      </c>
      <c r="K38" s="100">
        <v>0</v>
      </c>
      <c r="L38" s="100">
        <v>0</v>
      </c>
      <c r="M38" s="100">
        <v>24761</v>
      </c>
      <c r="N38" s="100">
        <v>14064</v>
      </c>
      <c r="O38" s="100">
        <v>8311</v>
      </c>
      <c r="P38" s="100">
        <v>2965</v>
      </c>
      <c r="Q38" s="53">
        <f t="shared" si="1"/>
        <v>145934</v>
      </c>
      <c r="R38" s="10"/>
      <c r="S38" s="66">
        <v>46077</v>
      </c>
      <c r="T38" s="66">
        <v>3647</v>
      </c>
      <c r="U38" s="66">
        <v>18445</v>
      </c>
      <c r="V38" s="66">
        <v>3232</v>
      </c>
      <c r="W38" s="66">
        <v>32367</v>
      </c>
      <c r="X38" s="66">
        <v>14353</v>
      </c>
      <c r="Y38" s="66">
        <v>3317</v>
      </c>
      <c r="Z38" s="66">
        <v>0</v>
      </c>
      <c r="AA38" s="66">
        <v>16758</v>
      </c>
      <c r="AB38" s="48">
        <f t="shared" si="2"/>
        <v>138196</v>
      </c>
      <c r="AC38" s="46">
        <f t="shared" si="3"/>
        <v>7738</v>
      </c>
      <c r="AD38" s="41"/>
      <c r="AE38" s="66">
        <v>2988000</v>
      </c>
      <c r="AF38" s="66">
        <v>0</v>
      </c>
      <c r="AG38" s="66">
        <v>280060</v>
      </c>
      <c r="AH38" s="66">
        <v>0</v>
      </c>
      <c r="AI38" s="53">
        <f t="shared" si="4"/>
        <v>3268060</v>
      </c>
      <c r="AJ38" s="66">
        <v>933</v>
      </c>
      <c r="AK38" s="53">
        <f t="shared" si="5"/>
        <v>3267127</v>
      </c>
      <c r="AL38" s="41"/>
      <c r="AM38" s="89"/>
      <c r="AN38" s="41"/>
    </row>
    <row r="39" spans="1:40" ht="15.75" customHeight="1">
      <c r="A39" s="4">
        <f t="shared" si="6"/>
        <v>35</v>
      </c>
      <c r="B39" s="91" t="s">
        <v>302</v>
      </c>
      <c r="C39" s="91">
        <v>18929</v>
      </c>
      <c r="D39" s="92" t="s">
        <v>321</v>
      </c>
      <c r="E39" s="92">
        <f t="shared" si="0"/>
        <v>1</v>
      </c>
      <c r="F39" s="148" t="s">
        <v>315</v>
      </c>
      <c r="G39" s="99">
        <v>166442</v>
      </c>
      <c r="H39" s="100"/>
      <c r="I39" s="100"/>
      <c r="J39" s="66"/>
      <c r="K39" s="66">
        <v>30000</v>
      </c>
      <c r="L39" s="66">
        <v>1000</v>
      </c>
      <c r="M39" s="66">
        <v>12949</v>
      </c>
      <c r="N39" s="66">
        <v>469</v>
      </c>
      <c r="O39" s="66">
        <v>10521</v>
      </c>
      <c r="P39" s="66">
        <v>3776</v>
      </c>
      <c r="Q39" s="53">
        <f t="shared" si="1"/>
        <v>225157</v>
      </c>
      <c r="R39" s="10"/>
      <c r="S39" s="66">
        <v>120812</v>
      </c>
      <c r="T39" s="66"/>
      <c r="U39" s="66">
        <v>26505</v>
      </c>
      <c r="V39" s="66">
        <v>22257</v>
      </c>
      <c r="W39" s="66">
        <v>29294</v>
      </c>
      <c r="X39" s="66">
        <v>46365</v>
      </c>
      <c r="Y39" s="66">
        <v>691</v>
      </c>
      <c r="Z39" s="66"/>
      <c r="AA39" s="66"/>
      <c r="AB39" s="48">
        <f t="shared" si="2"/>
        <v>245924</v>
      </c>
      <c r="AC39" s="46">
        <f t="shared" si="3"/>
        <v>-20767</v>
      </c>
      <c r="AD39" s="41"/>
      <c r="AE39" s="66">
        <v>2865000</v>
      </c>
      <c r="AF39" s="66"/>
      <c r="AG39" s="66">
        <v>3808621</v>
      </c>
      <c r="AH39" s="66">
        <v>4438</v>
      </c>
      <c r="AI39" s="53">
        <f t="shared" si="4"/>
        <v>6678059</v>
      </c>
      <c r="AJ39" s="66">
        <v>31951</v>
      </c>
      <c r="AK39" s="53">
        <f t="shared" si="5"/>
        <v>6646108</v>
      </c>
      <c r="AL39" s="41"/>
      <c r="AM39" s="89"/>
      <c r="AN39" s="41"/>
    </row>
    <row r="40" spans="1:40" ht="15.75" customHeight="1">
      <c r="A40" s="4">
        <f t="shared" si="6"/>
        <v>36</v>
      </c>
      <c r="B40" s="91" t="s">
        <v>302</v>
      </c>
      <c r="C40" s="91">
        <v>16724</v>
      </c>
      <c r="D40" s="92" t="s">
        <v>285</v>
      </c>
      <c r="E40" s="92">
        <f t="shared" si="0"/>
        <v>1</v>
      </c>
      <c r="F40" s="148" t="s">
        <v>315</v>
      </c>
      <c r="G40" s="99">
        <v>182474</v>
      </c>
      <c r="H40" s="100">
        <v>1338</v>
      </c>
      <c r="I40" s="100">
        <v>10664</v>
      </c>
      <c r="J40" s="66">
        <v>0</v>
      </c>
      <c r="K40" s="66">
        <v>2547</v>
      </c>
      <c r="L40" s="66">
        <v>7867</v>
      </c>
      <c r="M40" s="66">
        <v>15313</v>
      </c>
      <c r="N40" s="66">
        <v>154914</v>
      </c>
      <c r="O40" s="66">
        <v>8829</v>
      </c>
      <c r="P40" s="66">
        <v>10732</v>
      </c>
      <c r="Q40" s="53">
        <f t="shared" si="1"/>
        <v>394678</v>
      </c>
      <c r="R40" s="10"/>
      <c r="S40" s="66">
        <v>168246</v>
      </c>
      <c r="T40" s="66">
        <v>24339</v>
      </c>
      <c r="U40" s="66">
        <v>5885</v>
      </c>
      <c r="V40" s="66">
        <v>43406</v>
      </c>
      <c r="W40" s="66">
        <v>70765</v>
      </c>
      <c r="X40" s="66">
        <v>68713</v>
      </c>
      <c r="Y40" s="66">
        <v>1968</v>
      </c>
      <c r="Z40" s="66">
        <v>1978</v>
      </c>
      <c r="AA40" s="66">
        <v>3348</v>
      </c>
      <c r="AB40" s="48">
        <f t="shared" si="2"/>
        <v>388648</v>
      </c>
      <c r="AC40" s="46">
        <f t="shared" si="3"/>
        <v>6030</v>
      </c>
      <c r="AD40" s="41"/>
      <c r="AE40" s="66">
        <v>2674635</v>
      </c>
      <c r="AF40" s="66">
        <v>2540</v>
      </c>
      <c r="AG40" s="66">
        <v>3261741</v>
      </c>
      <c r="AH40" s="66">
        <v>6413</v>
      </c>
      <c r="AI40" s="53">
        <f t="shared" si="4"/>
        <v>5945329</v>
      </c>
      <c r="AJ40" s="66">
        <v>6376</v>
      </c>
      <c r="AK40" s="53">
        <f t="shared" si="5"/>
        <v>5938953</v>
      </c>
      <c r="AL40" s="41"/>
      <c r="AM40" s="89"/>
      <c r="AN40" s="41"/>
    </row>
    <row r="41" spans="1:40" ht="15.75" customHeight="1">
      <c r="A41" s="4">
        <f t="shared" si="6"/>
        <v>37</v>
      </c>
      <c r="B41" s="91" t="s">
        <v>302</v>
      </c>
      <c r="C41" s="91">
        <v>9696</v>
      </c>
      <c r="D41" s="92" t="s">
        <v>147</v>
      </c>
      <c r="E41" s="92">
        <f t="shared" si="0"/>
        <v>1</v>
      </c>
      <c r="F41" s="148" t="s">
        <v>315</v>
      </c>
      <c r="G41" s="99">
        <v>7057</v>
      </c>
      <c r="H41" s="100"/>
      <c r="I41" s="100">
        <v>65</v>
      </c>
      <c r="J41" s="66">
        <v>0</v>
      </c>
      <c r="K41" s="66">
        <v>0</v>
      </c>
      <c r="L41" s="66">
        <v>0</v>
      </c>
      <c r="M41" s="66">
        <v>835</v>
      </c>
      <c r="N41" s="66">
        <v>12328</v>
      </c>
      <c r="O41" s="66"/>
      <c r="P41" s="66">
        <v>9000</v>
      </c>
      <c r="Q41" s="53">
        <f t="shared" si="1"/>
        <v>29285</v>
      </c>
      <c r="R41" s="10"/>
      <c r="S41" s="66">
        <v>19200</v>
      </c>
      <c r="T41" s="66">
        <v>0</v>
      </c>
      <c r="U41" s="66">
        <v>0</v>
      </c>
      <c r="V41" s="66">
        <v>0</v>
      </c>
      <c r="W41" s="66">
        <v>3310</v>
      </c>
      <c r="X41" s="66">
        <v>2012</v>
      </c>
      <c r="Y41" s="66">
        <v>0</v>
      </c>
      <c r="Z41" s="66">
        <v>65</v>
      </c>
      <c r="AA41" s="66">
        <v>6956</v>
      </c>
      <c r="AB41" s="48">
        <f t="shared" si="2"/>
        <v>31543</v>
      </c>
      <c r="AC41" s="46">
        <f t="shared" si="3"/>
        <v>-2258</v>
      </c>
      <c r="AD41" s="41"/>
      <c r="AE41" s="66">
        <v>205000</v>
      </c>
      <c r="AF41" s="66">
        <v>2500</v>
      </c>
      <c r="AG41" s="66">
        <v>330793</v>
      </c>
      <c r="AH41" s="66">
        <v>0</v>
      </c>
      <c r="AI41" s="53">
        <f t="shared" si="4"/>
        <v>538293</v>
      </c>
      <c r="AJ41" s="66">
        <v>0</v>
      </c>
      <c r="AK41" s="53">
        <f t="shared" si="5"/>
        <v>538293</v>
      </c>
      <c r="AL41" s="41"/>
      <c r="AM41" s="89"/>
      <c r="AN41" s="41"/>
    </row>
    <row r="42" spans="1:40" ht="15.75" customHeight="1">
      <c r="A42" s="4">
        <f t="shared" si="6"/>
        <v>38</v>
      </c>
      <c r="B42" s="91"/>
      <c r="C42" s="91">
        <v>9750</v>
      </c>
      <c r="D42" s="92" t="s">
        <v>165</v>
      </c>
      <c r="E42" s="92">
        <f t="shared" si="0"/>
        <v>1</v>
      </c>
      <c r="F42" s="148" t="s">
        <v>315</v>
      </c>
      <c r="G42" s="99">
        <v>50539</v>
      </c>
      <c r="H42" s="100">
        <v>0</v>
      </c>
      <c r="I42" s="100">
        <v>697</v>
      </c>
      <c r="J42" s="66">
        <v>0</v>
      </c>
      <c r="K42" s="66"/>
      <c r="L42" s="66"/>
      <c r="M42" s="66">
        <v>1913</v>
      </c>
      <c r="N42" s="66">
        <v>19704</v>
      </c>
      <c r="O42" s="66">
        <v>3475</v>
      </c>
      <c r="P42" s="66">
        <v>10503</v>
      </c>
      <c r="Q42" s="53">
        <f t="shared" si="1"/>
        <v>86831</v>
      </c>
      <c r="R42" s="10"/>
      <c r="S42" s="66"/>
      <c r="T42" s="66"/>
      <c r="U42" s="66">
        <v>7043</v>
      </c>
      <c r="V42" s="66">
        <v>10571</v>
      </c>
      <c r="W42" s="66">
        <v>30945</v>
      </c>
      <c r="X42" s="66">
        <v>16808</v>
      </c>
      <c r="Y42" s="66">
        <v>100</v>
      </c>
      <c r="Z42" s="66">
        <v>772</v>
      </c>
      <c r="AA42" s="66">
        <v>1634</v>
      </c>
      <c r="AB42" s="48">
        <f t="shared" si="2"/>
        <v>67873</v>
      </c>
      <c r="AC42" s="46">
        <f t="shared" si="3"/>
        <v>18958</v>
      </c>
      <c r="AD42" s="41"/>
      <c r="AE42" s="66">
        <v>610000</v>
      </c>
      <c r="AF42" s="66">
        <v>0</v>
      </c>
      <c r="AG42" s="66">
        <v>441738</v>
      </c>
      <c r="AH42" s="66"/>
      <c r="AI42" s="53">
        <f t="shared" si="4"/>
        <v>1051738</v>
      </c>
      <c r="AJ42" s="66">
        <v>6346</v>
      </c>
      <c r="AK42" s="53">
        <f t="shared" si="5"/>
        <v>1045392</v>
      </c>
      <c r="AL42" s="41"/>
      <c r="AM42" s="89"/>
      <c r="AN42" s="41"/>
    </row>
    <row r="43" spans="1:39" s="8" customFormat="1" ht="12.75">
      <c r="A43" s="197" t="s">
        <v>418</v>
      </c>
      <c r="B43" s="198"/>
      <c r="C43" s="198"/>
      <c r="D43" s="198"/>
      <c r="E43" s="71" t="e">
        <f>IF(#REF!="y",1,"")</f>
        <v>#REF!</v>
      </c>
      <c r="F43" s="149">
        <f>SUM(E5:E42)</f>
        <v>26</v>
      </c>
      <c r="G43" s="113">
        <f aca="true" t="shared" si="7" ref="G43:Q43">SUM(G5:G42)</f>
        <v>3976592.6</v>
      </c>
      <c r="H43" s="113">
        <f t="shared" si="7"/>
        <v>69598</v>
      </c>
      <c r="I43" s="113">
        <f t="shared" si="7"/>
        <v>297818</v>
      </c>
      <c r="J43" s="113">
        <f t="shared" si="7"/>
        <v>806538</v>
      </c>
      <c r="K43" s="113">
        <f t="shared" si="7"/>
        <v>148593</v>
      </c>
      <c r="L43" s="113">
        <f t="shared" si="7"/>
        <v>131071</v>
      </c>
      <c r="M43" s="113">
        <f t="shared" si="7"/>
        <v>1060585</v>
      </c>
      <c r="N43" s="113">
        <f t="shared" si="7"/>
        <v>1143623</v>
      </c>
      <c r="O43" s="113">
        <f t="shared" si="7"/>
        <v>233567</v>
      </c>
      <c r="P43" s="113">
        <f t="shared" si="7"/>
        <v>745000</v>
      </c>
      <c r="Q43" s="53">
        <f t="shared" si="7"/>
        <v>8612985.6</v>
      </c>
      <c r="R43" s="32"/>
      <c r="S43" s="31">
        <f aca="true" t="shared" si="8" ref="S43:AB43">SUM(S5:S42)</f>
        <v>2006331</v>
      </c>
      <c r="T43" s="31">
        <f t="shared" si="8"/>
        <v>317003</v>
      </c>
      <c r="U43" s="31">
        <f t="shared" si="8"/>
        <v>459993</v>
      </c>
      <c r="V43" s="31">
        <f t="shared" si="8"/>
        <v>588431</v>
      </c>
      <c r="W43" s="31">
        <f t="shared" si="8"/>
        <v>1482362</v>
      </c>
      <c r="X43" s="31">
        <f t="shared" si="8"/>
        <v>1213145</v>
      </c>
      <c r="Y43" s="31">
        <f t="shared" si="8"/>
        <v>455851</v>
      </c>
      <c r="Z43" s="31">
        <f t="shared" si="8"/>
        <v>130863</v>
      </c>
      <c r="AA43" s="31">
        <f t="shared" si="8"/>
        <v>172902</v>
      </c>
      <c r="AB43" s="48">
        <f t="shared" si="8"/>
        <v>6826881</v>
      </c>
      <c r="AC43" s="46">
        <f>+Q43-AB43</f>
        <v>1786104.5999999996</v>
      </c>
      <c r="AD43" s="36"/>
      <c r="AE43" s="31">
        <f aca="true" t="shared" si="9" ref="AE43:AK43">SUM(AE5:AE42)</f>
        <v>67955626</v>
      </c>
      <c r="AF43" s="31">
        <f t="shared" si="9"/>
        <v>3319486</v>
      </c>
      <c r="AG43" s="31">
        <f t="shared" si="9"/>
        <v>27117069</v>
      </c>
      <c r="AH43" s="31">
        <f t="shared" si="9"/>
        <v>1654692</v>
      </c>
      <c r="AI43" s="53">
        <f t="shared" si="9"/>
        <v>100046873</v>
      </c>
      <c r="AJ43" s="31">
        <f t="shared" si="9"/>
        <v>14996899</v>
      </c>
      <c r="AK43" s="53">
        <f t="shared" si="9"/>
        <v>85049974</v>
      </c>
      <c r="AL43" s="82"/>
      <c r="AM43" s="90"/>
    </row>
    <row r="44" spans="1:40" s="8" customFormat="1" ht="12.75">
      <c r="A44" s="197" t="s">
        <v>319</v>
      </c>
      <c r="B44" s="198"/>
      <c r="C44" s="198"/>
      <c r="D44" s="198"/>
      <c r="E44" s="71"/>
      <c r="F44" s="135"/>
      <c r="G44" s="117">
        <v>4011563</v>
      </c>
      <c r="H44" s="117">
        <v>69772</v>
      </c>
      <c r="I44" s="117">
        <v>275365</v>
      </c>
      <c r="J44" s="117">
        <v>343176</v>
      </c>
      <c r="K44" s="117">
        <v>72080</v>
      </c>
      <c r="L44" s="117">
        <v>265756</v>
      </c>
      <c r="M44" s="117">
        <v>1040942</v>
      </c>
      <c r="N44" s="117">
        <v>1214781</v>
      </c>
      <c r="O44" s="117">
        <v>301019</v>
      </c>
      <c r="P44" s="117">
        <v>123925</v>
      </c>
      <c r="Q44" s="88">
        <v>7718379</v>
      </c>
      <c r="R44" s="98"/>
      <c r="S44" s="118">
        <v>1964186</v>
      </c>
      <c r="T44" s="117">
        <v>293402</v>
      </c>
      <c r="U44" s="117">
        <v>444508</v>
      </c>
      <c r="V44" s="117">
        <v>595010</v>
      </c>
      <c r="W44" s="117">
        <v>1303232</v>
      </c>
      <c r="X44" s="117">
        <v>1240372</v>
      </c>
      <c r="Y44" s="117">
        <v>495051</v>
      </c>
      <c r="Z44" s="117">
        <v>133910</v>
      </c>
      <c r="AA44" s="117">
        <v>238084</v>
      </c>
      <c r="AB44" s="88">
        <v>6707755</v>
      </c>
      <c r="AC44" s="88">
        <v>1010624</v>
      </c>
      <c r="AD44" s="103"/>
      <c r="AE44" s="118">
        <v>66662771</v>
      </c>
      <c r="AF44" s="118">
        <v>3316298</v>
      </c>
      <c r="AG44" s="118">
        <v>28649707</v>
      </c>
      <c r="AH44" s="118">
        <v>1385331</v>
      </c>
      <c r="AI44" s="88">
        <v>100014107</v>
      </c>
      <c r="AJ44" s="117">
        <v>13645896</v>
      </c>
      <c r="AK44" s="88">
        <v>86368211</v>
      </c>
      <c r="AL44" s="82"/>
      <c r="AM44" s="103"/>
      <c r="AN44" s="103"/>
    </row>
    <row r="45" spans="1:38" s="8" customFormat="1" ht="12.75">
      <c r="A45" s="178" t="s">
        <v>419</v>
      </c>
      <c r="B45" s="179"/>
      <c r="C45" s="179"/>
      <c r="D45" s="179"/>
      <c r="E45" s="72"/>
      <c r="F45" s="76"/>
      <c r="G45" s="115">
        <f aca="true" t="shared" si="10" ref="G45:AJ45">+G43/G44</f>
        <v>0.9912825998245571</v>
      </c>
      <c r="H45" s="116">
        <f t="shared" si="10"/>
        <v>0.9975061629306885</v>
      </c>
      <c r="I45" s="116">
        <f t="shared" si="10"/>
        <v>1.0815390481724256</v>
      </c>
      <c r="J45" s="42">
        <f t="shared" si="10"/>
        <v>2.350216798377509</v>
      </c>
      <c r="K45" s="42">
        <f t="shared" si="10"/>
        <v>2.0615011098779132</v>
      </c>
      <c r="L45" s="42">
        <f t="shared" si="10"/>
        <v>0.49320052980929874</v>
      </c>
      <c r="M45" s="42">
        <f t="shared" si="10"/>
        <v>1.0188704077652742</v>
      </c>
      <c r="N45" s="42">
        <f t="shared" si="10"/>
        <v>0.9414231865661382</v>
      </c>
      <c r="O45" s="42">
        <f t="shared" si="10"/>
        <v>0.7759211212581265</v>
      </c>
      <c r="P45" s="42">
        <f t="shared" si="10"/>
        <v>6.011700625378253</v>
      </c>
      <c r="Q45" s="54">
        <f t="shared" si="10"/>
        <v>1.115906021199529</v>
      </c>
      <c r="R45" s="84"/>
      <c r="S45" s="42">
        <f t="shared" si="10"/>
        <v>1.0214567255850515</v>
      </c>
      <c r="T45" s="42">
        <f t="shared" si="10"/>
        <v>1.080439124477679</v>
      </c>
      <c r="U45" s="42"/>
      <c r="V45" s="42">
        <f t="shared" si="10"/>
        <v>0.9889430429740677</v>
      </c>
      <c r="W45" s="42">
        <f t="shared" si="10"/>
        <v>1.1374505843932623</v>
      </c>
      <c r="X45" s="42">
        <f t="shared" si="10"/>
        <v>0.9780493271373427</v>
      </c>
      <c r="Y45" s="42">
        <f t="shared" si="10"/>
        <v>0.9208162391349578</v>
      </c>
      <c r="Z45" s="42">
        <v>0</v>
      </c>
      <c r="AA45" s="42">
        <f t="shared" si="10"/>
        <v>0.726222677710388</v>
      </c>
      <c r="AB45" s="85">
        <f>+AB43/AB44</f>
        <v>1.017759444106113</v>
      </c>
      <c r="AC45" s="85">
        <f>+AC43/AC44*-1</f>
        <v>-1.7673285019948068</v>
      </c>
      <c r="AD45" s="39"/>
      <c r="AE45" s="42">
        <f t="shared" si="10"/>
        <v>1.0193939582859524</v>
      </c>
      <c r="AF45" s="68">
        <f t="shared" si="10"/>
        <v>1.0009613128856334</v>
      </c>
      <c r="AG45" s="42">
        <f t="shared" si="10"/>
        <v>0.9465042347553502</v>
      </c>
      <c r="AH45" s="42">
        <f t="shared" si="10"/>
        <v>1.1944380079562213</v>
      </c>
      <c r="AI45" s="54">
        <f>+AI43/AI44</f>
        <v>1.0003276137835235</v>
      </c>
      <c r="AJ45" s="42">
        <f t="shared" si="10"/>
        <v>1.0990043453357698</v>
      </c>
      <c r="AK45" s="54">
        <f>+AK43/AK44</f>
        <v>0.9847370116303555</v>
      </c>
      <c r="AL45" s="82"/>
    </row>
    <row r="46" spans="2:30" ht="12.75">
      <c r="B46" s="91"/>
      <c r="C46" s="91"/>
      <c r="D46" s="92"/>
      <c r="E46" s="92"/>
      <c r="F46" s="91"/>
      <c r="G46" s="93"/>
      <c r="U46"/>
      <c r="V46"/>
      <c r="W46"/>
      <c r="X46"/>
      <c r="Y46"/>
      <c r="Z46"/>
      <c r="AA46"/>
      <c r="AD46" s="49"/>
    </row>
    <row r="47" spans="2:37" ht="12.75">
      <c r="B47" s="91"/>
      <c r="C47" s="91"/>
      <c r="D47" s="92"/>
      <c r="E47" s="92"/>
      <c r="F47" s="91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</row>
    <row r="48" spans="2:27" ht="12.75">
      <c r="B48" s="91"/>
      <c r="C48" s="91"/>
      <c r="D48" s="92"/>
      <c r="E48" s="92"/>
      <c r="F48" s="91"/>
      <c r="G48" s="93"/>
      <c r="U48"/>
      <c r="V48" s="101"/>
      <c r="W48"/>
      <c r="X48"/>
      <c r="Y48"/>
      <c r="Z48"/>
      <c r="AA48"/>
    </row>
    <row r="49" spans="2:27" ht="12.75">
      <c r="B49" s="91"/>
      <c r="C49" s="91"/>
      <c r="D49" s="92"/>
      <c r="E49" s="92"/>
      <c r="F49" s="91"/>
      <c r="G49" s="93"/>
      <c r="U49"/>
      <c r="V49" s="101"/>
      <c r="W49"/>
      <c r="X49"/>
      <c r="Y49"/>
      <c r="Z49"/>
      <c r="AA49"/>
    </row>
    <row r="50" spans="2:27" ht="12.75">
      <c r="B50" s="91"/>
      <c r="C50" s="91"/>
      <c r="D50" s="92"/>
      <c r="E50" s="92"/>
      <c r="F50" s="91"/>
      <c r="G50" s="93"/>
      <c r="U50"/>
      <c r="V50" s="101"/>
      <c r="W50"/>
      <c r="X50"/>
      <c r="Y50"/>
      <c r="Z50"/>
      <c r="AA50"/>
    </row>
    <row r="51" spans="2:27" ht="12.75">
      <c r="B51" s="91"/>
      <c r="C51" s="91"/>
      <c r="D51" s="92"/>
      <c r="E51" s="92"/>
      <c r="F51" s="91"/>
      <c r="G51" s="93"/>
      <c r="U51"/>
      <c r="V51"/>
      <c r="W51"/>
      <c r="X51"/>
      <c r="Y51"/>
      <c r="Z51"/>
      <c r="AA51"/>
    </row>
    <row r="52" spans="2:27" ht="12.75">
      <c r="B52" s="91"/>
      <c r="C52" s="91"/>
      <c r="D52" s="92"/>
      <c r="E52" s="92"/>
      <c r="F52" s="91"/>
      <c r="G52" s="93"/>
      <c r="U52"/>
      <c r="V52"/>
      <c r="W52"/>
      <c r="X52"/>
      <c r="Y52"/>
      <c r="Z52"/>
      <c r="AA52"/>
    </row>
    <row r="53" spans="2:27" ht="12.75">
      <c r="B53" s="91"/>
      <c r="C53" s="91"/>
      <c r="D53" s="92"/>
      <c r="E53" s="92"/>
      <c r="F53" s="91"/>
      <c r="G53" s="93"/>
      <c r="U53"/>
      <c r="V53"/>
      <c r="W53"/>
      <c r="X53"/>
      <c r="Y53"/>
      <c r="Z53"/>
      <c r="AA53"/>
    </row>
    <row r="54" spans="2:27" ht="12.75">
      <c r="B54" s="91"/>
      <c r="C54" s="91"/>
      <c r="D54" s="92"/>
      <c r="E54" s="92"/>
      <c r="F54" s="91"/>
      <c r="G54" s="93"/>
      <c r="U54"/>
      <c r="V54"/>
      <c r="W54"/>
      <c r="X54"/>
      <c r="Y54"/>
      <c r="Z54"/>
      <c r="AA54"/>
    </row>
    <row r="55" spans="2:27" ht="12.75">
      <c r="B55" s="91"/>
      <c r="C55" s="91"/>
      <c r="D55" s="92"/>
      <c r="E55" s="92"/>
      <c r="F55" s="91"/>
      <c r="G55" s="93"/>
      <c r="U55"/>
      <c r="V55"/>
      <c r="W55"/>
      <c r="X55"/>
      <c r="Y55"/>
      <c r="Z55"/>
      <c r="AA55"/>
    </row>
    <row r="56" spans="2:27" ht="12.75">
      <c r="B56" s="91"/>
      <c r="C56" s="91"/>
      <c r="D56" s="92"/>
      <c r="E56" s="92"/>
      <c r="F56" s="91"/>
      <c r="G56" s="93"/>
      <c r="U56"/>
      <c r="V56"/>
      <c r="W56"/>
      <c r="X56"/>
      <c r="Y56"/>
      <c r="Z56"/>
      <c r="AA56"/>
    </row>
    <row r="57" spans="2:27" ht="12.75">
      <c r="B57" s="91"/>
      <c r="C57" s="91"/>
      <c r="D57" s="92"/>
      <c r="E57" s="92"/>
      <c r="F57" s="91"/>
      <c r="G57" s="93"/>
      <c r="U57"/>
      <c r="V57"/>
      <c r="W57"/>
      <c r="X57"/>
      <c r="Y57"/>
      <c r="Z57"/>
      <c r="AA57"/>
    </row>
    <row r="58" spans="2:27" ht="12.75">
      <c r="B58" s="91"/>
      <c r="C58" s="91"/>
      <c r="D58" s="92"/>
      <c r="E58" s="92"/>
      <c r="F58" s="91"/>
      <c r="G58" s="93"/>
      <c r="U58"/>
      <c r="V58"/>
      <c r="W58"/>
      <c r="X58"/>
      <c r="Y58"/>
      <c r="Z58"/>
      <c r="AA58"/>
    </row>
    <row r="59" spans="2:27" ht="12.75">
      <c r="B59" s="91"/>
      <c r="C59" s="91"/>
      <c r="D59" s="92"/>
      <c r="E59" s="92"/>
      <c r="F59" s="91"/>
      <c r="G59" s="93"/>
      <c r="U59"/>
      <c r="V59"/>
      <c r="W59"/>
      <c r="X59"/>
      <c r="Y59"/>
      <c r="Z59"/>
      <c r="AA59"/>
    </row>
    <row r="60" spans="2:27" ht="12.75">
      <c r="B60" s="91"/>
      <c r="C60" s="91"/>
      <c r="D60" s="92"/>
      <c r="E60" s="92"/>
      <c r="F60" s="91"/>
      <c r="G60" s="93"/>
      <c r="U60"/>
      <c r="V60"/>
      <c r="W60"/>
      <c r="X60"/>
      <c r="Y60"/>
      <c r="Z60"/>
      <c r="AA60"/>
    </row>
    <row r="61" spans="2:27" ht="12.75">
      <c r="B61" s="91"/>
      <c r="C61" s="91"/>
      <c r="D61" s="92"/>
      <c r="E61" s="92"/>
      <c r="F61" s="91"/>
      <c r="G61" s="93"/>
      <c r="U61"/>
      <c r="V61"/>
      <c r="W61"/>
      <c r="X61"/>
      <c r="Y61"/>
      <c r="Z61"/>
      <c r="AA61"/>
    </row>
    <row r="62" spans="2:27" ht="12.75">
      <c r="B62" s="91"/>
      <c r="C62" s="91"/>
      <c r="D62" s="92"/>
      <c r="E62" s="92"/>
      <c r="F62" s="91"/>
      <c r="G62" s="93"/>
      <c r="U62"/>
      <c r="V62"/>
      <c r="W62"/>
      <c r="X62"/>
      <c r="Y62"/>
      <c r="Z62"/>
      <c r="AA62"/>
    </row>
    <row r="63" spans="2:27" ht="12.75">
      <c r="B63" s="91"/>
      <c r="C63" s="91"/>
      <c r="D63" s="92"/>
      <c r="E63" s="92"/>
      <c r="F63" s="91"/>
      <c r="G63" s="93"/>
      <c r="U63"/>
      <c r="V63"/>
      <c r="W63"/>
      <c r="X63"/>
      <c r="Y63"/>
      <c r="Z63"/>
      <c r="AA63"/>
    </row>
    <row r="64" spans="2:27" ht="12.75">
      <c r="B64" s="91"/>
      <c r="C64" s="91"/>
      <c r="D64" s="92"/>
      <c r="E64" s="92"/>
      <c r="F64" s="91"/>
      <c r="G64" s="93"/>
      <c r="U64"/>
      <c r="V64"/>
      <c r="W64"/>
      <c r="X64"/>
      <c r="Y64"/>
      <c r="Z64"/>
      <c r="AA64"/>
    </row>
    <row r="65" spans="2:27" ht="12.75">
      <c r="B65" s="91"/>
      <c r="C65" s="91"/>
      <c r="D65" s="92"/>
      <c r="E65" s="92"/>
      <c r="F65" s="91"/>
      <c r="G65" s="93"/>
      <c r="U65"/>
      <c r="V65"/>
      <c r="W65"/>
      <c r="X65"/>
      <c r="Y65"/>
      <c r="Z65"/>
      <c r="AA65"/>
    </row>
    <row r="66" spans="2:27" ht="12.75">
      <c r="B66" s="91"/>
      <c r="C66" s="91"/>
      <c r="D66" s="92"/>
      <c r="E66" s="92"/>
      <c r="F66" s="91"/>
      <c r="G66" s="93"/>
      <c r="U66"/>
      <c r="V66"/>
      <c r="W66"/>
      <c r="X66"/>
      <c r="Y66"/>
      <c r="Z66"/>
      <c r="AA66"/>
    </row>
    <row r="67" spans="2:27" ht="12.75">
      <c r="B67" s="91"/>
      <c r="C67" s="91"/>
      <c r="D67" s="92"/>
      <c r="E67" s="92"/>
      <c r="F67" s="91"/>
      <c r="G67" s="93"/>
      <c r="U67"/>
      <c r="V67"/>
      <c r="W67"/>
      <c r="X67"/>
      <c r="Y67"/>
      <c r="Z67"/>
      <c r="AA67"/>
    </row>
    <row r="68" spans="2:27" ht="12.75">
      <c r="B68" s="91"/>
      <c r="C68" s="91"/>
      <c r="D68" s="92"/>
      <c r="E68" s="92"/>
      <c r="F68" s="91"/>
      <c r="G68" s="93"/>
      <c r="U68"/>
      <c r="V68"/>
      <c r="W68"/>
      <c r="X68"/>
      <c r="Y68"/>
      <c r="Z68"/>
      <c r="AA68"/>
    </row>
    <row r="69" spans="2:27" ht="12.75">
      <c r="B69" s="91"/>
      <c r="C69" s="91"/>
      <c r="D69" s="92"/>
      <c r="E69" s="92"/>
      <c r="F69" s="91"/>
      <c r="G69" s="93"/>
      <c r="U69"/>
      <c r="V69"/>
      <c r="W69"/>
      <c r="X69"/>
      <c r="Y69"/>
      <c r="Z69"/>
      <c r="AA69"/>
    </row>
    <row r="70" spans="2:27" ht="12.75">
      <c r="B70" s="91"/>
      <c r="C70" s="91"/>
      <c r="D70" s="92"/>
      <c r="E70" s="92"/>
      <c r="F70" s="91"/>
      <c r="G70" s="93"/>
      <c r="U70"/>
      <c r="V70"/>
      <c r="W70"/>
      <c r="X70"/>
      <c r="Y70"/>
      <c r="Z70"/>
      <c r="AA70"/>
    </row>
    <row r="71" spans="2:27" ht="12.75">
      <c r="B71" s="91"/>
      <c r="C71" s="91"/>
      <c r="D71" s="92"/>
      <c r="E71" s="92"/>
      <c r="F71" s="91"/>
      <c r="G71" s="93"/>
      <c r="U71"/>
      <c r="V71"/>
      <c r="W71"/>
      <c r="X71"/>
      <c r="Y71"/>
      <c r="Z71"/>
      <c r="AA71"/>
    </row>
    <row r="72" spans="2:27" ht="12.75">
      <c r="B72" s="91"/>
      <c r="C72" s="91"/>
      <c r="D72" s="92"/>
      <c r="E72" s="92"/>
      <c r="F72" s="91"/>
      <c r="G72" s="93"/>
      <c r="U72"/>
      <c r="V72"/>
      <c r="W72"/>
      <c r="X72"/>
      <c r="Y72"/>
      <c r="Z72"/>
      <c r="AA72"/>
    </row>
    <row r="73" spans="2:27" ht="12.75">
      <c r="B73" s="91"/>
      <c r="C73" s="91"/>
      <c r="D73" s="92"/>
      <c r="E73" s="92"/>
      <c r="F73" s="91"/>
      <c r="G73" s="93"/>
      <c r="U73"/>
      <c r="V73"/>
      <c r="W73"/>
      <c r="X73"/>
      <c r="Y73"/>
      <c r="Z73"/>
      <c r="AA73"/>
    </row>
    <row r="74" spans="2:27" ht="12.75">
      <c r="B74" s="91"/>
      <c r="C74" s="91"/>
      <c r="D74" s="92"/>
      <c r="E74" s="92"/>
      <c r="F74" s="91"/>
      <c r="G74" s="93"/>
      <c r="U74"/>
      <c r="V74"/>
      <c r="W74"/>
      <c r="X74"/>
      <c r="Y74"/>
      <c r="Z74"/>
      <c r="AA74"/>
    </row>
    <row r="75" spans="2:27" ht="12.75">
      <c r="B75" s="91"/>
      <c r="C75" s="91"/>
      <c r="D75" s="92"/>
      <c r="E75" s="92"/>
      <c r="F75" s="91"/>
      <c r="G75" s="93"/>
      <c r="U75"/>
      <c r="V75"/>
      <c r="W75"/>
      <c r="X75"/>
      <c r="Y75"/>
      <c r="Z75"/>
      <c r="AA75"/>
    </row>
    <row r="76" spans="2:27" ht="12.75">
      <c r="B76" s="91"/>
      <c r="C76" s="91"/>
      <c r="D76" s="92"/>
      <c r="E76" s="92"/>
      <c r="F76" s="91"/>
      <c r="G76" s="93"/>
      <c r="U76"/>
      <c r="V76"/>
      <c r="W76"/>
      <c r="X76"/>
      <c r="Y76"/>
      <c r="Z76"/>
      <c r="AA76"/>
    </row>
    <row r="77" spans="2:27" ht="12.75">
      <c r="B77" s="91"/>
      <c r="C77" s="91"/>
      <c r="D77" s="92"/>
      <c r="E77" s="92"/>
      <c r="F77" s="91"/>
      <c r="G77" s="93"/>
      <c r="U77"/>
      <c r="V77"/>
      <c r="W77"/>
      <c r="X77"/>
      <c r="Y77"/>
      <c r="Z77"/>
      <c r="AA77"/>
    </row>
    <row r="78" spans="2:27" ht="12.75">
      <c r="B78" s="91"/>
      <c r="C78" s="91"/>
      <c r="D78" s="92"/>
      <c r="E78" s="92"/>
      <c r="F78" s="91"/>
      <c r="G78" s="93"/>
      <c r="U78"/>
      <c r="V78"/>
      <c r="W78"/>
      <c r="X78"/>
      <c r="Y78"/>
      <c r="Z78"/>
      <c r="AA78"/>
    </row>
    <row r="79" spans="2:27" ht="12.75">
      <c r="B79" s="91"/>
      <c r="C79" s="91"/>
      <c r="D79" s="92"/>
      <c r="E79" s="92"/>
      <c r="F79" s="91"/>
      <c r="G79" s="93"/>
      <c r="U79"/>
      <c r="V79"/>
      <c r="W79"/>
      <c r="X79"/>
      <c r="Y79"/>
      <c r="Z79"/>
      <c r="AA79"/>
    </row>
    <row r="80" spans="2:27" ht="12.75">
      <c r="B80" s="91"/>
      <c r="C80" s="91"/>
      <c r="D80" s="92"/>
      <c r="E80" s="92"/>
      <c r="F80" s="91"/>
      <c r="G80" s="93"/>
      <c r="U80"/>
      <c r="V80"/>
      <c r="W80"/>
      <c r="X80"/>
      <c r="Y80"/>
      <c r="Z80"/>
      <c r="AA80"/>
    </row>
    <row r="81" spans="2:27" ht="12.75">
      <c r="B81" s="91"/>
      <c r="C81" s="91"/>
      <c r="D81" s="92"/>
      <c r="E81" s="92"/>
      <c r="F81" s="91"/>
      <c r="G81" s="93"/>
      <c r="U81"/>
      <c r="V81"/>
      <c r="W81"/>
      <c r="X81"/>
      <c r="Y81"/>
      <c r="Z81"/>
      <c r="AA81"/>
    </row>
    <row r="82" spans="2:27" ht="12.75">
      <c r="B82" s="91"/>
      <c r="C82" s="91"/>
      <c r="D82" s="92"/>
      <c r="E82" s="92"/>
      <c r="F82" s="91"/>
      <c r="G82" s="93"/>
      <c r="U82"/>
      <c r="V82"/>
      <c r="W82"/>
      <c r="X82"/>
      <c r="Y82"/>
      <c r="Z82"/>
      <c r="AA82"/>
    </row>
    <row r="83" spans="2:27" ht="12.75">
      <c r="B83" s="91"/>
      <c r="C83" s="91"/>
      <c r="D83" s="92"/>
      <c r="E83" s="92"/>
      <c r="F83" s="91"/>
      <c r="G83" s="93"/>
      <c r="U83"/>
      <c r="V83"/>
      <c r="W83"/>
      <c r="X83"/>
      <c r="Y83"/>
      <c r="Z83"/>
      <c r="AA83"/>
    </row>
    <row r="84" spans="2:27" ht="12.75">
      <c r="B84" s="91"/>
      <c r="C84" s="91"/>
      <c r="D84" s="92"/>
      <c r="E84" s="92"/>
      <c r="F84" s="91"/>
      <c r="G84" s="93"/>
      <c r="U84"/>
      <c r="V84"/>
      <c r="W84"/>
      <c r="X84"/>
      <c r="Y84"/>
      <c r="Z84"/>
      <c r="AA84"/>
    </row>
    <row r="85" spans="2:27" ht="12.75">
      <c r="B85" s="91"/>
      <c r="C85" s="91"/>
      <c r="D85" s="92"/>
      <c r="E85" s="92"/>
      <c r="F85" s="91"/>
      <c r="G85" s="93"/>
      <c r="U85"/>
      <c r="V85"/>
      <c r="W85"/>
      <c r="X85"/>
      <c r="Y85"/>
      <c r="Z85"/>
      <c r="AA85"/>
    </row>
    <row r="86" spans="2:27" ht="12.75">
      <c r="B86" s="91"/>
      <c r="C86" s="91"/>
      <c r="D86" s="92"/>
      <c r="E86" s="92"/>
      <c r="F86" s="91"/>
      <c r="G86" s="93"/>
      <c r="U86"/>
      <c r="V86"/>
      <c r="W86"/>
      <c r="X86"/>
      <c r="Y86"/>
      <c r="Z86"/>
      <c r="AA86"/>
    </row>
    <row r="87" spans="2:27" ht="12.75">
      <c r="B87" s="91"/>
      <c r="C87" s="91"/>
      <c r="D87" s="92"/>
      <c r="E87" s="92"/>
      <c r="F87" s="91"/>
      <c r="G87" s="93"/>
      <c r="U87"/>
      <c r="V87"/>
      <c r="W87"/>
      <c r="X87"/>
      <c r="Y87"/>
      <c r="Z87"/>
      <c r="AA87"/>
    </row>
    <row r="88" spans="2:27" ht="12.75">
      <c r="B88" s="91"/>
      <c r="C88" s="91"/>
      <c r="D88" s="92"/>
      <c r="E88" s="92"/>
      <c r="F88" s="91"/>
      <c r="G88" s="93"/>
      <c r="U88"/>
      <c r="V88"/>
      <c r="W88"/>
      <c r="X88"/>
      <c r="Y88"/>
      <c r="Z88"/>
      <c r="AA88"/>
    </row>
    <row r="89" spans="2:27" ht="12.75">
      <c r="B89" s="91"/>
      <c r="C89" s="91"/>
      <c r="D89" s="92"/>
      <c r="E89" s="92"/>
      <c r="F89" s="91"/>
      <c r="G89" s="93"/>
      <c r="U89"/>
      <c r="V89"/>
      <c r="W89"/>
      <c r="X89"/>
      <c r="Y89"/>
      <c r="Z89"/>
      <c r="AA89"/>
    </row>
    <row r="90" spans="2:27" ht="12.75">
      <c r="B90" s="91"/>
      <c r="C90" s="91"/>
      <c r="D90" s="92"/>
      <c r="E90" s="92"/>
      <c r="F90" s="91"/>
      <c r="G90" s="93"/>
      <c r="U90"/>
      <c r="V90"/>
      <c r="W90"/>
      <c r="X90"/>
      <c r="Y90"/>
      <c r="Z90"/>
      <c r="AA90"/>
    </row>
    <row r="91" spans="2:27" ht="12.75">
      <c r="B91" s="91"/>
      <c r="C91" s="91"/>
      <c r="D91" s="92"/>
      <c r="E91" s="92"/>
      <c r="F91" s="91"/>
      <c r="G91" s="93"/>
      <c r="U91"/>
      <c r="V91"/>
      <c r="W91"/>
      <c r="X91"/>
      <c r="Y91"/>
      <c r="Z91"/>
      <c r="AA91"/>
    </row>
    <row r="92" spans="2:27" ht="12.75">
      <c r="B92" s="91"/>
      <c r="C92" s="91"/>
      <c r="D92" s="92"/>
      <c r="E92" s="92"/>
      <c r="F92" s="91"/>
      <c r="G92" s="93"/>
      <c r="U92"/>
      <c r="V92"/>
      <c r="W92"/>
      <c r="X92"/>
      <c r="Y92"/>
      <c r="Z92"/>
      <c r="AA92"/>
    </row>
    <row r="93" spans="2:27" ht="12.75">
      <c r="B93" s="91"/>
      <c r="C93" s="91"/>
      <c r="D93" s="92"/>
      <c r="E93" s="92"/>
      <c r="F93" s="91"/>
      <c r="G93" s="93"/>
      <c r="U93"/>
      <c r="V93"/>
      <c r="W93"/>
      <c r="X93"/>
      <c r="Y93"/>
      <c r="Z93"/>
      <c r="AA93"/>
    </row>
    <row r="94" spans="2:27" ht="12.75">
      <c r="B94" s="91"/>
      <c r="C94" s="91"/>
      <c r="D94" s="92"/>
      <c r="E94" s="92"/>
      <c r="F94" s="91"/>
      <c r="G94" s="93"/>
      <c r="U94"/>
      <c r="V94"/>
      <c r="W94"/>
      <c r="X94"/>
      <c r="Y94"/>
      <c r="Z94"/>
      <c r="AA94"/>
    </row>
    <row r="95" spans="2:27" ht="12.75">
      <c r="B95" s="91"/>
      <c r="C95" s="91"/>
      <c r="D95" s="92"/>
      <c r="E95" s="92"/>
      <c r="F95" s="91"/>
      <c r="G95" s="93"/>
      <c r="U95"/>
      <c r="V95"/>
      <c r="W95"/>
      <c r="X95"/>
      <c r="Y95"/>
      <c r="Z95"/>
      <c r="AA95"/>
    </row>
    <row r="96" spans="2:27" ht="12.75">
      <c r="B96" s="91"/>
      <c r="C96" s="91"/>
      <c r="D96" s="92"/>
      <c r="E96" s="92"/>
      <c r="F96" s="91"/>
      <c r="G96" s="93"/>
      <c r="U96"/>
      <c r="V96"/>
      <c r="W96"/>
      <c r="X96"/>
      <c r="Y96"/>
      <c r="Z96"/>
      <c r="AA96"/>
    </row>
    <row r="97" spans="2:27" ht="12.75">
      <c r="B97" s="91"/>
      <c r="C97" s="91"/>
      <c r="D97" s="92"/>
      <c r="E97" s="92"/>
      <c r="F97" s="91"/>
      <c r="G97" s="93"/>
      <c r="U97"/>
      <c r="V97"/>
      <c r="W97"/>
      <c r="X97"/>
      <c r="Y97"/>
      <c r="Z97"/>
      <c r="AA97"/>
    </row>
    <row r="98" spans="2:27" ht="12.75">
      <c r="B98" s="91"/>
      <c r="C98" s="91"/>
      <c r="D98" s="92"/>
      <c r="E98" s="92"/>
      <c r="F98" s="91"/>
      <c r="G98" s="93"/>
      <c r="U98"/>
      <c r="V98"/>
      <c r="W98"/>
      <c r="X98"/>
      <c r="Y98"/>
      <c r="Z98"/>
      <c r="AA98"/>
    </row>
    <row r="99" spans="2:27" ht="12.75">
      <c r="B99" s="91"/>
      <c r="C99" s="91"/>
      <c r="D99" s="92"/>
      <c r="E99" s="92"/>
      <c r="F99" s="91"/>
      <c r="G99" s="93"/>
      <c r="U99"/>
      <c r="V99"/>
      <c r="W99"/>
      <c r="X99"/>
      <c r="Y99"/>
      <c r="Z99"/>
      <c r="AA99"/>
    </row>
    <row r="100" spans="2:27" ht="12.75">
      <c r="B100" s="91"/>
      <c r="C100" s="91"/>
      <c r="D100" s="92"/>
      <c r="E100" s="92"/>
      <c r="F100" s="91"/>
      <c r="G100" s="93"/>
      <c r="U100"/>
      <c r="V100"/>
      <c r="W100"/>
      <c r="X100"/>
      <c r="Y100"/>
      <c r="Z100"/>
      <c r="AA100"/>
    </row>
    <row r="101" spans="21:27" ht="12.75">
      <c r="U101"/>
      <c r="V101"/>
      <c r="W101"/>
      <c r="X101"/>
      <c r="Y101"/>
      <c r="Z101"/>
      <c r="AA101"/>
    </row>
    <row r="102" spans="21:27" ht="12.75">
      <c r="U102"/>
      <c r="V102"/>
      <c r="W102"/>
      <c r="X102"/>
      <c r="Y102"/>
      <c r="Z102"/>
      <c r="AA102"/>
    </row>
    <row r="103" spans="21:27" ht="12.75">
      <c r="U103"/>
      <c r="V103"/>
      <c r="W103"/>
      <c r="X103"/>
      <c r="Y103"/>
      <c r="Z103"/>
      <c r="AA103"/>
    </row>
    <row r="104" spans="21:27" ht="12.75">
      <c r="U104"/>
      <c r="V104"/>
      <c r="W104"/>
      <c r="X104"/>
      <c r="Y104"/>
      <c r="Z104"/>
      <c r="AA104"/>
    </row>
    <row r="105" spans="21:27" ht="12.75">
      <c r="U105"/>
      <c r="V105"/>
      <c r="W105"/>
      <c r="X105"/>
      <c r="Y105"/>
      <c r="Z105"/>
      <c r="AA105"/>
    </row>
    <row r="106" spans="21:27" ht="12.75">
      <c r="U106"/>
      <c r="V106"/>
      <c r="W106"/>
      <c r="X106"/>
      <c r="Y106"/>
      <c r="Z106"/>
      <c r="AA106"/>
    </row>
    <row r="107" spans="21:27" ht="12.75">
      <c r="U107"/>
      <c r="V107"/>
      <c r="W107"/>
      <c r="X107"/>
      <c r="Y107"/>
      <c r="Z107"/>
      <c r="AA107"/>
    </row>
    <row r="108" spans="21:27" ht="12.75">
      <c r="U108"/>
      <c r="V108"/>
      <c r="W108"/>
      <c r="X108"/>
      <c r="Y108"/>
      <c r="Z108"/>
      <c r="AA108"/>
    </row>
    <row r="109" spans="21:27" ht="12.75">
      <c r="U109"/>
      <c r="V109"/>
      <c r="W109"/>
      <c r="X109"/>
      <c r="Y109"/>
      <c r="Z109"/>
      <c r="AA109"/>
    </row>
    <row r="110" spans="21:27" ht="12.75">
      <c r="U110"/>
      <c r="V110"/>
      <c r="W110"/>
      <c r="X110"/>
      <c r="Y110"/>
      <c r="Z110"/>
      <c r="AA110"/>
    </row>
    <row r="111" spans="21:27" ht="12.75">
      <c r="U111"/>
      <c r="V111"/>
      <c r="W111"/>
      <c r="X111"/>
      <c r="Y111"/>
      <c r="Z111"/>
      <c r="AA111"/>
    </row>
    <row r="112" spans="21:27" ht="12.75">
      <c r="U112"/>
      <c r="V112"/>
      <c r="W112"/>
      <c r="X112"/>
      <c r="Y112"/>
      <c r="Z112"/>
      <c r="AA112"/>
    </row>
    <row r="113" spans="21:27" ht="12.75">
      <c r="U113"/>
      <c r="V113"/>
      <c r="W113"/>
      <c r="X113"/>
      <c r="Y113"/>
      <c r="Z113"/>
      <c r="AA113"/>
    </row>
    <row r="114" spans="21:27" ht="12.75">
      <c r="U114"/>
      <c r="V114"/>
      <c r="W114"/>
      <c r="X114"/>
      <c r="Y114"/>
      <c r="Z114"/>
      <c r="AA114"/>
    </row>
    <row r="115" spans="4:27" ht="12.75">
      <c r="D115" s="47"/>
      <c r="E115" s="47"/>
      <c r="U115"/>
      <c r="V115"/>
      <c r="W115"/>
      <c r="X115"/>
      <c r="Y115"/>
      <c r="Z115"/>
      <c r="AA115"/>
    </row>
    <row r="116" spans="4:27" ht="12.75">
      <c r="D116" s="47"/>
      <c r="E116" s="47"/>
      <c r="U116"/>
      <c r="V116"/>
      <c r="W116"/>
      <c r="X116"/>
      <c r="Y116"/>
      <c r="Z116"/>
      <c r="AA116"/>
    </row>
    <row r="117" spans="4:27" ht="12.75">
      <c r="D117" s="47"/>
      <c r="E117" s="47"/>
      <c r="U117"/>
      <c r="V117"/>
      <c r="W117"/>
      <c r="X117"/>
      <c r="Y117"/>
      <c r="Z117"/>
      <c r="AA117"/>
    </row>
    <row r="118" spans="4:27" ht="12.75">
      <c r="D118" s="47"/>
      <c r="E118" s="47"/>
      <c r="U118"/>
      <c r="V118"/>
      <c r="W118"/>
      <c r="X118"/>
      <c r="Y118"/>
      <c r="Z118"/>
      <c r="AA118"/>
    </row>
    <row r="119" spans="4:27" ht="12.75">
      <c r="D119" s="47"/>
      <c r="E119" s="47"/>
      <c r="U119"/>
      <c r="V119"/>
      <c r="W119"/>
      <c r="X119"/>
      <c r="Y119"/>
      <c r="Z119"/>
      <c r="AA119"/>
    </row>
    <row r="120" spans="4:27" ht="12.75">
      <c r="D120" s="47"/>
      <c r="E120" s="47"/>
      <c r="U120"/>
      <c r="V120"/>
      <c r="W120"/>
      <c r="X120"/>
      <c r="Y120"/>
      <c r="Z120"/>
      <c r="AA120"/>
    </row>
    <row r="121" spans="4:27" ht="12.75">
      <c r="D121" s="47"/>
      <c r="E121" s="47"/>
      <c r="U121"/>
      <c r="V121"/>
      <c r="W121"/>
      <c r="X121"/>
      <c r="Y121"/>
      <c r="Z121"/>
      <c r="AA121"/>
    </row>
    <row r="122" spans="4:27" ht="12.75">
      <c r="D122" s="47"/>
      <c r="E122" s="47"/>
      <c r="U122"/>
      <c r="V122"/>
      <c r="W122"/>
      <c r="X122"/>
      <c r="Y122"/>
      <c r="Z122"/>
      <c r="AA122"/>
    </row>
    <row r="123" spans="4:27" ht="12.75">
      <c r="D123" s="47"/>
      <c r="E123" s="47"/>
      <c r="U123"/>
      <c r="V123"/>
      <c r="W123"/>
      <c r="X123"/>
      <c r="Y123"/>
      <c r="Z123"/>
      <c r="AA123"/>
    </row>
    <row r="124" spans="4:27" ht="12.75">
      <c r="D124" s="47"/>
      <c r="E124" s="47"/>
      <c r="U124"/>
      <c r="V124"/>
      <c r="W124"/>
      <c r="X124"/>
      <c r="Y124"/>
      <c r="Z124"/>
      <c r="AA124"/>
    </row>
    <row r="125" spans="4:27" ht="12.75">
      <c r="D125" s="47"/>
      <c r="E125" s="47"/>
      <c r="U125"/>
      <c r="V125"/>
      <c r="W125"/>
      <c r="X125"/>
      <c r="Y125"/>
      <c r="Z125"/>
      <c r="AA125"/>
    </row>
    <row r="126" spans="4:27" ht="12.75">
      <c r="D126" s="47"/>
      <c r="E126" s="47"/>
      <c r="U126"/>
      <c r="V126"/>
      <c r="W126"/>
      <c r="X126"/>
      <c r="Y126"/>
      <c r="Z126"/>
      <c r="AA126"/>
    </row>
    <row r="127" spans="4:27" ht="12.75">
      <c r="D127" s="47"/>
      <c r="E127" s="47"/>
      <c r="U127"/>
      <c r="V127"/>
      <c r="W127"/>
      <c r="X127"/>
      <c r="Y127"/>
      <c r="Z127"/>
      <c r="AA127"/>
    </row>
    <row r="128" spans="4:27" ht="12.75">
      <c r="D128" s="47"/>
      <c r="E128" s="47"/>
      <c r="U128"/>
      <c r="V128"/>
      <c r="W128"/>
      <c r="X128"/>
      <c r="Y128"/>
      <c r="Z128"/>
      <c r="AA128"/>
    </row>
    <row r="129" spans="4:27" ht="12.75">
      <c r="D129" s="47"/>
      <c r="E129" s="47"/>
      <c r="U129"/>
      <c r="V129"/>
      <c r="W129"/>
      <c r="X129"/>
      <c r="Y129"/>
      <c r="Z129"/>
      <c r="AA129"/>
    </row>
    <row r="130" spans="4:27" ht="12.75">
      <c r="D130" s="47"/>
      <c r="E130" s="47"/>
      <c r="U130"/>
      <c r="V130"/>
      <c r="W130"/>
      <c r="X130"/>
      <c r="Y130"/>
      <c r="Z130"/>
      <c r="AA130"/>
    </row>
    <row r="131" spans="4:27" ht="12.75">
      <c r="D131" s="47"/>
      <c r="E131" s="47"/>
      <c r="U131"/>
      <c r="V131"/>
      <c r="W131"/>
      <c r="X131"/>
      <c r="Y131"/>
      <c r="Z131"/>
      <c r="AA131"/>
    </row>
    <row r="132" spans="4:27" ht="12.75">
      <c r="D132" s="47"/>
      <c r="E132" s="47"/>
      <c r="U132"/>
      <c r="V132"/>
      <c r="W132"/>
      <c r="X132"/>
      <c r="Y132"/>
      <c r="Z132"/>
      <c r="AA132"/>
    </row>
    <row r="133" spans="4:27" ht="12.75">
      <c r="D133" s="47"/>
      <c r="E133" s="47"/>
      <c r="U133"/>
      <c r="V133"/>
      <c r="W133"/>
      <c r="X133"/>
      <c r="Y133"/>
      <c r="Z133"/>
      <c r="AA133"/>
    </row>
    <row r="134" spans="4:27" ht="12.75">
      <c r="D134" s="47"/>
      <c r="E134" s="47"/>
      <c r="U134"/>
      <c r="V134"/>
      <c r="W134"/>
      <c r="X134"/>
      <c r="Y134"/>
      <c r="Z134"/>
      <c r="AA134"/>
    </row>
    <row r="135" spans="4:27" ht="12.75">
      <c r="D135" s="47"/>
      <c r="E135" s="47"/>
      <c r="U135"/>
      <c r="V135"/>
      <c r="W135"/>
      <c r="X135"/>
      <c r="Y135"/>
      <c r="Z135"/>
      <c r="AA135"/>
    </row>
    <row r="136" spans="4:27" ht="12.75">
      <c r="D136" s="47"/>
      <c r="E136" s="47"/>
      <c r="U136"/>
      <c r="V136"/>
      <c r="W136"/>
      <c r="X136"/>
      <c r="Y136"/>
      <c r="Z136"/>
      <c r="AA136"/>
    </row>
    <row r="137" spans="4:27" ht="12.75">
      <c r="D137" s="47"/>
      <c r="E137" s="47"/>
      <c r="U137"/>
      <c r="V137"/>
      <c r="W137"/>
      <c r="X137"/>
      <c r="Y137"/>
      <c r="Z137"/>
      <c r="AA137"/>
    </row>
    <row r="138" spans="4:27" ht="12.75">
      <c r="D138" s="47"/>
      <c r="E138" s="47"/>
      <c r="U138"/>
      <c r="V138"/>
      <c r="W138"/>
      <c r="X138"/>
      <c r="Y138"/>
      <c r="Z138"/>
      <c r="AA138"/>
    </row>
    <row r="139" spans="4:27" ht="12.75">
      <c r="D139" s="47"/>
      <c r="E139" s="47"/>
      <c r="U139"/>
      <c r="V139"/>
      <c r="W139"/>
      <c r="X139"/>
      <c r="Y139"/>
      <c r="Z139"/>
      <c r="AA139"/>
    </row>
    <row r="140" spans="4:27" ht="12.75">
      <c r="D140" s="47"/>
      <c r="E140" s="47"/>
      <c r="U140"/>
      <c r="V140"/>
      <c r="W140"/>
      <c r="X140"/>
      <c r="Y140"/>
      <c r="Z140"/>
      <c r="AA140"/>
    </row>
    <row r="141" spans="4:27" ht="12.75">
      <c r="D141" s="47"/>
      <c r="E141" s="47"/>
      <c r="U141"/>
      <c r="V141"/>
      <c r="W141"/>
      <c r="X141"/>
      <c r="Y141"/>
      <c r="Z141"/>
      <c r="AA141"/>
    </row>
    <row r="142" spans="4:27" ht="12.75">
      <c r="D142" s="47"/>
      <c r="E142" s="47"/>
      <c r="U142"/>
      <c r="V142"/>
      <c r="W142"/>
      <c r="X142"/>
      <c r="Y142"/>
      <c r="Z142"/>
      <c r="AA142"/>
    </row>
    <row r="143" spans="4:27" ht="12.75">
      <c r="D143" s="47"/>
      <c r="E143" s="47"/>
      <c r="U143"/>
      <c r="V143"/>
      <c r="W143"/>
      <c r="X143"/>
      <c r="Y143"/>
      <c r="Z143"/>
      <c r="AA143"/>
    </row>
    <row r="144" spans="4:27" ht="12.75">
      <c r="D144" s="47"/>
      <c r="E144" s="47"/>
      <c r="U144"/>
      <c r="V144"/>
      <c r="W144"/>
      <c r="X144"/>
      <c r="Y144"/>
      <c r="Z144"/>
      <c r="AA144"/>
    </row>
    <row r="145" spans="4:27" ht="12.75">
      <c r="D145" s="47"/>
      <c r="E145" s="47"/>
      <c r="U145"/>
      <c r="V145"/>
      <c r="W145"/>
      <c r="X145"/>
      <c r="Y145"/>
      <c r="Z145"/>
      <c r="AA145"/>
    </row>
    <row r="146" spans="4:27" ht="12.75">
      <c r="D146" s="47"/>
      <c r="E146" s="47"/>
      <c r="U146"/>
      <c r="V146"/>
      <c r="W146"/>
      <c r="X146"/>
      <c r="Y146"/>
      <c r="Z146"/>
      <c r="AA146"/>
    </row>
    <row r="147" spans="4:27" ht="12.75">
      <c r="D147" s="47"/>
      <c r="E147" s="47"/>
      <c r="U147"/>
      <c r="V147"/>
      <c r="W147"/>
      <c r="X147"/>
      <c r="Y147"/>
      <c r="Z147"/>
      <c r="AA147"/>
    </row>
    <row r="148" spans="4:27" ht="12.75">
      <c r="D148" s="47"/>
      <c r="E148" s="47"/>
      <c r="U148"/>
      <c r="V148"/>
      <c r="W148"/>
      <c r="X148"/>
      <c r="Y148"/>
      <c r="Z148"/>
      <c r="AA148"/>
    </row>
    <row r="149" spans="4:27" ht="12.75">
      <c r="D149" s="47"/>
      <c r="E149" s="47"/>
      <c r="U149"/>
      <c r="V149"/>
      <c r="W149"/>
      <c r="X149"/>
      <c r="Y149"/>
      <c r="Z149"/>
      <c r="AA149"/>
    </row>
    <row r="150" spans="4:27" ht="12.75">
      <c r="D150" s="47"/>
      <c r="E150" s="47"/>
      <c r="U150"/>
      <c r="V150"/>
      <c r="W150"/>
      <c r="X150"/>
      <c r="Y150"/>
      <c r="Z150"/>
      <c r="AA150"/>
    </row>
    <row r="151" spans="4:27" ht="12.75">
      <c r="D151" s="47"/>
      <c r="E151" s="47"/>
      <c r="U151"/>
      <c r="V151"/>
      <c r="W151"/>
      <c r="X151"/>
      <c r="Y151"/>
      <c r="Z151"/>
      <c r="AA151"/>
    </row>
    <row r="152" spans="4:27" ht="12.75">
      <c r="D152" s="47"/>
      <c r="E152" s="47"/>
      <c r="U152"/>
      <c r="V152"/>
      <c r="W152"/>
      <c r="X152"/>
      <c r="Y152"/>
      <c r="Z152"/>
      <c r="AA152"/>
    </row>
    <row r="153" spans="4:27" ht="12.75">
      <c r="D153" s="47"/>
      <c r="E153" s="47"/>
      <c r="U153"/>
      <c r="V153"/>
      <c r="W153"/>
      <c r="X153"/>
      <c r="Y153"/>
      <c r="Z153"/>
      <c r="AA153"/>
    </row>
    <row r="154" spans="4:27" ht="12.75">
      <c r="D154" s="47"/>
      <c r="E154" s="47"/>
      <c r="U154"/>
      <c r="V154"/>
      <c r="W154"/>
      <c r="X154"/>
      <c r="Y154"/>
      <c r="Z154"/>
      <c r="AA154"/>
    </row>
    <row r="155" spans="4:27" ht="12.75">
      <c r="D155" s="47"/>
      <c r="E155" s="47"/>
      <c r="U155"/>
      <c r="V155"/>
      <c r="W155"/>
      <c r="X155"/>
      <c r="Y155"/>
      <c r="Z155"/>
      <c r="AA155"/>
    </row>
    <row r="156" spans="4:27" ht="12.75">
      <c r="D156" s="47"/>
      <c r="E156" s="47"/>
      <c r="U156"/>
      <c r="V156"/>
      <c r="W156"/>
      <c r="X156"/>
      <c r="Y156"/>
      <c r="Z156"/>
      <c r="AA156"/>
    </row>
    <row r="157" spans="4:27" ht="12.75">
      <c r="D157" s="47"/>
      <c r="E157" s="47"/>
      <c r="U157"/>
      <c r="V157"/>
      <c r="W157"/>
      <c r="X157"/>
      <c r="Y157"/>
      <c r="Z157"/>
      <c r="AA157"/>
    </row>
    <row r="158" spans="4:27" ht="12.75">
      <c r="D158" s="47"/>
      <c r="E158" s="47"/>
      <c r="U158"/>
      <c r="V158"/>
      <c r="W158"/>
      <c r="X158"/>
      <c r="Y158"/>
      <c r="Z158"/>
      <c r="AA158"/>
    </row>
    <row r="159" spans="4:27" ht="12.75">
      <c r="D159" s="47"/>
      <c r="E159" s="47"/>
      <c r="U159"/>
      <c r="V159"/>
      <c r="W159"/>
      <c r="X159"/>
      <c r="Y159"/>
      <c r="Z159"/>
      <c r="AA159"/>
    </row>
    <row r="160" spans="4:27" ht="12.75">
      <c r="D160" s="47"/>
      <c r="E160" s="47"/>
      <c r="U160"/>
      <c r="V160"/>
      <c r="W160"/>
      <c r="X160"/>
      <c r="Y160"/>
      <c r="Z160"/>
      <c r="AA160"/>
    </row>
    <row r="161" spans="4:27" ht="12.75">
      <c r="D161" s="47"/>
      <c r="E161" s="47"/>
      <c r="U161"/>
      <c r="V161"/>
      <c r="W161"/>
      <c r="X161"/>
      <c r="Y161"/>
      <c r="Z161"/>
      <c r="AA161"/>
    </row>
    <row r="162" spans="4:27" ht="12.75">
      <c r="D162" s="47"/>
      <c r="E162" s="47"/>
      <c r="U162"/>
      <c r="V162"/>
      <c r="W162"/>
      <c r="X162"/>
      <c r="Y162"/>
      <c r="Z162"/>
      <c r="AA162"/>
    </row>
    <row r="163" spans="4:27" ht="12.75">
      <c r="D163" s="47"/>
      <c r="E163" s="47"/>
      <c r="U163"/>
      <c r="V163"/>
      <c r="W163"/>
      <c r="X163"/>
      <c r="Y163"/>
      <c r="Z163"/>
      <c r="AA163"/>
    </row>
    <row r="164" spans="4:27" ht="12.75">
      <c r="D164" s="47"/>
      <c r="E164" s="47"/>
      <c r="U164"/>
      <c r="V164"/>
      <c r="W164"/>
      <c r="X164"/>
      <c r="Y164"/>
      <c r="Z164"/>
      <c r="AA164"/>
    </row>
    <row r="165" spans="4:27" ht="12.75">
      <c r="D165" s="47"/>
      <c r="E165" s="47"/>
      <c r="U165"/>
      <c r="V165"/>
      <c r="W165"/>
      <c r="X165"/>
      <c r="Y165"/>
      <c r="Z165"/>
      <c r="AA165"/>
    </row>
    <row r="166" spans="4:27" ht="12.75">
      <c r="D166" s="47"/>
      <c r="E166" s="47"/>
      <c r="U166"/>
      <c r="V166"/>
      <c r="W166"/>
      <c r="X166"/>
      <c r="Y166"/>
      <c r="Z166"/>
      <c r="AA166"/>
    </row>
    <row r="167" spans="4:27" ht="12.75">
      <c r="D167" s="47"/>
      <c r="E167" s="47"/>
      <c r="U167"/>
      <c r="V167"/>
      <c r="W167"/>
      <c r="X167"/>
      <c r="Y167"/>
      <c r="Z167"/>
      <c r="AA167"/>
    </row>
    <row r="168" spans="4:27" ht="12.75">
      <c r="D168" s="47"/>
      <c r="E168" s="47"/>
      <c r="U168"/>
      <c r="V168"/>
      <c r="W168"/>
      <c r="X168"/>
      <c r="Y168"/>
      <c r="Z168"/>
      <c r="AA168"/>
    </row>
    <row r="169" spans="4:27" ht="12.75">
      <c r="D169" s="47"/>
      <c r="E169" s="47"/>
      <c r="U169"/>
      <c r="V169"/>
      <c r="W169"/>
      <c r="X169"/>
      <c r="Y169"/>
      <c r="Z169"/>
      <c r="AA169"/>
    </row>
    <row r="170" spans="4:27" ht="12.75">
      <c r="D170" s="47"/>
      <c r="E170" s="47"/>
      <c r="U170"/>
      <c r="V170"/>
      <c r="W170"/>
      <c r="X170"/>
      <c r="Y170"/>
      <c r="Z170"/>
      <c r="AA170"/>
    </row>
    <row r="171" spans="4:27" ht="12.75">
      <c r="D171" s="47"/>
      <c r="E171" s="47"/>
      <c r="U171"/>
      <c r="V171"/>
      <c r="W171"/>
      <c r="X171"/>
      <c r="Y171"/>
      <c r="Z171"/>
      <c r="AA171"/>
    </row>
    <row r="172" spans="4:27" ht="12.75">
      <c r="D172" s="47"/>
      <c r="E172" s="47"/>
      <c r="U172"/>
      <c r="V172"/>
      <c r="W172"/>
      <c r="X172"/>
      <c r="Y172"/>
      <c r="Z172"/>
      <c r="AA172"/>
    </row>
    <row r="173" spans="4:27" ht="12.75">
      <c r="D173" s="47"/>
      <c r="E173" s="47"/>
      <c r="U173"/>
      <c r="V173"/>
      <c r="W173"/>
      <c r="X173"/>
      <c r="Y173"/>
      <c r="Z173"/>
      <c r="AA173"/>
    </row>
    <row r="174" spans="4:27" ht="12.75">
      <c r="D174" s="47"/>
      <c r="E174" s="47"/>
      <c r="U174"/>
      <c r="V174"/>
      <c r="W174"/>
      <c r="X174"/>
      <c r="Y174"/>
      <c r="Z174"/>
      <c r="AA174"/>
    </row>
    <row r="175" spans="4:27" ht="12.75">
      <c r="D175" s="47"/>
      <c r="E175" s="47"/>
      <c r="U175"/>
      <c r="V175"/>
      <c r="W175"/>
      <c r="X175"/>
      <c r="Y175"/>
      <c r="Z175"/>
      <c r="AA175"/>
    </row>
    <row r="176" spans="4:27" ht="12.75">
      <c r="D176" s="47"/>
      <c r="E176" s="47"/>
      <c r="U176"/>
      <c r="V176"/>
      <c r="W176"/>
      <c r="X176"/>
      <c r="Y176"/>
      <c r="Z176"/>
      <c r="AA176"/>
    </row>
    <row r="177" spans="4:27" ht="12.75">
      <c r="D177" s="47"/>
      <c r="E177" s="47"/>
      <c r="U177"/>
      <c r="V177"/>
      <c r="W177"/>
      <c r="X177"/>
      <c r="Y177"/>
      <c r="Z177"/>
      <c r="AA177"/>
    </row>
    <row r="178" spans="4:27" ht="12.75">
      <c r="D178" s="47"/>
      <c r="E178" s="47"/>
      <c r="U178"/>
      <c r="V178"/>
      <c r="W178"/>
      <c r="X178"/>
      <c r="Y178"/>
      <c r="Z178"/>
      <c r="AA178"/>
    </row>
    <row r="179" spans="4:27" ht="12.75">
      <c r="D179" s="47"/>
      <c r="E179" s="47"/>
      <c r="U179"/>
      <c r="V179"/>
      <c r="W179"/>
      <c r="X179"/>
      <c r="Y179"/>
      <c r="Z179"/>
      <c r="AA179"/>
    </row>
    <row r="180" spans="4:27" ht="12.75">
      <c r="D180" s="47"/>
      <c r="E180" s="47"/>
      <c r="U180"/>
      <c r="V180"/>
      <c r="W180"/>
      <c r="X180"/>
      <c r="Y180"/>
      <c r="Z180"/>
      <c r="AA180"/>
    </row>
    <row r="181" spans="4:27" ht="12.75">
      <c r="D181" s="47"/>
      <c r="E181" s="47"/>
      <c r="U181"/>
      <c r="V181"/>
      <c r="W181"/>
      <c r="X181"/>
      <c r="Y181"/>
      <c r="Z181"/>
      <c r="AA181"/>
    </row>
    <row r="182" spans="4:27" ht="12.75">
      <c r="D182" s="47"/>
      <c r="E182" s="47"/>
      <c r="U182"/>
      <c r="V182"/>
      <c r="W182"/>
      <c r="X182"/>
      <c r="Y182"/>
      <c r="Z182"/>
      <c r="AA182"/>
    </row>
    <row r="183" spans="4:27" ht="12.75">
      <c r="D183" s="47"/>
      <c r="E183" s="47"/>
      <c r="U183"/>
      <c r="V183"/>
      <c r="W183"/>
      <c r="X183"/>
      <c r="Y183"/>
      <c r="Z183"/>
      <c r="AA183"/>
    </row>
    <row r="184" spans="4:27" ht="12.75">
      <c r="D184" s="47"/>
      <c r="E184" s="47"/>
      <c r="U184"/>
      <c r="V184"/>
      <c r="W184"/>
      <c r="X184"/>
      <c r="Y184"/>
      <c r="Z184"/>
      <c r="AA184"/>
    </row>
    <row r="185" spans="4:27" ht="12.75">
      <c r="D185" s="47"/>
      <c r="E185" s="47"/>
      <c r="U185"/>
      <c r="V185"/>
      <c r="W185"/>
      <c r="X185"/>
      <c r="Y185"/>
      <c r="Z185"/>
      <c r="AA185"/>
    </row>
    <row r="186" spans="4:27" ht="12.75">
      <c r="D186" s="47"/>
      <c r="E186" s="47"/>
      <c r="U186"/>
      <c r="V186"/>
      <c r="W186"/>
      <c r="X186"/>
      <c r="Y186"/>
      <c r="Z186"/>
      <c r="AA186"/>
    </row>
    <row r="187" spans="4:27" ht="12.75">
      <c r="D187" s="47"/>
      <c r="E187" s="47"/>
      <c r="U187"/>
      <c r="V187"/>
      <c r="W187"/>
      <c r="X187"/>
      <c r="Y187"/>
      <c r="Z187"/>
      <c r="AA187"/>
    </row>
    <row r="188" spans="4:27" ht="12.75">
      <c r="D188" s="47"/>
      <c r="E188" s="47"/>
      <c r="U188"/>
      <c r="V188"/>
      <c r="W188"/>
      <c r="X188"/>
      <c r="Y188"/>
      <c r="Z188"/>
      <c r="AA188"/>
    </row>
    <row r="189" spans="4:27" ht="12.75">
      <c r="D189" s="47"/>
      <c r="E189" s="47"/>
      <c r="U189"/>
      <c r="V189"/>
      <c r="W189"/>
      <c r="X189"/>
      <c r="Y189"/>
      <c r="Z189"/>
      <c r="AA189"/>
    </row>
    <row r="190" spans="4:27" ht="12.75">
      <c r="D190" s="47"/>
      <c r="E190" s="47"/>
      <c r="U190"/>
      <c r="V190"/>
      <c r="W190"/>
      <c r="X190"/>
      <c r="Y190"/>
      <c r="Z190"/>
      <c r="AA190"/>
    </row>
    <row r="191" spans="4:27" ht="12.75">
      <c r="D191" s="47"/>
      <c r="E191" s="47"/>
      <c r="U191"/>
      <c r="V191"/>
      <c r="W191"/>
      <c r="X191"/>
      <c r="Y191"/>
      <c r="Z191"/>
      <c r="AA191"/>
    </row>
    <row r="192" spans="4:27" ht="12.75">
      <c r="D192" s="47"/>
      <c r="E192" s="47"/>
      <c r="U192"/>
      <c r="V192"/>
      <c r="W192"/>
      <c r="X192"/>
      <c r="Y192"/>
      <c r="Z192"/>
      <c r="AA192"/>
    </row>
    <row r="193" spans="4:27" ht="12.75">
      <c r="D193" s="47"/>
      <c r="E193" s="47"/>
      <c r="U193"/>
      <c r="V193"/>
      <c r="W193"/>
      <c r="X193"/>
      <c r="Y193"/>
      <c r="Z193"/>
      <c r="AA193"/>
    </row>
    <row r="194" spans="4:27" ht="12.75">
      <c r="D194" s="47"/>
      <c r="E194" s="47"/>
      <c r="U194"/>
      <c r="V194"/>
      <c r="W194"/>
      <c r="X194"/>
      <c r="Y194"/>
      <c r="Z194"/>
      <c r="AA194"/>
    </row>
    <row r="195" spans="4:27" ht="12.75">
      <c r="D195" s="47"/>
      <c r="E195" s="47"/>
      <c r="U195"/>
      <c r="V195"/>
      <c r="W195"/>
      <c r="X195"/>
      <c r="Y195"/>
      <c r="Z195"/>
      <c r="AA195"/>
    </row>
    <row r="196" spans="4:27" ht="12.75">
      <c r="D196" s="47"/>
      <c r="E196" s="47"/>
      <c r="U196"/>
      <c r="V196"/>
      <c r="W196"/>
      <c r="X196"/>
      <c r="Y196"/>
      <c r="Z196"/>
      <c r="AA196"/>
    </row>
    <row r="197" spans="4:27" ht="12.75">
      <c r="D197" s="47"/>
      <c r="E197" s="47"/>
      <c r="U197"/>
      <c r="V197"/>
      <c r="W197"/>
      <c r="X197"/>
      <c r="Y197"/>
      <c r="Z197"/>
      <c r="AA197"/>
    </row>
    <row r="198" spans="4:27" ht="12.75">
      <c r="D198" s="47"/>
      <c r="E198" s="47"/>
      <c r="U198"/>
      <c r="V198"/>
      <c r="W198"/>
      <c r="X198"/>
      <c r="Y198"/>
      <c r="Z198"/>
      <c r="AA198"/>
    </row>
    <row r="199" spans="4:27" ht="12.75">
      <c r="D199" s="47"/>
      <c r="E199" s="47"/>
      <c r="U199"/>
      <c r="V199"/>
      <c r="W199"/>
      <c r="X199"/>
      <c r="Y199"/>
      <c r="Z199"/>
      <c r="AA199"/>
    </row>
    <row r="200" spans="4:27" ht="12.75">
      <c r="D200" s="47"/>
      <c r="E200" s="47"/>
      <c r="U200"/>
      <c r="V200"/>
      <c r="W200"/>
      <c r="X200"/>
      <c r="Y200"/>
      <c r="Z200"/>
      <c r="AA200"/>
    </row>
    <row r="201" spans="4:27" ht="12.75">
      <c r="D201" s="47"/>
      <c r="E201" s="47"/>
      <c r="U201"/>
      <c r="V201"/>
      <c r="W201"/>
      <c r="X201"/>
      <c r="Y201"/>
      <c r="Z201"/>
      <c r="AA201"/>
    </row>
    <row r="202" spans="4:27" ht="12.75">
      <c r="D202" s="47"/>
      <c r="E202" s="47"/>
      <c r="U202"/>
      <c r="V202"/>
      <c r="W202"/>
      <c r="X202"/>
      <c r="Y202"/>
      <c r="Z202"/>
      <c r="AA202"/>
    </row>
    <row r="203" spans="4:27" ht="12.75">
      <c r="D203" s="47"/>
      <c r="E203" s="47"/>
      <c r="U203"/>
      <c r="V203"/>
      <c r="W203"/>
      <c r="X203"/>
      <c r="Y203"/>
      <c r="Z203"/>
      <c r="AA203"/>
    </row>
    <row r="204" spans="4:27" ht="12.75">
      <c r="D204" s="47"/>
      <c r="E204" s="47"/>
      <c r="U204"/>
      <c r="V204"/>
      <c r="W204"/>
      <c r="X204"/>
      <c r="Y204"/>
      <c r="Z204"/>
      <c r="AA204"/>
    </row>
    <row r="205" spans="4:27" ht="12.75">
      <c r="D205" s="47"/>
      <c r="E205" s="47"/>
      <c r="U205"/>
      <c r="V205"/>
      <c r="W205"/>
      <c r="X205"/>
      <c r="Y205"/>
      <c r="Z205"/>
      <c r="AA205"/>
    </row>
    <row r="206" spans="4:27" ht="12.75">
      <c r="D206" s="47"/>
      <c r="E206" s="47"/>
      <c r="U206"/>
      <c r="V206"/>
      <c r="W206"/>
      <c r="X206"/>
      <c r="Y206"/>
      <c r="Z206"/>
      <c r="AA206"/>
    </row>
    <row r="207" spans="4:27" ht="12.75">
      <c r="D207" s="47"/>
      <c r="E207" s="47"/>
      <c r="U207"/>
      <c r="V207"/>
      <c r="W207"/>
      <c r="X207"/>
      <c r="Y207"/>
      <c r="Z207"/>
      <c r="AA207"/>
    </row>
    <row r="208" spans="4:27" ht="12.75">
      <c r="D208" s="47"/>
      <c r="E208" s="47"/>
      <c r="U208"/>
      <c r="V208"/>
      <c r="W208"/>
      <c r="X208"/>
      <c r="Y208"/>
      <c r="Z208"/>
      <c r="AA208"/>
    </row>
    <row r="209" spans="4:27" ht="12.75">
      <c r="D209" s="47"/>
      <c r="E209" s="47"/>
      <c r="U209"/>
      <c r="V209"/>
      <c r="W209"/>
      <c r="X209"/>
      <c r="Y209"/>
      <c r="Z209"/>
      <c r="AA209"/>
    </row>
    <row r="210" spans="4:27" ht="12.75">
      <c r="D210" s="47"/>
      <c r="E210" s="47"/>
      <c r="U210"/>
      <c r="V210"/>
      <c r="W210"/>
      <c r="X210"/>
      <c r="Y210"/>
      <c r="Z210"/>
      <c r="AA210"/>
    </row>
    <row r="211" spans="4:27" ht="12.75">
      <c r="D211" s="47"/>
      <c r="E211" s="47"/>
      <c r="U211"/>
      <c r="V211"/>
      <c r="W211"/>
      <c r="X211"/>
      <c r="Y211"/>
      <c r="Z211"/>
      <c r="AA211"/>
    </row>
    <row r="212" spans="4:27" ht="12.75">
      <c r="D212" s="47"/>
      <c r="E212" s="47"/>
      <c r="U212"/>
      <c r="V212"/>
      <c r="W212"/>
      <c r="X212"/>
      <c r="Y212"/>
      <c r="Z212"/>
      <c r="AA212"/>
    </row>
    <row r="213" spans="4:27" ht="12.75">
      <c r="D213" s="47"/>
      <c r="E213" s="47"/>
      <c r="U213"/>
      <c r="V213"/>
      <c r="W213"/>
      <c r="X213"/>
      <c r="Y213"/>
      <c r="Z213"/>
      <c r="AA213"/>
    </row>
    <row r="214" spans="4:27" ht="12.75">
      <c r="D214" s="47"/>
      <c r="E214" s="47"/>
      <c r="U214"/>
      <c r="V214"/>
      <c r="W214"/>
      <c r="X214"/>
      <c r="Y214"/>
      <c r="Z214"/>
      <c r="AA214"/>
    </row>
    <row r="215" spans="4:27" ht="12.75">
      <c r="D215" s="47"/>
      <c r="E215" s="47"/>
      <c r="U215"/>
      <c r="V215"/>
      <c r="W215"/>
      <c r="X215"/>
      <c r="Y215"/>
      <c r="Z215"/>
      <c r="AA215"/>
    </row>
    <row r="216" spans="4:27" ht="12.75">
      <c r="D216" s="47"/>
      <c r="E216" s="47"/>
      <c r="U216"/>
      <c r="V216"/>
      <c r="W216"/>
      <c r="X216"/>
      <c r="Y216"/>
      <c r="Z216"/>
      <c r="AA216"/>
    </row>
    <row r="217" spans="4:27" ht="12.75">
      <c r="D217" s="47"/>
      <c r="E217" s="47"/>
      <c r="U217"/>
      <c r="V217"/>
      <c r="W217"/>
      <c r="X217"/>
      <c r="Y217"/>
      <c r="Z217"/>
      <c r="AA217"/>
    </row>
    <row r="218" spans="4:27" ht="12.75">
      <c r="D218" s="47"/>
      <c r="E218" s="47"/>
      <c r="U218"/>
      <c r="V218"/>
      <c r="W218"/>
      <c r="X218"/>
      <c r="Y218"/>
      <c r="Z218"/>
      <c r="AA218"/>
    </row>
    <row r="219" spans="4:27" ht="12.75">
      <c r="D219" s="47"/>
      <c r="E219" s="47"/>
      <c r="U219"/>
      <c r="V219"/>
      <c r="W219"/>
      <c r="X219"/>
      <c r="Y219"/>
      <c r="Z219"/>
      <c r="AA219"/>
    </row>
    <row r="220" spans="4:27" ht="12.75">
      <c r="D220" s="47"/>
      <c r="E220" s="47"/>
      <c r="U220"/>
      <c r="V220"/>
      <c r="W220"/>
      <c r="X220"/>
      <c r="Y220"/>
      <c r="Z220"/>
      <c r="AA220"/>
    </row>
    <row r="221" spans="4:27" ht="12.75">
      <c r="D221" s="47"/>
      <c r="E221" s="47"/>
      <c r="U221"/>
      <c r="V221"/>
      <c r="W221"/>
      <c r="X221"/>
      <c r="Y221"/>
      <c r="Z221"/>
      <c r="AA221"/>
    </row>
    <row r="222" spans="4:27" ht="12.75">
      <c r="D222" s="47"/>
      <c r="E222" s="47"/>
      <c r="U222"/>
      <c r="V222"/>
      <c r="W222"/>
      <c r="X222"/>
      <c r="Y222"/>
      <c r="Z222"/>
      <c r="AA222"/>
    </row>
    <row r="223" spans="4:27" ht="12.75">
      <c r="D223" s="47"/>
      <c r="E223" s="47"/>
      <c r="U223"/>
      <c r="V223"/>
      <c r="W223"/>
      <c r="X223"/>
      <c r="Y223"/>
      <c r="Z223"/>
      <c r="AA223"/>
    </row>
    <row r="224" spans="4:27" ht="12.75">
      <c r="D224" s="47"/>
      <c r="E224" s="47"/>
      <c r="U224"/>
      <c r="V224"/>
      <c r="W224"/>
      <c r="X224"/>
      <c r="Y224"/>
      <c r="Z224"/>
      <c r="AA224"/>
    </row>
    <row r="225" spans="4:27" ht="12.75">
      <c r="D225" s="47"/>
      <c r="E225" s="47"/>
      <c r="U225"/>
      <c r="V225"/>
      <c r="W225"/>
      <c r="X225"/>
      <c r="Y225"/>
      <c r="Z225"/>
      <c r="AA225"/>
    </row>
    <row r="226" spans="4:27" ht="12.75">
      <c r="D226" s="47"/>
      <c r="E226" s="47"/>
      <c r="U226"/>
      <c r="V226"/>
      <c r="W226"/>
      <c r="X226"/>
      <c r="Y226"/>
      <c r="Z226"/>
      <c r="AA226"/>
    </row>
    <row r="227" spans="4:27" ht="12.75">
      <c r="D227" s="47"/>
      <c r="E227" s="47"/>
      <c r="U227"/>
      <c r="V227"/>
      <c r="W227"/>
      <c r="X227"/>
      <c r="Y227"/>
      <c r="Z227"/>
      <c r="AA227"/>
    </row>
    <row r="228" spans="4:27" ht="12.75">
      <c r="D228" s="47"/>
      <c r="E228" s="47"/>
      <c r="U228"/>
      <c r="V228"/>
      <c r="W228"/>
      <c r="X228"/>
      <c r="Y228"/>
      <c r="Z228"/>
      <c r="AA228"/>
    </row>
    <row r="229" spans="4:27" ht="12.75">
      <c r="D229" s="47"/>
      <c r="E229" s="47"/>
      <c r="U229"/>
      <c r="V229"/>
      <c r="W229"/>
      <c r="X229"/>
      <c r="Y229"/>
      <c r="Z229"/>
      <c r="AA229"/>
    </row>
    <row r="230" spans="4:27" ht="12.75">
      <c r="D230" s="47"/>
      <c r="E230" s="47"/>
      <c r="U230"/>
      <c r="V230"/>
      <c r="W230"/>
      <c r="X230"/>
      <c r="Y230"/>
      <c r="Z230"/>
      <c r="AA230"/>
    </row>
    <row r="231" spans="4:27" ht="12.75">
      <c r="D231" s="47"/>
      <c r="E231" s="47"/>
      <c r="U231"/>
      <c r="V231"/>
      <c r="W231"/>
      <c r="X231"/>
      <c r="Y231"/>
      <c r="Z231"/>
      <c r="AA231"/>
    </row>
    <row r="232" spans="4:27" ht="12.75">
      <c r="D232" s="47"/>
      <c r="E232" s="47"/>
      <c r="U232"/>
      <c r="V232"/>
      <c r="W232"/>
      <c r="X232"/>
      <c r="Y232"/>
      <c r="Z232"/>
      <c r="AA232"/>
    </row>
    <row r="233" spans="4:27" ht="12.75">
      <c r="D233" s="47"/>
      <c r="E233" s="47"/>
      <c r="U233"/>
      <c r="V233"/>
      <c r="W233"/>
      <c r="X233"/>
      <c r="Y233"/>
      <c r="Z233"/>
      <c r="AA233"/>
    </row>
    <row r="234" spans="4:27" ht="12.75">
      <c r="D234" s="47"/>
      <c r="E234" s="47"/>
      <c r="U234"/>
      <c r="V234"/>
      <c r="W234"/>
      <c r="X234"/>
      <c r="Y234"/>
      <c r="Z234"/>
      <c r="AA234"/>
    </row>
    <row r="235" spans="4:27" ht="12.75">
      <c r="D235" s="47"/>
      <c r="E235" s="47"/>
      <c r="U235"/>
      <c r="V235"/>
      <c r="W235"/>
      <c r="X235"/>
      <c r="Y235"/>
      <c r="Z235"/>
      <c r="AA235"/>
    </row>
    <row r="236" spans="4:27" ht="12.75">
      <c r="D236" s="47"/>
      <c r="E236" s="47"/>
      <c r="U236"/>
      <c r="V236"/>
      <c r="W236"/>
      <c r="X236"/>
      <c r="Y236"/>
      <c r="Z236"/>
      <c r="AA236"/>
    </row>
    <row r="237" spans="4:27" ht="12.75">
      <c r="D237" s="47"/>
      <c r="E237" s="47"/>
      <c r="U237"/>
      <c r="V237"/>
      <c r="W237"/>
      <c r="X237"/>
      <c r="Y237"/>
      <c r="Z237"/>
      <c r="AA237"/>
    </row>
    <row r="238" spans="4:5" ht="12.75">
      <c r="D238" s="47"/>
      <c r="E238" s="47"/>
    </row>
    <row r="239" spans="4:5" ht="12.75">
      <c r="D239" s="47"/>
      <c r="E239" s="47"/>
    </row>
    <row r="240" spans="4:5" ht="12.75">
      <c r="D240" s="47"/>
      <c r="E240" s="47"/>
    </row>
    <row r="241" spans="4:5" ht="12.75">
      <c r="D241" s="47"/>
      <c r="E241" s="47"/>
    </row>
    <row r="242" spans="4:5" ht="12.75">
      <c r="D242" s="47"/>
      <c r="E242" s="47"/>
    </row>
    <row r="243" spans="4:27" ht="12.75">
      <c r="D243" s="47"/>
      <c r="E243" s="47"/>
      <c r="U243"/>
      <c r="V243"/>
      <c r="W243"/>
      <c r="X243"/>
      <c r="Y243"/>
      <c r="Z243"/>
      <c r="AA243"/>
    </row>
    <row r="244" spans="4:27" ht="12.75">
      <c r="D244" s="47"/>
      <c r="E244" s="47"/>
      <c r="U244"/>
      <c r="V244"/>
      <c r="W244"/>
      <c r="X244"/>
      <c r="Y244"/>
      <c r="Z244"/>
      <c r="AA244"/>
    </row>
    <row r="245" spans="4:27" ht="12.75">
      <c r="D245" s="47"/>
      <c r="E245" s="47"/>
      <c r="U245"/>
      <c r="V245"/>
      <c r="W245"/>
      <c r="X245"/>
      <c r="Y245"/>
      <c r="Z245"/>
      <c r="AA245"/>
    </row>
    <row r="246" spans="4:27" ht="12.75">
      <c r="D246" s="47"/>
      <c r="E246" s="47"/>
      <c r="U246"/>
      <c r="V246"/>
      <c r="W246"/>
      <c r="X246"/>
      <c r="Y246"/>
      <c r="Z246"/>
      <c r="AA246"/>
    </row>
    <row r="247" spans="4:27" ht="12.75">
      <c r="D247" s="47"/>
      <c r="E247" s="47"/>
      <c r="U247"/>
      <c r="V247"/>
      <c r="W247"/>
      <c r="X247"/>
      <c r="Y247"/>
      <c r="Z247"/>
      <c r="AA247"/>
    </row>
    <row r="248" spans="4:27" ht="12.75">
      <c r="D248" s="47"/>
      <c r="E248" s="47"/>
      <c r="U248"/>
      <c r="V248"/>
      <c r="W248"/>
      <c r="X248"/>
      <c r="Y248"/>
      <c r="Z248"/>
      <c r="AA248"/>
    </row>
    <row r="249" spans="4:27" ht="12.75">
      <c r="D249" s="47"/>
      <c r="E249" s="47"/>
      <c r="U249"/>
      <c r="V249"/>
      <c r="W249"/>
      <c r="X249"/>
      <c r="Y249"/>
      <c r="Z249"/>
      <c r="AA249"/>
    </row>
    <row r="250" spans="4:27" ht="12.75">
      <c r="D250" s="47"/>
      <c r="E250" s="47"/>
      <c r="U250"/>
      <c r="V250"/>
      <c r="W250"/>
      <c r="X250"/>
      <c r="Y250"/>
      <c r="Z250"/>
      <c r="AA250"/>
    </row>
    <row r="251" spans="4:27" ht="12.75">
      <c r="D251" s="47"/>
      <c r="E251" s="47"/>
      <c r="U251"/>
      <c r="V251"/>
      <c r="W251"/>
      <c r="X251"/>
      <c r="Y251"/>
      <c r="Z251"/>
      <c r="AA251"/>
    </row>
    <row r="252" spans="4:27" ht="12.75">
      <c r="D252" s="47"/>
      <c r="E252" s="47"/>
      <c r="U252"/>
      <c r="V252"/>
      <c r="W252"/>
      <c r="X252"/>
      <c r="Y252"/>
      <c r="Z252"/>
      <c r="AA252"/>
    </row>
    <row r="253" spans="4:27" ht="12.75">
      <c r="D253" s="47"/>
      <c r="E253" s="47"/>
      <c r="U253"/>
      <c r="V253"/>
      <c r="W253"/>
      <c r="X253"/>
      <c r="Y253"/>
      <c r="Z253"/>
      <c r="AA253"/>
    </row>
    <row r="254" spans="4:27" ht="12.75">
      <c r="D254" s="47"/>
      <c r="E254" s="47"/>
      <c r="U254"/>
      <c r="V254"/>
      <c r="W254"/>
      <c r="X254"/>
      <c r="Y254"/>
      <c r="Z254"/>
      <c r="AA254"/>
    </row>
    <row r="255" spans="4:27" ht="12.75">
      <c r="D255" s="47"/>
      <c r="E255" s="47"/>
      <c r="U255"/>
      <c r="V255"/>
      <c r="W255"/>
      <c r="X255"/>
      <c r="Y255"/>
      <c r="Z255"/>
      <c r="AA255"/>
    </row>
    <row r="256" spans="4:27" ht="12.75">
      <c r="D256" s="47"/>
      <c r="E256" s="47"/>
      <c r="U256"/>
      <c r="V256"/>
      <c r="W256"/>
      <c r="X256"/>
      <c r="Y256"/>
      <c r="Z256"/>
      <c r="AA256"/>
    </row>
    <row r="257" spans="4:27" ht="12.75">
      <c r="D257" s="47"/>
      <c r="E257" s="47"/>
      <c r="U257"/>
      <c r="V257"/>
      <c r="W257"/>
      <c r="X257"/>
      <c r="Y257"/>
      <c r="Z257"/>
      <c r="AA257"/>
    </row>
    <row r="258" spans="4:27" ht="12.75">
      <c r="D258" s="47"/>
      <c r="E258" s="47"/>
      <c r="U258"/>
      <c r="V258"/>
      <c r="W258"/>
      <c r="X258"/>
      <c r="Y258"/>
      <c r="Z258"/>
      <c r="AA258"/>
    </row>
    <row r="259" spans="4:27" ht="12.75">
      <c r="D259" s="47"/>
      <c r="E259" s="47"/>
      <c r="U259"/>
      <c r="V259"/>
      <c r="W259"/>
      <c r="X259"/>
      <c r="Y259"/>
      <c r="Z259"/>
      <c r="AA259"/>
    </row>
    <row r="260" spans="4:27" ht="12.75">
      <c r="D260" s="47"/>
      <c r="E260" s="47"/>
      <c r="U260"/>
      <c r="V260"/>
      <c r="W260"/>
      <c r="X260"/>
      <c r="Y260"/>
      <c r="Z260"/>
      <c r="AA260"/>
    </row>
    <row r="271" spans="4:27" ht="12.75">
      <c r="D271" s="47"/>
      <c r="E271" s="47"/>
      <c r="F271" s="47"/>
      <c r="R271"/>
      <c r="U271"/>
      <c r="V271"/>
      <c r="W271"/>
      <c r="X271"/>
      <c r="Y271"/>
      <c r="Z271"/>
      <c r="AA271"/>
    </row>
    <row r="272" spans="4:27" ht="12.75">
      <c r="D272" s="47"/>
      <c r="E272" s="47"/>
      <c r="F272" s="47"/>
      <c r="R272"/>
      <c r="U272"/>
      <c r="V272"/>
      <c r="W272"/>
      <c r="X272"/>
      <c r="Y272"/>
      <c r="Z272"/>
      <c r="AA272"/>
    </row>
    <row r="273" spans="4:27" ht="12.75">
      <c r="D273" s="47"/>
      <c r="E273" s="47"/>
      <c r="F273" s="47"/>
      <c r="R273"/>
      <c r="U273"/>
      <c r="V273"/>
      <c r="W273"/>
      <c r="X273"/>
      <c r="Y273"/>
      <c r="Z273"/>
      <c r="AA273"/>
    </row>
    <row r="274" spans="4:27" ht="12.75">
      <c r="D274" s="47"/>
      <c r="E274" s="47"/>
      <c r="F274" s="47"/>
      <c r="R274"/>
      <c r="U274"/>
      <c r="V274"/>
      <c r="W274"/>
      <c r="X274"/>
      <c r="Y274"/>
      <c r="Z274"/>
      <c r="AA274"/>
    </row>
    <row r="275" spans="4:27" ht="12.75">
      <c r="D275" s="47"/>
      <c r="E275" s="47"/>
      <c r="F275" s="47"/>
      <c r="R275"/>
      <c r="U275"/>
      <c r="V275"/>
      <c r="W275"/>
      <c r="X275"/>
      <c r="Y275"/>
      <c r="Z275"/>
      <c r="AA275"/>
    </row>
    <row r="276" spans="4:27" ht="12.75">
      <c r="D276" s="47"/>
      <c r="E276" s="47"/>
      <c r="F276" s="47"/>
      <c r="R276"/>
      <c r="U276"/>
      <c r="V276"/>
      <c r="W276"/>
      <c r="X276"/>
      <c r="Y276"/>
      <c r="Z276"/>
      <c r="AA276"/>
    </row>
    <row r="277" spans="4:27" ht="12.75">
      <c r="D277" s="47"/>
      <c r="E277" s="47"/>
      <c r="F277" s="47"/>
      <c r="R277"/>
      <c r="U277"/>
      <c r="V277"/>
      <c r="W277"/>
      <c r="X277"/>
      <c r="Y277"/>
      <c r="Z277"/>
      <c r="AA277"/>
    </row>
    <row r="278" spans="4:27" ht="12.75">
      <c r="D278" s="47"/>
      <c r="E278" s="47"/>
      <c r="F278" s="47"/>
      <c r="R278"/>
      <c r="U278"/>
      <c r="V278"/>
      <c r="W278"/>
      <c r="X278"/>
      <c r="Y278"/>
      <c r="Z278"/>
      <c r="AA278"/>
    </row>
    <row r="279" spans="4:27" ht="12.75">
      <c r="D279" s="47"/>
      <c r="E279" s="47"/>
      <c r="F279" s="47"/>
      <c r="R279"/>
      <c r="U279"/>
      <c r="V279"/>
      <c r="W279"/>
      <c r="X279"/>
      <c r="Y279"/>
      <c r="Z279"/>
      <c r="AA279"/>
    </row>
    <row r="280" spans="4:27" ht="12.75">
      <c r="D280" s="47"/>
      <c r="E280" s="47"/>
      <c r="F280" s="47"/>
      <c r="R280"/>
      <c r="U280"/>
      <c r="V280"/>
      <c r="W280"/>
      <c r="X280"/>
      <c r="Y280"/>
      <c r="Z280"/>
      <c r="AA280"/>
    </row>
  </sheetData>
  <sheetProtection/>
  <mergeCells count="9">
    <mergeCell ref="F3:F4"/>
    <mergeCell ref="G3:Q3"/>
    <mergeCell ref="S3:AB3"/>
    <mergeCell ref="AE3:AK3"/>
    <mergeCell ref="A2:D2"/>
    <mergeCell ref="A3:D4"/>
    <mergeCell ref="A43:D43"/>
    <mergeCell ref="A44:D44"/>
    <mergeCell ref="A45:D45"/>
  </mergeCells>
  <printOptions/>
  <pageMargins left="0.17" right="0.75" top="1.01" bottom="1" header="0.5" footer="0.5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308"/>
  <sheetViews>
    <sheetView zoomScalePageLayoutView="0" workbookViewId="0" topLeftCell="A1">
      <pane ySplit="3540" topLeftCell="A3" activePane="bottomLeft" state="split"/>
      <selection pane="topLeft" activeCell="N4" sqref="N4"/>
      <selection pane="bottomLeft" activeCell="A5" sqref="A5:F69"/>
    </sheetView>
  </sheetViews>
  <sheetFormatPr defaultColWidth="9.140625" defaultRowHeight="12.75"/>
  <cols>
    <col min="2" max="2" width="0" style="0" hidden="1" customWidth="1"/>
    <col min="4" max="4" width="40.00390625" style="51" customWidth="1"/>
    <col min="5" max="5" width="6.28125" style="51" hidden="1" customWidth="1"/>
    <col min="6" max="6" width="9.57421875" style="40" customWidth="1"/>
    <col min="7" max="7" width="16.140625" style="0" bestFit="1" customWidth="1"/>
    <col min="8" max="8" width="13.140625" style="0" bestFit="1" customWidth="1"/>
    <col min="9" max="9" width="14.8515625" style="0" bestFit="1" customWidth="1"/>
    <col min="10" max="10" width="15.421875" style="0" bestFit="1" customWidth="1"/>
    <col min="11" max="11" width="14.8515625" style="0" bestFit="1" customWidth="1"/>
    <col min="12" max="12" width="14.421875" style="0" bestFit="1" customWidth="1"/>
    <col min="13" max="14" width="15.421875" style="0" bestFit="1" customWidth="1"/>
    <col min="15" max="15" width="15.421875" style="0" customWidth="1"/>
    <col min="16" max="16" width="13.421875" style="0" bestFit="1" customWidth="1"/>
    <col min="17" max="17" width="15.8515625" style="8" customWidth="1"/>
    <col min="18" max="18" width="4.140625" style="52" customWidth="1"/>
    <col min="19" max="19" width="16.57421875" style="0" customWidth="1"/>
    <col min="20" max="20" width="14.8515625" style="0" customWidth="1"/>
    <col min="21" max="27" width="14.8515625" style="47" customWidth="1"/>
    <col min="28" max="28" width="17.140625" style="0" customWidth="1"/>
    <col min="29" max="29" width="15.421875" style="0" customWidth="1"/>
    <col min="30" max="30" width="3.28125" style="0" customWidth="1"/>
    <col min="31" max="31" width="17.7109375" style="0" bestFit="1" customWidth="1"/>
    <col min="32" max="34" width="16.140625" style="0" customWidth="1"/>
    <col min="35" max="35" width="17.140625" style="0" customWidth="1"/>
    <col min="36" max="36" width="16.140625" style="0" customWidth="1"/>
    <col min="37" max="37" width="17.8515625" style="0" customWidth="1"/>
    <col min="38" max="38" width="15.57421875" style="0" customWidth="1"/>
    <col min="39" max="39" width="17.140625" style="0" customWidth="1"/>
    <col min="40" max="40" width="12.00390625" style="0" customWidth="1"/>
  </cols>
  <sheetData>
    <row r="1" spans="4:18" s="47" customFormat="1" ht="19.5" customHeight="1">
      <c r="D1" s="64"/>
      <c r="E1" s="64"/>
      <c r="F1" s="73"/>
      <c r="Q1" s="87"/>
      <c r="R1" s="52"/>
    </row>
    <row r="2" spans="1:28" s="33" customFormat="1" ht="20.25" customHeight="1">
      <c r="A2" s="201"/>
      <c r="B2" s="201"/>
      <c r="C2" s="201"/>
      <c r="D2" s="201"/>
      <c r="E2" s="95"/>
      <c r="F2" s="95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143" s="5" customFormat="1" ht="33.75" customHeight="1">
      <c r="A3" s="185" t="s">
        <v>424</v>
      </c>
      <c r="B3" s="186"/>
      <c r="C3" s="186"/>
      <c r="D3" s="186"/>
      <c r="E3" s="96"/>
      <c r="F3" s="183" t="s">
        <v>314</v>
      </c>
      <c r="G3" s="190" t="s">
        <v>244</v>
      </c>
      <c r="H3" s="210"/>
      <c r="I3" s="210"/>
      <c r="J3" s="210"/>
      <c r="K3" s="210"/>
      <c r="L3" s="210"/>
      <c r="M3" s="210"/>
      <c r="N3" s="210"/>
      <c r="O3" s="210"/>
      <c r="P3" s="210"/>
      <c r="Q3" s="211"/>
      <c r="R3" s="24"/>
      <c r="S3" s="190" t="s">
        <v>249</v>
      </c>
      <c r="T3" s="212"/>
      <c r="U3" s="212"/>
      <c r="V3" s="212"/>
      <c r="W3" s="212"/>
      <c r="X3" s="212"/>
      <c r="Y3" s="212"/>
      <c r="Z3" s="212"/>
      <c r="AA3" s="212"/>
      <c r="AB3" s="213"/>
      <c r="AC3" s="15"/>
      <c r="AD3" s="3"/>
      <c r="AE3" s="208" t="s">
        <v>260</v>
      </c>
      <c r="AF3" s="209"/>
      <c r="AG3" s="209"/>
      <c r="AH3" s="209"/>
      <c r="AI3" s="199"/>
      <c r="AJ3" s="209"/>
      <c r="AK3" s="200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</row>
    <row r="4" spans="1:143" s="5" customFormat="1" ht="91.5" customHeight="1">
      <c r="A4" s="187"/>
      <c r="B4" s="188"/>
      <c r="C4" s="188"/>
      <c r="D4" s="188"/>
      <c r="E4" s="97"/>
      <c r="F4" s="184"/>
      <c r="G4" s="18" t="s">
        <v>237</v>
      </c>
      <c r="H4" s="16" t="s">
        <v>238</v>
      </c>
      <c r="I4" s="16" t="s">
        <v>239</v>
      </c>
      <c r="J4" s="16" t="s">
        <v>240</v>
      </c>
      <c r="K4" s="44" t="s">
        <v>252</v>
      </c>
      <c r="L4" s="16" t="s">
        <v>241</v>
      </c>
      <c r="M4" s="16" t="s">
        <v>0</v>
      </c>
      <c r="N4" s="16" t="s">
        <v>242</v>
      </c>
      <c r="O4" s="16" t="s">
        <v>243</v>
      </c>
      <c r="P4" s="23" t="s">
        <v>275</v>
      </c>
      <c r="Q4" s="58" t="s">
        <v>1</v>
      </c>
      <c r="R4" s="25"/>
      <c r="S4" s="16" t="s">
        <v>245</v>
      </c>
      <c r="T4" s="34" t="s">
        <v>246</v>
      </c>
      <c r="U4" s="57" t="s">
        <v>295</v>
      </c>
      <c r="V4" s="57" t="s">
        <v>296</v>
      </c>
      <c r="W4" s="17" t="s">
        <v>2</v>
      </c>
      <c r="X4" s="17" t="s">
        <v>247</v>
      </c>
      <c r="Y4" s="17" t="s">
        <v>297</v>
      </c>
      <c r="Z4" s="57" t="s">
        <v>298</v>
      </c>
      <c r="AA4" s="17" t="s">
        <v>248</v>
      </c>
      <c r="AB4" s="26" t="s">
        <v>251</v>
      </c>
      <c r="AC4" s="22" t="s">
        <v>250</v>
      </c>
      <c r="AD4" s="3"/>
      <c r="AE4" s="16" t="s">
        <v>253</v>
      </c>
      <c r="AF4" s="16" t="s">
        <v>254</v>
      </c>
      <c r="AG4" s="16" t="s">
        <v>255</v>
      </c>
      <c r="AH4" s="16" t="s">
        <v>256</v>
      </c>
      <c r="AI4" s="60" t="s">
        <v>259</v>
      </c>
      <c r="AJ4" s="34" t="s">
        <v>257</v>
      </c>
      <c r="AK4" s="60" t="s">
        <v>258</v>
      </c>
      <c r="AL4" s="3"/>
      <c r="AM4" s="50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</row>
    <row r="5" spans="1:49" ht="14.25" customHeight="1">
      <c r="A5" s="4">
        <v>1</v>
      </c>
      <c r="B5" s="43" t="s">
        <v>305</v>
      </c>
      <c r="C5" s="43">
        <v>15928</v>
      </c>
      <c r="D5" s="65" t="s">
        <v>233</v>
      </c>
      <c r="E5" s="51">
        <f>IF(F5="y",1,"")</f>
        <v>1</v>
      </c>
      <c r="F5" s="137" t="s">
        <v>315</v>
      </c>
      <c r="G5" s="74">
        <v>45553</v>
      </c>
      <c r="H5" s="66">
        <v>8234</v>
      </c>
      <c r="I5" s="66">
        <v>0</v>
      </c>
      <c r="J5" s="66">
        <v>0</v>
      </c>
      <c r="K5" s="66">
        <v>0</v>
      </c>
      <c r="L5" s="66"/>
      <c r="M5" s="66">
        <v>4036</v>
      </c>
      <c r="N5" s="66">
        <v>32388</v>
      </c>
      <c r="O5" s="66">
        <v>2155</v>
      </c>
      <c r="P5" s="66">
        <v>0</v>
      </c>
      <c r="Q5" s="53">
        <f aca="true" t="shared" si="0" ref="Q5:Q54">SUM(G5:P5)</f>
        <v>92366</v>
      </c>
      <c r="R5" s="10"/>
      <c r="S5" s="66">
        <v>39408</v>
      </c>
      <c r="T5" s="66">
        <v>0</v>
      </c>
      <c r="U5" s="66"/>
      <c r="V5" s="66">
        <v>1620</v>
      </c>
      <c r="W5" s="66">
        <v>13515</v>
      </c>
      <c r="X5" s="66">
        <v>33658</v>
      </c>
      <c r="Y5" s="66">
        <v>8984</v>
      </c>
      <c r="Z5" s="66"/>
      <c r="AA5" s="66">
        <v>0</v>
      </c>
      <c r="AB5" s="48">
        <f aca="true" t="shared" si="1" ref="AB5:AB54">SUM(S5:AA5)</f>
        <v>97185</v>
      </c>
      <c r="AC5" s="46">
        <f aca="true" t="shared" si="2" ref="AC5:AC54">+Q5-AB5</f>
        <v>-4819</v>
      </c>
      <c r="AD5" s="41"/>
      <c r="AE5" s="66">
        <v>1150929</v>
      </c>
      <c r="AF5" s="66">
        <v>33033</v>
      </c>
      <c r="AG5" s="66">
        <v>734510</v>
      </c>
      <c r="AH5" s="66">
        <v>172</v>
      </c>
      <c r="AI5" s="62">
        <f aca="true" t="shared" si="3" ref="AI5:AI54">SUM(AE5:AH5)</f>
        <v>1918644</v>
      </c>
      <c r="AJ5" s="66">
        <v>2163</v>
      </c>
      <c r="AK5" s="62">
        <f aca="true" t="shared" si="4" ref="AK5:AK54">+AI5-AJ5</f>
        <v>1916481</v>
      </c>
      <c r="AL5" s="41"/>
      <c r="AM5" s="89"/>
      <c r="AN5" s="41"/>
      <c r="AW5" s="3"/>
    </row>
    <row r="6" spans="1:40" ht="14.25" customHeight="1">
      <c r="A6" s="4">
        <f aca="true" t="shared" si="5" ref="A6:A69">+A5+1</f>
        <v>2</v>
      </c>
      <c r="B6" s="43" t="s">
        <v>305</v>
      </c>
      <c r="C6" s="43">
        <v>12601</v>
      </c>
      <c r="D6" s="65" t="s">
        <v>211</v>
      </c>
      <c r="E6" s="51">
        <f aca="true" t="shared" si="6" ref="E6:E68">IF(F6="y",1,"")</f>
        <v>1</v>
      </c>
      <c r="F6" s="137" t="s">
        <v>315</v>
      </c>
      <c r="G6" s="74">
        <v>138913</v>
      </c>
      <c r="H6" s="66">
        <v>0</v>
      </c>
      <c r="I6" s="66">
        <v>5097</v>
      </c>
      <c r="J6" s="66">
        <v>0</v>
      </c>
      <c r="K6" s="66">
        <v>600</v>
      </c>
      <c r="L6" s="66">
        <v>6000</v>
      </c>
      <c r="M6" s="66">
        <v>26634</v>
      </c>
      <c r="N6" s="66">
        <v>19553</v>
      </c>
      <c r="O6" s="66">
        <v>9775</v>
      </c>
      <c r="P6" s="66">
        <v>0</v>
      </c>
      <c r="Q6" s="53">
        <f t="shared" si="0"/>
        <v>206572</v>
      </c>
      <c r="R6" s="10"/>
      <c r="S6" s="66">
        <v>107384</v>
      </c>
      <c r="T6" s="66">
        <v>15095</v>
      </c>
      <c r="U6" s="66">
        <v>3109</v>
      </c>
      <c r="V6" s="66">
        <v>20551</v>
      </c>
      <c r="W6" s="66">
        <v>36837</v>
      </c>
      <c r="X6" s="66">
        <v>24110</v>
      </c>
      <c r="Y6" s="66">
        <v>0</v>
      </c>
      <c r="Z6" s="66">
        <v>8406</v>
      </c>
      <c r="AA6" s="66">
        <v>0</v>
      </c>
      <c r="AB6" s="48">
        <f t="shared" si="1"/>
        <v>215492</v>
      </c>
      <c r="AC6" s="46">
        <f t="shared" si="2"/>
        <v>-8920</v>
      </c>
      <c r="AD6" s="41"/>
      <c r="AE6" s="66">
        <v>1325139</v>
      </c>
      <c r="AF6" s="66">
        <v>23742</v>
      </c>
      <c r="AG6" s="66">
        <v>487892</v>
      </c>
      <c r="AH6" s="66">
        <v>0</v>
      </c>
      <c r="AI6" s="62">
        <f t="shared" si="3"/>
        <v>1836773</v>
      </c>
      <c r="AJ6" s="66">
        <v>0</v>
      </c>
      <c r="AK6" s="62">
        <f t="shared" si="4"/>
        <v>1836773</v>
      </c>
      <c r="AL6" s="41"/>
      <c r="AM6" s="89"/>
      <c r="AN6" s="41"/>
    </row>
    <row r="7" spans="1:40" ht="14.25" customHeight="1">
      <c r="A7" s="4">
        <f t="shared" si="5"/>
        <v>3</v>
      </c>
      <c r="B7" s="43" t="s">
        <v>305</v>
      </c>
      <c r="C7" s="43">
        <v>9801</v>
      </c>
      <c r="D7" s="65" t="s">
        <v>188</v>
      </c>
      <c r="E7" s="51">
        <f t="shared" si="6"/>
      </c>
      <c r="F7" s="137" t="s">
        <v>316</v>
      </c>
      <c r="G7" s="74">
        <v>15414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/>
      <c r="N7" s="66">
        <v>39</v>
      </c>
      <c r="O7" s="66">
        <v>67</v>
      </c>
      <c r="P7" s="66">
        <v>1524</v>
      </c>
      <c r="Q7" s="53">
        <f t="shared" si="0"/>
        <v>17044</v>
      </c>
      <c r="R7" s="10"/>
      <c r="S7" s="66">
        <v>8828</v>
      </c>
      <c r="T7" s="66">
        <v>0</v>
      </c>
      <c r="U7" s="66">
        <v>2089</v>
      </c>
      <c r="V7" s="66">
        <v>584</v>
      </c>
      <c r="W7" s="66">
        <v>6924</v>
      </c>
      <c r="X7" s="66">
        <v>1616</v>
      </c>
      <c r="Y7" s="66">
        <v>995</v>
      </c>
      <c r="Z7" s="66">
        <v>0</v>
      </c>
      <c r="AA7" s="66">
        <v>552</v>
      </c>
      <c r="AB7" s="48">
        <f t="shared" si="1"/>
        <v>21588</v>
      </c>
      <c r="AC7" s="46">
        <f t="shared" si="2"/>
        <v>-4544</v>
      </c>
      <c r="AD7" s="41"/>
      <c r="AE7" s="66">
        <v>404864</v>
      </c>
      <c r="AF7" s="66">
        <v>0</v>
      </c>
      <c r="AG7" s="66">
        <v>15871</v>
      </c>
      <c r="AH7" s="66">
        <v>679</v>
      </c>
      <c r="AI7" s="62">
        <f t="shared" si="3"/>
        <v>421414</v>
      </c>
      <c r="AJ7" s="66">
        <v>0</v>
      </c>
      <c r="AK7" s="62">
        <f t="shared" si="4"/>
        <v>421414</v>
      </c>
      <c r="AL7" s="41"/>
      <c r="AM7" s="89"/>
      <c r="AN7" s="41"/>
    </row>
    <row r="8" spans="1:40" ht="14.25" customHeight="1">
      <c r="A8" s="4">
        <f t="shared" si="5"/>
        <v>4</v>
      </c>
      <c r="B8" s="43" t="s">
        <v>305</v>
      </c>
      <c r="C8" s="43">
        <v>14281</v>
      </c>
      <c r="D8" s="65" t="s">
        <v>172</v>
      </c>
      <c r="E8" s="51">
        <f t="shared" si="6"/>
        <v>1</v>
      </c>
      <c r="F8" s="137" t="s">
        <v>315</v>
      </c>
      <c r="G8" s="74">
        <v>91873</v>
      </c>
      <c r="H8" s="66"/>
      <c r="I8" s="66">
        <v>859</v>
      </c>
      <c r="J8" s="66">
        <v>0</v>
      </c>
      <c r="K8" s="66">
        <v>15245</v>
      </c>
      <c r="L8" s="66"/>
      <c r="M8" s="66">
        <v>30277</v>
      </c>
      <c r="N8" s="66">
        <v>77221</v>
      </c>
      <c r="O8" s="66">
        <v>9565</v>
      </c>
      <c r="P8" s="66">
        <v>6578</v>
      </c>
      <c r="Q8" s="53">
        <f t="shared" si="0"/>
        <v>231618</v>
      </c>
      <c r="R8" s="28"/>
      <c r="S8" s="66">
        <v>54578</v>
      </c>
      <c r="T8" s="66">
        <v>20800</v>
      </c>
      <c r="U8" s="66">
        <v>6287</v>
      </c>
      <c r="V8" s="66">
        <v>24299</v>
      </c>
      <c r="W8" s="66">
        <v>37742</v>
      </c>
      <c r="X8" s="66">
        <v>37210</v>
      </c>
      <c r="Y8" s="66">
        <v>25622</v>
      </c>
      <c r="Z8" s="66">
        <v>1020</v>
      </c>
      <c r="AA8" s="66"/>
      <c r="AB8" s="48">
        <f t="shared" si="1"/>
        <v>207558</v>
      </c>
      <c r="AC8" s="46">
        <f t="shared" si="2"/>
        <v>24060</v>
      </c>
      <c r="AD8" s="41"/>
      <c r="AE8" s="66">
        <v>1520000</v>
      </c>
      <c r="AF8" s="66">
        <v>0</v>
      </c>
      <c r="AG8" s="66">
        <v>1898904</v>
      </c>
      <c r="AH8" s="66">
        <v>18106</v>
      </c>
      <c r="AI8" s="62">
        <f t="shared" si="3"/>
        <v>3437010</v>
      </c>
      <c r="AJ8" s="66">
        <v>4068</v>
      </c>
      <c r="AK8" s="62">
        <f t="shared" si="4"/>
        <v>3432942</v>
      </c>
      <c r="AL8" s="41"/>
      <c r="AM8" s="89"/>
      <c r="AN8" s="41"/>
    </row>
    <row r="9" spans="1:40" ht="14.25" customHeight="1">
      <c r="A9" s="4">
        <f t="shared" si="5"/>
        <v>5</v>
      </c>
      <c r="B9" s="43" t="s">
        <v>305</v>
      </c>
      <c r="C9" s="43">
        <v>9852</v>
      </c>
      <c r="D9" s="65" t="s">
        <v>219</v>
      </c>
      <c r="E9" s="51">
        <f t="shared" si="6"/>
      </c>
      <c r="F9" s="137" t="s">
        <v>316</v>
      </c>
      <c r="G9" s="74">
        <v>125703</v>
      </c>
      <c r="H9" s="66"/>
      <c r="I9" s="66">
        <v>25145</v>
      </c>
      <c r="J9" s="66">
        <v>0</v>
      </c>
      <c r="K9" s="66"/>
      <c r="L9" s="66">
        <v>0</v>
      </c>
      <c r="M9" s="66">
        <v>22300</v>
      </c>
      <c r="N9" s="66">
        <v>825</v>
      </c>
      <c r="O9" s="66">
        <v>40538</v>
      </c>
      <c r="P9" s="66">
        <v>4469</v>
      </c>
      <c r="Q9" s="53">
        <f t="shared" si="0"/>
        <v>218980</v>
      </c>
      <c r="R9" s="10"/>
      <c r="S9" s="66">
        <v>56909</v>
      </c>
      <c r="T9" s="66"/>
      <c r="U9" s="66">
        <v>42311</v>
      </c>
      <c r="V9" s="66">
        <v>15282</v>
      </c>
      <c r="W9" s="66">
        <v>43704</v>
      </c>
      <c r="X9" s="66">
        <v>9669</v>
      </c>
      <c r="Y9" s="66">
        <v>13590</v>
      </c>
      <c r="Z9" s="66">
        <v>31460</v>
      </c>
      <c r="AA9" s="66"/>
      <c r="AB9" s="48">
        <f t="shared" si="1"/>
        <v>212925</v>
      </c>
      <c r="AC9" s="46">
        <f t="shared" si="2"/>
        <v>6055</v>
      </c>
      <c r="AD9" s="41"/>
      <c r="AE9" s="66">
        <v>2351047</v>
      </c>
      <c r="AF9" s="66">
        <v>322048</v>
      </c>
      <c r="AG9" s="66">
        <v>35029</v>
      </c>
      <c r="AH9" s="66">
        <v>5695</v>
      </c>
      <c r="AI9" s="62">
        <f t="shared" si="3"/>
        <v>2713819</v>
      </c>
      <c r="AJ9" s="66">
        <v>103642</v>
      </c>
      <c r="AK9" s="62">
        <f t="shared" si="4"/>
        <v>2610177</v>
      </c>
      <c r="AL9" s="41"/>
      <c r="AM9" s="89"/>
      <c r="AN9" s="41"/>
    </row>
    <row r="10" spans="1:40" ht="14.25" customHeight="1">
      <c r="A10" s="4">
        <f t="shared" si="5"/>
        <v>6</v>
      </c>
      <c r="B10" s="43" t="s">
        <v>305</v>
      </c>
      <c r="C10" s="43">
        <v>9768</v>
      </c>
      <c r="D10" s="65" t="s">
        <v>181</v>
      </c>
      <c r="E10" s="51">
        <f t="shared" si="6"/>
        <v>1</v>
      </c>
      <c r="F10" s="137" t="s">
        <v>315</v>
      </c>
      <c r="G10" s="74">
        <v>133487</v>
      </c>
      <c r="H10" s="66">
        <v>0</v>
      </c>
      <c r="I10" s="66">
        <v>9405</v>
      </c>
      <c r="J10" s="66">
        <v>0</v>
      </c>
      <c r="K10" s="66">
        <v>0</v>
      </c>
      <c r="L10" s="66">
        <v>0</v>
      </c>
      <c r="M10" s="66">
        <v>21235</v>
      </c>
      <c r="N10" s="66">
        <v>7717</v>
      </c>
      <c r="O10" s="66">
        <v>0</v>
      </c>
      <c r="P10" s="66">
        <v>0</v>
      </c>
      <c r="Q10" s="53">
        <f t="shared" si="0"/>
        <v>171844</v>
      </c>
      <c r="R10" s="12"/>
      <c r="S10" s="66">
        <v>60467</v>
      </c>
      <c r="T10" s="66">
        <v>0</v>
      </c>
      <c r="U10" s="66">
        <v>0</v>
      </c>
      <c r="V10" s="66">
        <v>0</v>
      </c>
      <c r="W10" s="66">
        <v>12145</v>
      </c>
      <c r="X10" s="66">
        <v>48368</v>
      </c>
      <c r="Y10" s="66">
        <v>10000</v>
      </c>
      <c r="Z10" s="66"/>
      <c r="AA10" s="66">
        <v>1456</v>
      </c>
      <c r="AB10" s="48">
        <f t="shared" si="1"/>
        <v>132436</v>
      </c>
      <c r="AC10" s="46">
        <f t="shared" si="2"/>
        <v>39408</v>
      </c>
      <c r="AD10" s="41"/>
      <c r="AE10" s="66">
        <v>0</v>
      </c>
      <c r="AF10" s="66">
        <v>0</v>
      </c>
      <c r="AG10" s="66">
        <v>417981</v>
      </c>
      <c r="AH10" s="66">
        <v>0</v>
      </c>
      <c r="AI10" s="62">
        <f t="shared" si="3"/>
        <v>417981</v>
      </c>
      <c r="AJ10" s="66">
        <v>0</v>
      </c>
      <c r="AK10" s="62">
        <f t="shared" si="4"/>
        <v>417981</v>
      </c>
      <c r="AL10" s="41"/>
      <c r="AM10" s="89"/>
      <c r="AN10" s="41"/>
    </row>
    <row r="11" spans="1:40" ht="14.25" customHeight="1">
      <c r="A11" s="4">
        <f t="shared" si="5"/>
        <v>7</v>
      </c>
      <c r="B11" s="43" t="s">
        <v>305</v>
      </c>
      <c r="C11" s="43">
        <v>9770</v>
      </c>
      <c r="D11" s="65" t="s">
        <v>182</v>
      </c>
      <c r="E11" s="51">
        <f t="shared" si="6"/>
        <v>1</v>
      </c>
      <c r="F11" s="137" t="s">
        <v>315</v>
      </c>
      <c r="G11" s="74">
        <v>100451</v>
      </c>
      <c r="H11" s="66"/>
      <c r="I11" s="66">
        <v>4431</v>
      </c>
      <c r="J11" s="66">
        <v>0</v>
      </c>
      <c r="K11" s="66">
        <v>3000</v>
      </c>
      <c r="L11" s="66">
        <v>71900</v>
      </c>
      <c r="M11" s="66">
        <v>57819</v>
      </c>
      <c r="N11" s="66">
        <v>108758</v>
      </c>
      <c r="O11" s="66">
        <v>33848</v>
      </c>
      <c r="P11" s="66"/>
      <c r="Q11" s="53">
        <f t="shared" si="0"/>
        <v>380207</v>
      </c>
      <c r="R11" s="10"/>
      <c r="S11" s="66">
        <v>103239</v>
      </c>
      <c r="T11" s="66">
        <v>7800</v>
      </c>
      <c r="U11" s="66">
        <v>11596</v>
      </c>
      <c r="V11" s="66"/>
      <c r="W11" s="66">
        <v>131907</v>
      </c>
      <c r="X11" s="66">
        <v>46325</v>
      </c>
      <c r="Y11" s="66">
        <v>24898</v>
      </c>
      <c r="Z11" s="66"/>
      <c r="AA11" s="66">
        <v>0</v>
      </c>
      <c r="AB11" s="48">
        <f t="shared" si="1"/>
        <v>325765</v>
      </c>
      <c r="AC11" s="46">
        <f t="shared" si="2"/>
        <v>54442</v>
      </c>
      <c r="AD11" s="41"/>
      <c r="AE11" s="66">
        <v>0</v>
      </c>
      <c r="AF11" s="66">
        <v>0</v>
      </c>
      <c r="AG11" s="66">
        <v>1674380</v>
      </c>
      <c r="AH11" s="66">
        <v>15003</v>
      </c>
      <c r="AI11" s="62">
        <f t="shared" si="3"/>
        <v>1689383</v>
      </c>
      <c r="AJ11" s="66">
        <v>31777</v>
      </c>
      <c r="AK11" s="62">
        <f t="shared" si="4"/>
        <v>1657606</v>
      </c>
      <c r="AL11" s="41"/>
      <c r="AM11" s="89"/>
      <c r="AN11" s="41"/>
    </row>
    <row r="12" spans="1:40" ht="14.25" customHeight="1">
      <c r="A12" s="4">
        <f t="shared" si="5"/>
        <v>8</v>
      </c>
      <c r="B12" s="43" t="s">
        <v>305</v>
      </c>
      <c r="C12" s="43">
        <v>9771</v>
      </c>
      <c r="D12" s="65" t="s">
        <v>183</v>
      </c>
      <c r="E12" s="51">
        <f t="shared" si="6"/>
      </c>
      <c r="F12" s="137" t="s">
        <v>316</v>
      </c>
      <c r="G12" s="74">
        <v>172348</v>
      </c>
      <c r="H12" s="66">
        <v>2818</v>
      </c>
      <c r="I12" s="66">
        <v>4394</v>
      </c>
      <c r="J12" s="66">
        <v>0</v>
      </c>
      <c r="K12" s="66">
        <v>15000</v>
      </c>
      <c r="L12" s="66">
        <v>11186</v>
      </c>
      <c r="M12" s="66">
        <v>61713</v>
      </c>
      <c r="N12" s="66">
        <v>8024</v>
      </c>
      <c r="O12" s="66">
        <v>6021</v>
      </c>
      <c r="P12" s="66">
        <v>0</v>
      </c>
      <c r="Q12" s="53">
        <f t="shared" si="0"/>
        <v>281504</v>
      </c>
      <c r="R12" s="12"/>
      <c r="S12" s="66">
        <v>63798</v>
      </c>
      <c r="T12" s="66">
        <v>0</v>
      </c>
      <c r="U12" s="66">
        <v>16058</v>
      </c>
      <c r="V12" s="66">
        <v>58837</v>
      </c>
      <c r="W12" s="66">
        <v>67808</v>
      </c>
      <c r="X12" s="66">
        <v>30646</v>
      </c>
      <c r="Y12" s="66">
        <v>2818</v>
      </c>
      <c r="Z12" s="66">
        <v>4394</v>
      </c>
      <c r="AA12" s="66">
        <v>14701</v>
      </c>
      <c r="AB12" s="48">
        <f t="shared" si="1"/>
        <v>259060</v>
      </c>
      <c r="AC12" s="46">
        <f t="shared" si="2"/>
        <v>22444</v>
      </c>
      <c r="AD12" s="41"/>
      <c r="AE12" s="66">
        <v>0</v>
      </c>
      <c r="AF12" s="66">
        <v>48088</v>
      </c>
      <c r="AG12" s="66">
        <v>562402</v>
      </c>
      <c r="AH12" s="66">
        <v>12360</v>
      </c>
      <c r="AI12" s="62">
        <f t="shared" si="3"/>
        <v>622850</v>
      </c>
      <c r="AJ12" s="66">
        <v>16006</v>
      </c>
      <c r="AK12" s="62">
        <f t="shared" si="4"/>
        <v>606844</v>
      </c>
      <c r="AL12" s="41"/>
      <c r="AM12" s="89"/>
      <c r="AN12" s="41"/>
    </row>
    <row r="13" spans="1:40" ht="14.25" customHeight="1">
      <c r="A13" s="4">
        <f t="shared" si="5"/>
        <v>9</v>
      </c>
      <c r="B13" s="43" t="s">
        <v>305</v>
      </c>
      <c r="C13" s="43">
        <v>9990</v>
      </c>
      <c r="D13" s="65" t="s">
        <v>173</v>
      </c>
      <c r="E13" s="51">
        <f t="shared" si="6"/>
        <v>1</v>
      </c>
      <c r="F13" s="137" t="s">
        <v>315</v>
      </c>
      <c r="G13" s="74">
        <v>46327</v>
      </c>
      <c r="H13" s="66">
        <v>2978</v>
      </c>
      <c r="I13" s="66"/>
      <c r="J13" s="66">
        <v>0</v>
      </c>
      <c r="K13" s="66"/>
      <c r="L13" s="66">
        <v>0</v>
      </c>
      <c r="M13" s="66">
        <v>19174</v>
      </c>
      <c r="N13" s="66">
        <v>25255</v>
      </c>
      <c r="O13" s="66">
        <v>4881</v>
      </c>
      <c r="P13" s="66">
        <v>48</v>
      </c>
      <c r="Q13" s="53">
        <f t="shared" si="0"/>
        <v>98663</v>
      </c>
      <c r="R13" s="12"/>
      <c r="S13" s="66">
        <v>54678</v>
      </c>
      <c r="T13" s="66">
        <v>3883</v>
      </c>
      <c r="U13" s="66"/>
      <c r="V13" s="66">
        <v>17479</v>
      </c>
      <c r="W13" s="66">
        <v>31310</v>
      </c>
      <c r="X13" s="66">
        <v>15624</v>
      </c>
      <c r="Y13" s="66">
        <v>1630</v>
      </c>
      <c r="Z13" s="66"/>
      <c r="AA13" s="66">
        <v>0</v>
      </c>
      <c r="AB13" s="48">
        <f t="shared" si="1"/>
        <v>124604</v>
      </c>
      <c r="AC13" s="46">
        <f t="shared" si="2"/>
        <v>-25941</v>
      </c>
      <c r="AD13" s="41"/>
      <c r="AE13" s="66">
        <v>1200000</v>
      </c>
      <c r="AF13" s="66"/>
      <c r="AG13" s="66">
        <v>502221</v>
      </c>
      <c r="AH13" s="66">
        <v>845</v>
      </c>
      <c r="AI13" s="62">
        <f t="shared" si="3"/>
        <v>1703066</v>
      </c>
      <c r="AJ13" s="66">
        <v>-446</v>
      </c>
      <c r="AK13" s="62">
        <f t="shared" si="4"/>
        <v>1703512</v>
      </c>
      <c r="AL13" s="41"/>
      <c r="AM13" s="89"/>
      <c r="AN13" s="41"/>
    </row>
    <row r="14" spans="1:40" ht="14.25" customHeight="1">
      <c r="A14" s="4">
        <f t="shared" si="5"/>
        <v>10</v>
      </c>
      <c r="B14" s="43" t="s">
        <v>305</v>
      </c>
      <c r="C14" s="43">
        <v>9774</v>
      </c>
      <c r="D14" s="65" t="s">
        <v>174</v>
      </c>
      <c r="E14" s="51">
        <f t="shared" si="6"/>
        <v>1</v>
      </c>
      <c r="F14" s="137" t="s">
        <v>315</v>
      </c>
      <c r="G14" s="74">
        <v>396577</v>
      </c>
      <c r="H14" s="66">
        <v>15182</v>
      </c>
      <c r="I14" s="66">
        <v>36191</v>
      </c>
      <c r="J14" s="66">
        <v>0</v>
      </c>
      <c r="K14" s="66">
        <v>72900</v>
      </c>
      <c r="L14" s="66">
        <v>2000</v>
      </c>
      <c r="M14" s="66">
        <v>49820</v>
      </c>
      <c r="N14" s="66">
        <v>7860</v>
      </c>
      <c r="O14" s="66">
        <v>36342</v>
      </c>
      <c r="P14" s="66">
        <v>0</v>
      </c>
      <c r="Q14" s="53">
        <f t="shared" si="0"/>
        <v>616872</v>
      </c>
      <c r="R14" s="12"/>
      <c r="S14" s="66">
        <v>70795</v>
      </c>
      <c r="T14" s="66">
        <v>15600</v>
      </c>
      <c r="U14" s="66">
        <v>55997</v>
      </c>
      <c r="V14" s="66">
        <v>224138</v>
      </c>
      <c r="W14" s="66">
        <v>60861</v>
      </c>
      <c r="X14" s="66">
        <v>66860</v>
      </c>
      <c r="Y14" s="66">
        <v>41052</v>
      </c>
      <c r="Z14" s="66">
        <v>50432</v>
      </c>
      <c r="AA14" s="66">
        <v>36831</v>
      </c>
      <c r="AB14" s="48">
        <f t="shared" si="1"/>
        <v>622566</v>
      </c>
      <c r="AC14" s="46">
        <f t="shared" si="2"/>
        <v>-5694</v>
      </c>
      <c r="AD14" s="41"/>
      <c r="AE14" s="66">
        <v>3366000</v>
      </c>
      <c r="AF14" s="66">
        <v>100973</v>
      </c>
      <c r="AG14" s="66">
        <v>268665</v>
      </c>
      <c r="AH14" s="66">
        <v>7218</v>
      </c>
      <c r="AI14" s="62">
        <f t="shared" si="3"/>
        <v>3742856</v>
      </c>
      <c r="AJ14" s="66">
        <v>46299</v>
      </c>
      <c r="AK14" s="62">
        <f t="shared" si="4"/>
        <v>3696557</v>
      </c>
      <c r="AL14" s="41"/>
      <c r="AM14" s="89"/>
      <c r="AN14" s="41"/>
    </row>
    <row r="15" spans="1:40" ht="14.25" customHeight="1">
      <c r="A15" s="4">
        <f t="shared" si="5"/>
        <v>11</v>
      </c>
      <c r="B15" s="43" t="s">
        <v>305</v>
      </c>
      <c r="C15" s="43">
        <v>9811</v>
      </c>
      <c r="D15" s="65" t="s">
        <v>193</v>
      </c>
      <c r="E15" s="51">
        <f t="shared" si="6"/>
      </c>
      <c r="F15" s="137" t="s">
        <v>316</v>
      </c>
      <c r="G15" s="74">
        <v>53843</v>
      </c>
      <c r="H15" s="66">
        <v>226</v>
      </c>
      <c r="I15" s="66">
        <v>1991</v>
      </c>
      <c r="J15" s="66">
        <v>30000</v>
      </c>
      <c r="K15" s="66">
        <v>0</v>
      </c>
      <c r="L15" s="66">
        <v>0</v>
      </c>
      <c r="M15" s="66">
        <v>1250</v>
      </c>
      <c r="N15" s="66">
        <v>878</v>
      </c>
      <c r="O15" s="66">
        <v>14569</v>
      </c>
      <c r="P15" s="66">
        <v>5497</v>
      </c>
      <c r="Q15" s="53">
        <f t="shared" si="0"/>
        <v>108254</v>
      </c>
      <c r="R15" s="12"/>
      <c r="S15" s="66">
        <v>0</v>
      </c>
      <c r="T15" s="66">
        <v>0</v>
      </c>
      <c r="U15" s="66">
        <v>8098</v>
      </c>
      <c r="V15" s="66">
        <v>452</v>
      </c>
      <c r="W15" s="66">
        <v>12909</v>
      </c>
      <c r="X15" s="66">
        <v>8732</v>
      </c>
      <c r="Y15" s="66">
        <v>826</v>
      </c>
      <c r="Z15" s="66">
        <v>2376</v>
      </c>
      <c r="AA15" s="66">
        <v>52190</v>
      </c>
      <c r="AB15" s="48">
        <f t="shared" si="1"/>
        <v>85583</v>
      </c>
      <c r="AC15" s="46">
        <f t="shared" si="2"/>
        <v>22671</v>
      </c>
      <c r="AD15" s="41"/>
      <c r="AE15" s="66">
        <v>0</v>
      </c>
      <c r="AF15" s="66">
        <v>0</v>
      </c>
      <c r="AG15" s="66">
        <v>61817</v>
      </c>
      <c r="AH15" s="66">
        <v>0</v>
      </c>
      <c r="AI15" s="62">
        <f t="shared" si="3"/>
        <v>61817</v>
      </c>
      <c r="AJ15" s="66">
        <v>5092</v>
      </c>
      <c r="AK15" s="62">
        <f t="shared" si="4"/>
        <v>56725</v>
      </c>
      <c r="AL15" s="41"/>
      <c r="AM15" s="89"/>
      <c r="AN15" s="41"/>
    </row>
    <row r="16" spans="1:40" ht="14.25" customHeight="1">
      <c r="A16" s="4">
        <f t="shared" si="5"/>
        <v>12</v>
      </c>
      <c r="B16" s="43" t="s">
        <v>305</v>
      </c>
      <c r="C16" s="43">
        <v>9793</v>
      </c>
      <c r="D16" s="65" t="s">
        <v>290</v>
      </c>
      <c r="E16" s="51">
        <f t="shared" si="6"/>
        <v>1</v>
      </c>
      <c r="F16" s="137" t="s">
        <v>315</v>
      </c>
      <c r="G16" s="74">
        <v>83190</v>
      </c>
      <c r="H16" s="66"/>
      <c r="I16" s="66">
        <v>47277</v>
      </c>
      <c r="J16" s="66">
        <v>0</v>
      </c>
      <c r="K16" s="66"/>
      <c r="L16" s="66">
        <v>0</v>
      </c>
      <c r="M16" s="66">
        <v>19903</v>
      </c>
      <c r="N16" s="66">
        <v>702</v>
      </c>
      <c r="O16" s="66">
        <v>0</v>
      </c>
      <c r="P16" s="66"/>
      <c r="Q16" s="53">
        <f t="shared" si="0"/>
        <v>151072</v>
      </c>
      <c r="R16" s="12"/>
      <c r="S16" s="66">
        <v>34564</v>
      </c>
      <c r="T16" s="66">
        <v>8058</v>
      </c>
      <c r="U16" s="66"/>
      <c r="V16" s="66"/>
      <c r="W16" s="66">
        <v>48479</v>
      </c>
      <c r="X16" s="66">
        <v>19681</v>
      </c>
      <c r="Y16" s="66">
        <v>42939</v>
      </c>
      <c r="Z16" s="66">
        <v>6825</v>
      </c>
      <c r="AA16" s="66">
        <v>603</v>
      </c>
      <c r="AB16" s="48">
        <f t="shared" si="1"/>
        <v>161149</v>
      </c>
      <c r="AC16" s="46">
        <f t="shared" si="2"/>
        <v>-10077</v>
      </c>
      <c r="AD16" s="41"/>
      <c r="AE16" s="66">
        <v>1260000</v>
      </c>
      <c r="AF16" s="66">
        <v>8904</v>
      </c>
      <c r="AG16" s="66">
        <v>68406</v>
      </c>
      <c r="AH16" s="66">
        <v>0</v>
      </c>
      <c r="AI16" s="62">
        <f t="shared" si="3"/>
        <v>1337310</v>
      </c>
      <c r="AJ16" s="66">
        <v>8366</v>
      </c>
      <c r="AK16" s="62">
        <f t="shared" si="4"/>
        <v>1328944</v>
      </c>
      <c r="AL16" s="41"/>
      <c r="AM16" s="89"/>
      <c r="AN16" s="41"/>
    </row>
    <row r="17" spans="1:40" ht="14.25" customHeight="1">
      <c r="A17" s="4">
        <f t="shared" si="5"/>
        <v>13</v>
      </c>
      <c r="B17" s="43" t="s">
        <v>305</v>
      </c>
      <c r="C17" s="43">
        <v>9812</v>
      </c>
      <c r="D17" s="65" t="s">
        <v>197</v>
      </c>
      <c r="E17" s="51">
        <f t="shared" si="6"/>
        <v>1</v>
      </c>
      <c r="F17" s="137" t="s">
        <v>315</v>
      </c>
      <c r="G17" s="74">
        <v>316405</v>
      </c>
      <c r="H17" s="66">
        <v>3520</v>
      </c>
      <c r="I17" s="66">
        <v>42463</v>
      </c>
      <c r="J17" s="66">
        <v>2100</v>
      </c>
      <c r="K17" s="66">
        <v>2997</v>
      </c>
      <c r="L17" s="66">
        <v>0</v>
      </c>
      <c r="M17" s="66">
        <v>5235</v>
      </c>
      <c r="N17" s="66">
        <v>1867</v>
      </c>
      <c r="O17" s="66">
        <v>37133</v>
      </c>
      <c r="P17" s="66"/>
      <c r="Q17" s="53">
        <f t="shared" si="0"/>
        <v>411720</v>
      </c>
      <c r="R17" s="10"/>
      <c r="S17" s="66">
        <v>107804</v>
      </c>
      <c r="T17" s="66">
        <v>7765</v>
      </c>
      <c r="U17" s="66">
        <v>20409</v>
      </c>
      <c r="V17" s="66">
        <v>115337</v>
      </c>
      <c r="W17" s="66">
        <v>46456</v>
      </c>
      <c r="X17" s="66">
        <v>58742</v>
      </c>
      <c r="Y17" s="66">
        <v>6200</v>
      </c>
      <c r="Z17" s="66">
        <v>36263</v>
      </c>
      <c r="AA17" s="66"/>
      <c r="AB17" s="48">
        <f t="shared" si="1"/>
        <v>398976</v>
      </c>
      <c r="AC17" s="46">
        <f t="shared" si="2"/>
        <v>12744</v>
      </c>
      <c r="AD17" s="41"/>
      <c r="AE17" s="66">
        <v>2655557</v>
      </c>
      <c r="AF17" s="66">
        <v>88248</v>
      </c>
      <c r="AG17" s="66">
        <v>69595</v>
      </c>
      <c r="AH17" s="66">
        <v>6088</v>
      </c>
      <c r="AI17" s="62">
        <f t="shared" si="3"/>
        <v>2819488</v>
      </c>
      <c r="AJ17" s="66">
        <v>14842</v>
      </c>
      <c r="AK17" s="62">
        <f t="shared" si="4"/>
        <v>2804646</v>
      </c>
      <c r="AL17" s="41"/>
      <c r="AM17" s="89"/>
      <c r="AN17" s="41"/>
    </row>
    <row r="18" spans="1:40" ht="14.25" customHeight="1">
      <c r="A18" s="4">
        <f t="shared" si="5"/>
        <v>14</v>
      </c>
      <c r="B18" s="43" t="s">
        <v>305</v>
      </c>
      <c r="C18" s="43">
        <v>9813</v>
      </c>
      <c r="D18" s="65" t="s">
        <v>198</v>
      </c>
      <c r="E18" s="51">
        <f t="shared" si="6"/>
        <v>1</v>
      </c>
      <c r="F18" s="137" t="s">
        <v>315</v>
      </c>
      <c r="G18" s="74">
        <v>91279</v>
      </c>
      <c r="H18" s="66">
        <v>0</v>
      </c>
      <c r="I18" s="66">
        <v>7500</v>
      </c>
      <c r="J18" s="66">
        <v>0</v>
      </c>
      <c r="K18" s="66">
        <v>0</v>
      </c>
      <c r="L18" s="66">
        <v>11000</v>
      </c>
      <c r="M18" s="66">
        <v>19727</v>
      </c>
      <c r="N18" s="66">
        <v>6712</v>
      </c>
      <c r="O18" s="66">
        <v>8883</v>
      </c>
      <c r="P18" s="66">
        <v>0</v>
      </c>
      <c r="Q18" s="53">
        <f t="shared" si="0"/>
        <v>145101</v>
      </c>
      <c r="R18" s="12"/>
      <c r="S18" s="66">
        <v>27919</v>
      </c>
      <c r="T18" s="66">
        <v>0</v>
      </c>
      <c r="U18" s="66">
        <v>11382</v>
      </c>
      <c r="V18" s="66">
        <v>10243</v>
      </c>
      <c r="W18" s="66">
        <v>35992</v>
      </c>
      <c r="X18" s="66">
        <v>17557</v>
      </c>
      <c r="Y18" s="66">
        <v>1666</v>
      </c>
      <c r="Z18" s="66">
        <v>0</v>
      </c>
      <c r="AA18" s="66">
        <v>0</v>
      </c>
      <c r="AB18" s="48">
        <f t="shared" si="1"/>
        <v>104759</v>
      </c>
      <c r="AC18" s="46">
        <f t="shared" si="2"/>
        <v>40342</v>
      </c>
      <c r="AD18" s="41"/>
      <c r="AE18" s="66">
        <v>965000</v>
      </c>
      <c r="AF18" s="66">
        <v>978646</v>
      </c>
      <c r="AG18" s="66">
        <v>226647</v>
      </c>
      <c r="AH18" s="66">
        <v>1040</v>
      </c>
      <c r="AI18" s="62">
        <f t="shared" si="3"/>
        <v>2171333</v>
      </c>
      <c r="AJ18" s="66">
        <v>8437</v>
      </c>
      <c r="AK18" s="62">
        <f t="shared" si="4"/>
        <v>2162896</v>
      </c>
      <c r="AL18" s="41"/>
      <c r="AM18" s="89"/>
      <c r="AN18" s="41"/>
    </row>
    <row r="19" spans="1:40" ht="14.25" customHeight="1">
      <c r="A19" s="4">
        <f t="shared" si="5"/>
        <v>15</v>
      </c>
      <c r="B19" s="43" t="s">
        <v>305</v>
      </c>
      <c r="C19" s="43">
        <v>9775</v>
      </c>
      <c r="D19" s="65" t="s">
        <v>175</v>
      </c>
      <c r="E19" s="51">
        <f t="shared" si="6"/>
        <v>1</v>
      </c>
      <c r="F19" s="137" t="s">
        <v>315</v>
      </c>
      <c r="G19" s="74">
        <v>27594</v>
      </c>
      <c r="H19" s="66">
        <v>2654</v>
      </c>
      <c r="I19" s="66">
        <v>335</v>
      </c>
      <c r="J19" s="66">
        <v>0</v>
      </c>
      <c r="K19" s="66">
        <v>6550</v>
      </c>
      <c r="L19" s="66"/>
      <c r="M19" s="66">
        <v>19440</v>
      </c>
      <c r="N19" s="66">
        <v>3916</v>
      </c>
      <c r="O19" s="66"/>
      <c r="P19" s="66">
        <v>0</v>
      </c>
      <c r="Q19" s="53">
        <f t="shared" si="0"/>
        <v>60489</v>
      </c>
      <c r="R19" s="12"/>
      <c r="S19" s="66">
        <v>22016</v>
      </c>
      <c r="T19" s="66">
        <v>0</v>
      </c>
      <c r="U19" s="66"/>
      <c r="V19" s="66">
        <v>382</v>
      </c>
      <c r="W19" s="66">
        <v>40406</v>
      </c>
      <c r="X19" s="66">
        <v>7245</v>
      </c>
      <c r="Y19" s="66">
        <v>138</v>
      </c>
      <c r="Z19" s="66">
        <v>1980</v>
      </c>
      <c r="AA19" s="66"/>
      <c r="AB19" s="48">
        <f t="shared" si="1"/>
        <v>72167</v>
      </c>
      <c r="AC19" s="46">
        <f t="shared" si="2"/>
        <v>-11678</v>
      </c>
      <c r="AD19" s="41"/>
      <c r="AE19" s="66">
        <v>685000</v>
      </c>
      <c r="AF19" s="66">
        <v>0</v>
      </c>
      <c r="AG19" s="66">
        <v>92958</v>
      </c>
      <c r="AH19" s="66">
        <v>888</v>
      </c>
      <c r="AI19" s="62">
        <f t="shared" si="3"/>
        <v>778846</v>
      </c>
      <c r="AJ19" s="66">
        <v>23091</v>
      </c>
      <c r="AK19" s="62">
        <f t="shared" si="4"/>
        <v>755755</v>
      </c>
      <c r="AL19" s="41"/>
      <c r="AM19" s="89"/>
      <c r="AN19" s="41"/>
    </row>
    <row r="20" spans="1:40" ht="14.25" customHeight="1">
      <c r="A20" s="4">
        <f t="shared" si="5"/>
        <v>16</v>
      </c>
      <c r="B20" s="43" t="s">
        <v>305</v>
      </c>
      <c r="C20" s="43">
        <v>9814</v>
      </c>
      <c r="D20" s="65" t="s">
        <v>196</v>
      </c>
      <c r="E20" s="51">
        <f t="shared" si="6"/>
      </c>
      <c r="F20" s="137" t="s">
        <v>316</v>
      </c>
      <c r="G20" s="74">
        <v>2725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4420</v>
      </c>
      <c r="N20" s="66">
        <v>5763</v>
      </c>
      <c r="O20" s="66">
        <v>0</v>
      </c>
      <c r="P20" s="66">
        <v>0</v>
      </c>
      <c r="Q20" s="53">
        <f t="shared" si="0"/>
        <v>12908</v>
      </c>
      <c r="R20" s="10"/>
      <c r="S20" s="66">
        <v>1800</v>
      </c>
      <c r="T20" s="66">
        <v>0</v>
      </c>
      <c r="U20" s="66">
        <v>0</v>
      </c>
      <c r="V20" s="66">
        <v>502</v>
      </c>
      <c r="W20" s="66">
        <v>9411</v>
      </c>
      <c r="X20" s="66">
        <v>1686</v>
      </c>
      <c r="Y20" s="66">
        <v>1062</v>
      </c>
      <c r="Z20" s="66">
        <v>0</v>
      </c>
      <c r="AA20" s="66">
        <v>1874</v>
      </c>
      <c r="AB20" s="48">
        <f t="shared" si="1"/>
        <v>16335</v>
      </c>
      <c r="AC20" s="46">
        <f t="shared" si="2"/>
        <v>-3427</v>
      </c>
      <c r="AD20" s="41"/>
      <c r="AE20" s="66">
        <v>87000</v>
      </c>
      <c r="AF20" s="66">
        <v>0</v>
      </c>
      <c r="AG20" s="66">
        <v>132524</v>
      </c>
      <c r="AH20" s="66">
        <v>0</v>
      </c>
      <c r="AI20" s="62">
        <f t="shared" si="3"/>
        <v>219524</v>
      </c>
      <c r="AJ20" s="66">
        <v>0</v>
      </c>
      <c r="AK20" s="62">
        <f t="shared" si="4"/>
        <v>219524</v>
      </c>
      <c r="AL20" s="41"/>
      <c r="AM20" s="89"/>
      <c r="AN20" s="41"/>
    </row>
    <row r="21" spans="1:40" ht="14.25" customHeight="1">
      <c r="A21" s="4">
        <f t="shared" si="5"/>
        <v>17</v>
      </c>
      <c r="B21" s="43" t="s">
        <v>305</v>
      </c>
      <c r="C21" s="43">
        <v>15064</v>
      </c>
      <c r="D21" s="65" t="s">
        <v>224</v>
      </c>
      <c r="E21" s="51">
        <f t="shared" si="6"/>
      </c>
      <c r="F21" s="137" t="s">
        <v>316</v>
      </c>
      <c r="G21" s="74">
        <v>230379</v>
      </c>
      <c r="H21" s="66">
        <v>0</v>
      </c>
      <c r="I21" s="66"/>
      <c r="J21" s="66">
        <v>0</v>
      </c>
      <c r="K21" s="66">
        <v>0</v>
      </c>
      <c r="L21" s="66">
        <v>2500</v>
      </c>
      <c r="M21" s="66">
        <v>3855</v>
      </c>
      <c r="N21" s="66">
        <v>21062</v>
      </c>
      <c r="O21" s="66">
        <v>5166</v>
      </c>
      <c r="P21" s="66">
        <v>6697</v>
      </c>
      <c r="Q21" s="53">
        <f t="shared" si="0"/>
        <v>269659</v>
      </c>
      <c r="R21" s="10"/>
      <c r="S21" s="66">
        <v>105761</v>
      </c>
      <c r="T21" s="66">
        <v>31092</v>
      </c>
      <c r="U21" s="66">
        <v>43561</v>
      </c>
      <c r="V21" s="66">
        <v>31018</v>
      </c>
      <c r="W21" s="66">
        <v>27230</v>
      </c>
      <c r="X21" s="66">
        <v>35311</v>
      </c>
      <c r="Y21" s="66">
        <v>1550</v>
      </c>
      <c r="Z21" s="66">
        <v>10372</v>
      </c>
      <c r="AA21" s="66">
        <v>0</v>
      </c>
      <c r="AB21" s="48">
        <f t="shared" si="1"/>
        <v>285895</v>
      </c>
      <c r="AC21" s="46">
        <f t="shared" si="2"/>
        <v>-16236</v>
      </c>
      <c r="AD21" s="41"/>
      <c r="AE21" s="66">
        <v>1560000</v>
      </c>
      <c r="AF21" s="66">
        <v>0</v>
      </c>
      <c r="AG21" s="66">
        <v>1356529</v>
      </c>
      <c r="AH21" s="66">
        <v>11696</v>
      </c>
      <c r="AI21" s="62">
        <f t="shared" si="3"/>
        <v>2928225</v>
      </c>
      <c r="AJ21" s="66">
        <v>46145</v>
      </c>
      <c r="AK21" s="62">
        <f t="shared" si="4"/>
        <v>2882080</v>
      </c>
      <c r="AL21" s="41"/>
      <c r="AM21" s="89"/>
      <c r="AN21" s="41"/>
    </row>
    <row r="22" spans="1:40" ht="14.25" customHeight="1">
      <c r="A22" s="4">
        <f t="shared" si="5"/>
        <v>18</v>
      </c>
      <c r="B22" s="43" t="s">
        <v>305</v>
      </c>
      <c r="C22" s="43">
        <v>9826</v>
      </c>
      <c r="D22" s="65" t="s">
        <v>212</v>
      </c>
      <c r="E22" s="51">
        <f t="shared" si="6"/>
        <v>1</v>
      </c>
      <c r="F22" s="137" t="s">
        <v>315</v>
      </c>
      <c r="G22" s="74">
        <v>102472</v>
      </c>
      <c r="H22" s="66">
        <v>592</v>
      </c>
      <c r="I22" s="66">
        <v>8300</v>
      </c>
      <c r="J22" s="66">
        <v>0</v>
      </c>
      <c r="K22" s="66">
        <v>2500</v>
      </c>
      <c r="L22" s="66">
        <v>5850</v>
      </c>
      <c r="M22" s="66">
        <v>60059</v>
      </c>
      <c r="N22" s="66">
        <v>7609</v>
      </c>
      <c r="O22" s="66">
        <v>6039</v>
      </c>
      <c r="P22" s="66">
        <v>0</v>
      </c>
      <c r="Q22" s="53">
        <f t="shared" si="0"/>
        <v>193421</v>
      </c>
      <c r="R22" s="12"/>
      <c r="S22" s="66">
        <v>94144</v>
      </c>
      <c r="T22" s="66">
        <v>6733</v>
      </c>
      <c r="U22" s="66">
        <v>8620</v>
      </c>
      <c r="V22" s="66">
        <v>14302</v>
      </c>
      <c r="W22" s="66">
        <v>35089</v>
      </c>
      <c r="X22" s="66">
        <v>26026</v>
      </c>
      <c r="Y22" s="66">
        <v>1249</v>
      </c>
      <c r="Z22" s="66">
        <v>592</v>
      </c>
      <c r="AA22" s="66"/>
      <c r="AB22" s="48">
        <f t="shared" si="1"/>
        <v>186755</v>
      </c>
      <c r="AC22" s="46">
        <f t="shared" si="2"/>
        <v>6666</v>
      </c>
      <c r="AD22" s="41"/>
      <c r="AE22" s="66">
        <v>0</v>
      </c>
      <c r="AF22" s="66">
        <v>0</v>
      </c>
      <c r="AG22" s="66">
        <v>292038</v>
      </c>
      <c r="AH22" s="66">
        <v>3173</v>
      </c>
      <c r="AI22" s="62">
        <f t="shared" si="3"/>
        <v>295211</v>
      </c>
      <c r="AJ22" s="66">
        <v>10692</v>
      </c>
      <c r="AK22" s="62">
        <f t="shared" si="4"/>
        <v>284519</v>
      </c>
      <c r="AL22" s="41"/>
      <c r="AM22" s="89"/>
      <c r="AN22" s="41"/>
    </row>
    <row r="23" spans="1:40" ht="14.25" customHeight="1">
      <c r="A23" s="4">
        <f t="shared" si="5"/>
        <v>19</v>
      </c>
      <c r="B23" s="43" t="s">
        <v>305</v>
      </c>
      <c r="C23" s="43">
        <v>9827</v>
      </c>
      <c r="D23" s="65" t="s">
        <v>213</v>
      </c>
      <c r="E23" s="51">
        <f t="shared" si="6"/>
        <v>1</v>
      </c>
      <c r="F23" s="137" t="s">
        <v>315</v>
      </c>
      <c r="G23" s="74">
        <v>29003</v>
      </c>
      <c r="H23" s="66">
        <v>0</v>
      </c>
      <c r="I23" s="66"/>
      <c r="J23" s="66">
        <v>0</v>
      </c>
      <c r="K23" s="66"/>
      <c r="L23" s="66">
        <v>0</v>
      </c>
      <c r="M23" s="66">
        <v>12424</v>
      </c>
      <c r="N23" s="66">
        <v>1930</v>
      </c>
      <c r="O23" s="66">
        <v>0</v>
      </c>
      <c r="P23" s="66">
        <v>0</v>
      </c>
      <c r="Q23" s="53">
        <f t="shared" si="0"/>
        <v>43357</v>
      </c>
      <c r="R23" s="10"/>
      <c r="S23" s="66">
        <v>0</v>
      </c>
      <c r="T23" s="66">
        <v>0</v>
      </c>
      <c r="U23" s="66">
        <v>4254</v>
      </c>
      <c r="V23" s="66">
        <v>0</v>
      </c>
      <c r="W23" s="66">
        <v>17315</v>
      </c>
      <c r="X23" s="66">
        <v>9562</v>
      </c>
      <c r="Y23" s="66">
        <v>4903</v>
      </c>
      <c r="Z23" s="66">
        <v>0</v>
      </c>
      <c r="AA23" s="66">
        <v>224</v>
      </c>
      <c r="AB23" s="48">
        <f t="shared" si="1"/>
        <v>36258</v>
      </c>
      <c r="AC23" s="46">
        <f t="shared" si="2"/>
        <v>7099</v>
      </c>
      <c r="AD23" s="41"/>
      <c r="AE23" s="66">
        <v>920000</v>
      </c>
      <c r="AF23" s="66">
        <v>6649</v>
      </c>
      <c r="AG23" s="66">
        <v>92979</v>
      </c>
      <c r="AH23" s="66">
        <v>429</v>
      </c>
      <c r="AI23" s="62">
        <f t="shared" si="3"/>
        <v>1020057</v>
      </c>
      <c r="AJ23" s="66">
        <v>48</v>
      </c>
      <c r="AK23" s="62">
        <f t="shared" si="4"/>
        <v>1020009</v>
      </c>
      <c r="AL23" s="41"/>
      <c r="AM23" s="89"/>
      <c r="AN23" s="41"/>
    </row>
    <row r="24" spans="1:40" ht="14.25" customHeight="1">
      <c r="A24" s="4">
        <f t="shared" si="5"/>
        <v>20</v>
      </c>
      <c r="B24" s="43" t="s">
        <v>305</v>
      </c>
      <c r="C24" s="43">
        <v>9840</v>
      </c>
      <c r="D24" s="65" t="s">
        <v>214</v>
      </c>
      <c r="E24" s="51">
        <f t="shared" si="6"/>
        <v>1</v>
      </c>
      <c r="F24" s="137" t="s">
        <v>315</v>
      </c>
      <c r="G24" s="74">
        <v>45226</v>
      </c>
      <c r="H24" s="66">
        <v>1581</v>
      </c>
      <c r="I24" s="66">
        <v>569</v>
      </c>
      <c r="J24" s="66">
        <v>0</v>
      </c>
      <c r="K24" s="66">
        <v>5600</v>
      </c>
      <c r="L24" s="66">
        <v>0</v>
      </c>
      <c r="M24" s="66">
        <v>23421</v>
      </c>
      <c r="N24" s="66">
        <v>7071</v>
      </c>
      <c r="O24" s="66"/>
      <c r="P24" s="66">
        <v>6310</v>
      </c>
      <c r="Q24" s="53">
        <f t="shared" si="0"/>
        <v>89778</v>
      </c>
      <c r="R24" s="12"/>
      <c r="S24" s="66">
        <v>29149</v>
      </c>
      <c r="T24" s="66">
        <v>0</v>
      </c>
      <c r="U24" s="66"/>
      <c r="V24" s="66">
        <v>4134</v>
      </c>
      <c r="W24" s="66">
        <v>20955</v>
      </c>
      <c r="X24" s="66">
        <v>34487</v>
      </c>
      <c r="Y24" s="66">
        <v>4050</v>
      </c>
      <c r="Z24" s="66">
        <v>1460</v>
      </c>
      <c r="AA24" s="66"/>
      <c r="AB24" s="48">
        <f t="shared" si="1"/>
        <v>94235</v>
      </c>
      <c r="AC24" s="46">
        <f t="shared" si="2"/>
        <v>-4457</v>
      </c>
      <c r="AD24" s="41"/>
      <c r="AE24" s="66">
        <v>770000</v>
      </c>
      <c r="AF24" s="66"/>
      <c r="AG24" s="66">
        <v>151662</v>
      </c>
      <c r="AH24" s="66">
        <v>0</v>
      </c>
      <c r="AI24" s="62">
        <f t="shared" si="3"/>
        <v>921662</v>
      </c>
      <c r="AJ24" s="66">
        <v>0</v>
      </c>
      <c r="AK24" s="62">
        <f t="shared" si="4"/>
        <v>921662</v>
      </c>
      <c r="AL24" s="41"/>
      <c r="AM24" s="89"/>
      <c r="AN24" s="41"/>
    </row>
    <row r="25" spans="1:40" ht="14.25" customHeight="1">
      <c r="A25" s="4">
        <f t="shared" si="5"/>
        <v>21</v>
      </c>
      <c r="B25" s="43" t="s">
        <v>305</v>
      </c>
      <c r="C25" s="43">
        <v>9828</v>
      </c>
      <c r="D25" s="65" t="s">
        <v>206</v>
      </c>
      <c r="E25" s="51">
        <f t="shared" si="6"/>
        <v>1</v>
      </c>
      <c r="F25" s="137" t="s">
        <v>315</v>
      </c>
      <c r="G25" s="74">
        <v>91360</v>
      </c>
      <c r="H25" s="66">
        <v>0</v>
      </c>
      <c r="I25" s="66">
        <v>3642</v>
      </c>
      <c r="J25" s="66">
        <v>0</v>
      </c>
      <c r="K25" s="66">
        <v>13930</v>
      </c>
      <c r="L25" s="66">
        <v>1000</v>
      </c>
      <c r="M25" s="66">
        <v>35452</v>
      </c>
      <c r="N25" s="66">
        <v>15788</v>
      </c>
      <c r="O25" s="66">
        <v>2100</v>
      </c>
      <c r="P25" s="66">
        <v>9819</v>
      </c>
      <c r="Q25" s="53">
        <f t="shared" si="0"/>
        <v>173091</v>
      </c>
      <c r="R25" s="28"/>
      <c r="S25" s="66">
        <v>54612</v>
      </c>
      <c r="T25" s="66">
        <v>12480</v>
      </c>
      <c r="U25" s="66">
        <v>8108</v>
      </c>
      <c r="V25" s="66">
        <v>29901</v>
      </c>
      <c r="W25" s="66">
        <v>23703</v>
      </c>
      <c r="X25" s="66">
        <v>39035</v>
      </c>
      <c r="Y25" s="66">
        <v>5292</v>
      </c>
      <c r="Z25" s="66">
        <v>1821</v>
      </c>
      <c r="AA25" s="66">
        <v>6759</v>
      </c>
      <c r="AB25" s="48">
        <f t="shared" si="1"/>
        <v>181711</v>
      </c>
      <c r="AC25" s="46">
        <f t="shared" si="2"/>
        <v>-8620</v>
      </c>
      <c r="AD25" s="41"/>
      <c r="AE25" s="66">
        <v>480000</v>
      </c>
      <c r="AF25" s="66">
        <v>89867</v>
      </c>
      <c r="AG25" s="66">
        <v>561503</v>
      </c>
      <c r="AH25" s="66">
        <v>3018</v>
      </c>
      <c r="AI25" s="62">
        <f t="shared" si="3"/>
        <v>1134388</v>
      </c>
      <c r="AJ25" s="66">
        <v>15381</v>
      </c>
      <c r="AK25" s="62">
        <f t="shared" si="4"/>
        <v>1119007</v>
      </c>
      <c r="AL25" s="41"/>
      <c r="AM25" s="89"/>
      <c r="AN25" s="41"/>
    </row>
    <row r="26" spans="1:40" ht="14.25" customHeight="1">
      <c r="A26" s="4">
        <f t="shared" si="5"/>
        <v>22</v>
      </c>
      <c r="B26" s="43" t="s">
        <v>305</v>
      </c>
      <c r="C26" s="43">
        <v>9829</v>
      </c>
      <c r="D26" s="65" t="s">
        <v>207</v>
      </c>
      <c r="E26" s="51">
        <f t="shared" si="6"/>
        <v>1</v>
      </c>
      <c r="F26" s="137" t="s">
        <v>315</v>
      </c>
      <c r="G26" s="74">
        <v>74658</v>
      </c>
      <c r="H26" s="66">
        <v>0</v>
      </c>
      <c r="I26" s="66">
        <v>0</v>
      </c>
      <c r="J26" s="66"/>
      <c r="K26" s="66"/>
      <c r="L26" s="66">
        <v>0</v>
      </c>
      <c r="M26" s="66">
        <v>225</v>
      </c>
      <c r="N26" s="66">
        <v>7810</v>
      </c>
      <c r="O26" s="66"/>
      <c r="P26" s="66">
        <v>395</v>
      </c>
      <c r="Q26" s="53">
        <f t="shared" si="0"/>
        <v>83088</v>
      </c>
      <c r="R26" s="28"/>
      <c r="S26" s="66">
        <v>42786</v>
      </c>
      <c r="T26" s="66">
        <v>5382</v>
      </c>
      <c r="U26" s="66">
        <v>1166</v>
      </c>
      <c r="V26" s="66">
        <v>8857</v>
      </c>
      <c r="W26" s="66">
        <v>11619</v>
      </c>
      <c r="X26" s="66">
        <v>14870</v>
      </c>
      <c r="Y26" s="66">
        <v>238</v>
      </c>
      <c r="Z26" s="66">
        <v>480</v>
      </c>
      <c r="AA26" s="66"/>
      <c r="AB26" s="48">
        <f t="shared" si="1"/>
        <v>85398</v>
      </c>
      <c r="AC26" s="46">
        <f t="shared" si="2"/>
        <v>-2310</v>
      </c>
      <c r="AD26" s="41"/>
      <c r="AE26" s="66">
        <v>635000</v>
      </c>
      <c r="AF26" s="66">
        <v>0</v>
      </c>
      <c r="AG26" s="66">
        <v>225911</v>
      </c>
      <c r="AH26" s="66">
        <v>1031</v>
      </c>
      <c r="AI26" s="62">
        <f t="shared" si="3"/>
        <v>861942</v>
      </c>
      <c r="AJ26" s="66">
        <v>22988</v>
      </c>
      <c r="AK26" s="62">
        <f t="shared" si="4"/>
        <v>838954</v>
      </c>
      <c r="AL26" s="41"/>
      <c r="AM26" s="89"/>
      <c r="AN26" s="41"/>
    </row>
    <row r="27" spans="1:40" ht="14.25" customHeight="1">
      <c r="A27" s="4">
        <f t="shared" si="5"/>
        <v>23</v>
      </c>
      <c r="B27" s="43" t="s">
        <v>305</v>
      </c>
      <c r="C27" s="43">
        <v>9830</v>
      </c>
      <c r="D27" s="65" t="s">
        <v>208</v>
      </c>
      <c r="E27" s="51">
        <f t="shared" si="6"/>
      </c>
      <c r="F27" s="137" t="s">
        <v>316</v>
      </c>
      <c r="G27" s="74">
        <v>32786</v>
      </c>
      <c r="H27" s="66">
        <v>0</v>
      </c>
      <c r="I27" s="66">
        <v>0</v>
      </c>
      <c r="J27" s="66">
        <v>0</v>
      </c>
      <c r="K27" s="66"/>
      <c r="L27" s="66"/>
      <c r="M27" s="66">
        <v>8610</v>
      </c>
      <c r="N27" s="66">
        <v>13414</v>
      </c>
      <c r="O27" s="66">
        <v>4447</v>
      </c>
      <c r="P27" s="66">
        <v>5203</v>
      </c>
      <c r="Q27" s="53">
        <f t="shared" si="0"/>
        <v>64460</v>
      </c>
      <c r="R27" s="28"/>
      <c r="S27" s="66">
        <v>0</v>
      </c>
      <c r="T27" s="66">
        <v>0</v>
      </c>
      <c r="U27" s="66">
        <v>8111</v>
      </c>
      <c r="V27" s="66">
        <v>15347</v>
      </c>
      <c r="W27" s="66">
        <v>22412</v>
      </c>
      <c r="X27" s="66">
        <v>7035</v>
      </c>
      <c r="Y27" s="66">
        <v>530</v>
      </c>
      <c r="Z27" s="66">
        <v>2858</v>
      </c>
      <c r="AA27" s="66">
        <v>15781</v>
      </c>
      <c r="AB27" s="48">
        <f t="shared" si="1"/>
        <v>72074</v>
      </c>
      <c r="AC27" s="46">
        <f t="shared" si="2"/>
        <v>-7614</v>
      </c>
      <c r="AD27" s="41"/>
      <c r="AE27" s="66">
        <v>4018000</v>
      </c>
      <c r="AF27" s="66">
        <v>455000</v>
      </c>
      <c r="AG27" s="66">
        <v>284496</v>
      </c>
      <c r="AH27" s="66">
        <v>0</v>
      </c>
      <c r="AI27" s="62">
        <f t="shared" si="3"/>
        <v>4757496</v>
      </c>
      <c r="AJ27" s="66">
        <v>0</v>
      </c>
      <c r="AK27" s="62">
        <f t="shared" si="4"/>
        <v>4757496</v>
      </c>
      <c r="AL27" s="41"/>
      <c r="AM27" s="89"/>
      <c r="AN27" s="41"/>
    </row>
    <row r="28" spans="1:40" ht="14.25" customHeight="1">
      <c r="A28" s="4">
        <f t="shared" si="5"/>
        <v>24</v>
      </c>
      <c r="B28" s="43" t="s">
        <v>305</v>
      </c>
      <c r="C28" s="43">
        <v>9831</v>
      </c>
      <c r="D28" s="65" t="s">
        <v>209</v>
      </c>
      <c r="E28" s="51">
        <f t="shared" si="6"/>
        <v>1</v>
      </c>
      <c r="F28" s="137" t="s">
        <v>315</v>
      </c>
      <c r="G28" s="74">
        <v>60620</v>
      </c>
      <c r="H28" s="66"/>
      <c r="I28" s="66">
        <v>210</v>
      </c>
      <c r="J28" s="66">
        <v>0</v>
      </c>
      <c r="K28" s="66">
        <v>0</v>
      </c>
      <c r="L28" s="66">
        <v>23215</v>
      </c>
      <c r="M28" s="66">
        <v>9627</v>
      </c>
      <c r="N28" s="66">
        <v>14786</v>
      </c>
      <c r="O28" s="66">
        <v>1846</v>
      </c>
      <c r="P28" s="66"/>
      <c r="Q28" s="53">
        <f t="shared" si="0"/>
        <v>110304</v>
      </c>
      <c r="R28" s="28"/>
      <c r="S28" s="66">
        <v>51782</v>
      </c>
      <c r="T28" s="66"/>
      <c r="U28" s="66">
        <v>1770</v>
      </c>
      <c r="V28" s="66">
        <v>24450</v>
      </c>
      <c r="W28" s="66">
        <v>16719</v>
      </c>
      <c r="X28" s="66">
        <v>3598</v>
      </c>
      <c r="Y28" s="66">
        <v>1015</v>
      </c>
      <c r="Z28" s="66">
        <v>210</v>
      </c>
      <c r="AA28" s="66">
        <v>0</v>
      </c>
      <c r="AB28" s="48">
        <f t="shared" si="1"/>
        <v>99544</v>
      </c>
      <c r="AC28" s="46">
        <f t="shared" si="2"/>
        <v>10760</v>
      </c>
      <c r="AD28" s="41"/>
      <c r="AE28" s="66">
        <v>1954660</v>
      </c>
      <c r="AF28" s="66"/>
      <c r="AG28" s="66">
        <v>587642</v>
      </c>
      <c r="AH28" s="66"/>
      <c r="AI28" s="62">
        <f t="shared" si="3"/>
        <v>2542302</v>
      </c>
      <c r="AJ28" s="66">
        <v>1550</v>
      </c>
      <c r="AK28" s="62">
        <f t="shared" si="4"/>
        <v>2540752</v>
      </c>
      <c r="AL28" s="41"/>
      <c r="AM28" s="89"/>
      <c r="AN28" s="41"/>
    </row>
    <row r="29" spans="1:40" ht="14.25" customHeight="1">
      <c r="A29" s="4">
        <f t="shared" si="5"/>
        <v>25</v>
      </c>
      <c r="B29" s="43" t="s">
        <v>305</v>
      </c>
      <c r="C29" s="43">
        <v>9795</v>
      </c>
      <c r="D29" s="65" t="s">
        <v>176</v>
      </c>
      <c r="E29" s="51">
        <f t="shared" si="6"/>
        <v>1</v>
      </c>
      <c r="F29" s="137" t="s">
        <v>315</v>
      </c>
      <c r="G29" s="74">
        <v>107550</v>
      </c>
      <c r="H29" s="66"/>
      <c r="I29" s="66">
        <v>4192</v>
      </c>
      <c r="J29" s="66">
        <v>0</v>
      </c>
      <c r="K29" s="66">
        <v>1000</v>
      </c>
      <c r="L29" s="66">
        <v>5000</v>
      </c>
      <c r="M29" s="66">
        <v>8035</v>
      </c>
      <c r="N29" s="66">
        <v>6029</v>
      </c>
      <c r="O29" s="66">
        <v>739</v>
      </c>
      <c r="P29" s="66"/>
      <c r="Q29" s="53">
        <f t="shared" si="0"/>
        <v>132545</v>
      </c>
      <c r="R29" s="28"/>
      <c r="S29" s="66">
        <v>28262</v>
      </c>
      <c r="T29" s="66">
        <v>13000</v>
      </c>
      <c r="U29" s="66">
        <v>4539</v>
      </c>
      <c r="V29" s="66">
        <v>23908</v>
      </c>
      <c r="W29" s="66">
        <v>24516</v>
      </c>
      <c r="X29" s="66">
        <v>45637</v>
      </c>
      <c r="Y29" s="66">
        <v>5918</v>
      </c>
      <c r="Z29" s="66">
        <v>3224</v>
      </c>
      <c r="AA29" s="66">
        <v>7271</v>
      </c>
      <c r="AB29" s="48">
        <f t="shared" si="1"/>
        <v>156275</v>
      </c>
      <c r="AC29" s="46">
        <f t="shared" si="2"/>
        <v>-23730</v>
      </c>
      <c r="AD29" s="41"/>
      <c r="AE29" s="66">
        <v>450000</v>
      </c>
      <c r="AF29" s="66">
        <v>39765</v>
      </c>
      <c r="AG29" s="66">
        <v>156775</v>
      </c>
      <c r="AH29" s="66"/>
      <c r="AI29" s="62">
        <f t="shared" si="3"/>
        <v>646540</v>
      </c>
      <c r="AJ29" s="66">
        <v>78710</v>
      </c>
      <c r="AK29" s="62">
        <f t="shared" si="4"/>
        <v>567830</v>
      </c>
      <c r="AL29" s="41"/>
      <c r="AM29" s="89"/>
      <c r="AN29" s="41"/>
    </row>
    <row r="30" spans="1:40" ht="14.25" customHeight="1">
      <c r="A30" s="4">
        <f t="shared" si="5"/>
        <v>26</v>
      </c>
      <c r="B30" s="43" t="s">
        <v>305</v>
      </c>
      <c r="C30" s="43">
        <v>9815</v>
      </c>
      <c r="D30" s="65" t="s">
        <v>194</v>
      </c>
      <c r="E30" s="51">
        <f t="shared" si="6"/>
      </c>
      <c r="F30" s="137" t="s">
        <v>316</v>
      </c>
      <c r="G30" s="74">
        <v>57635</v>
      </c>
      <c r="H30" s="66">
        <v>0</v>
      </c>
      <c r="I30" s="66">
        <v>1138</v>
      </c>
      <c r="J30" s="66">
        <v>287078</v>
      </c>
      <c r="K30" s="66">
        <v>0</v>
      </c>
      <c r="L30" s="66">
        <v>0</v>
      </c>
      <c r="M30" s="66">
        <v>2866</v>
      </c>
      <c r="N30" s="66">
        <v>4887</v>
      </c>
      <c r="O30" s="66">
        <v>24355</v>
      </c>
      <c r="P30" s="66">
        <v>357</v>
      </c>
      <c r="Q30" s="53">
        <f t="shared" si="0"/>
        <v>378316</v>
      </c>
      <c r="R30" s="28"/>
      <c r="S30" s="66">
        <v>60742</v>
      </c>
      <c r="T30" s="66">
        <v>0</v>
      </c>
      <c r="U30" s="66">
        <v>1705</v>
      </c>
      <c r="V30" s="66">
        <v>0</v>
      </c>
      <c r="W30" s="66">
        <v>32556</v>
      </c>
      <c r="X30" s="66">
        <v>10546</v>
      </c>
      <c r="Y30" s="66">
        <v>2843</v>
      </c>
      <c r="Z30" s="66"/>
      <c r="AA30" s="66">
        <v>2783</v>
      </c>
      <c r="AB30" s="48">
        <f t="shared" si="1"/>
        <v>111175</v>
      </c>
      <c r="AC30" s="46">
        <f t="shared" si="2"/>
        <v>267141</v>
      </c>
      <c r="AD30" s="41"/>
      <c r="AE30" s="66">
        <v>0</v>
      </c>
      <c r="AF30" s="66">
        <v>0</v>
      </c>
      <c r="AG30" s="66">
        <v>86576</v>
      </c>
      <c r="AH30" s="66"/>
      <c r="AI30" s="62">
        <f t="shared" si="3"/>
        <v>86576</v>
      </c>
      <c r="AJ30" s="66">
        <v>99113</v>
      </c>
      <c r="AK30" s="62">
        <f t="shared" si="4"/>
        <v>-12537</v>
      </c>
      <c r="AL30" s="41"/>
      <c r="AM30" s="89"/>
      <c r="AN30" s="41"/>
    </row>
    <row r="31" spans="1:40" ht="14.25" customHeight="1">
      <c r="A31" s="4">
        <f t="shared" si="5"/>
        <v>27</v>
      </c>
      <c r="B31" s="43" t="s">
        <v>305</v>
      </c>
      <c r="C31" s="43">
        <v>9755</v>
      </c>
      <c r="D31" s="65" t="s">
        <v>166</v>
      </c>
      <c r="E31" s="51">
        <f t="shared" si="6"/>
        <v>1</v>
      </c>
      <c r="F31" s="137" t="s">
        <v>315</v>
      </c>
      <c r="G31" s="74">
        <v>15488</v>
      </c>
      <c r="H31" s="66"/>
      <c r="I31" s="66">
        <v>0</v>
      </c>
      <c r="J31" s="66">
        <v>0</v>
      </c>
      <c r="K31" s="66">
        <v>3500</v>
      </c>
      <c r="L31" s="66">
        <v>0</v>
      </c>
      <c r="M31" s="66">
        <v>9032</v>
      </c>
      <c r="N31" s="66">
        <v>2350</v>
      </c>
      <c r="O31" s="66">
        <v>2618</v>
      </c>
      <c r="P31" s="66">
        <v>2480</v>
      </c>
      <c r="Q31" s="53">
        <f t="shared" si="0"/>
        <v>35468</v>
      </c>
      <c r="R31" s="28"/>
      <c r="S31" s="66">
        <v>13802</v>
      </c>
      <c r="T31" s="66">
        <v>0</v>
      </c>
      <c r="U31" s="66"/>
      <c r="V31" s="66">
        <v>0</v>
      </c>
      <c r="W31" s="66">
        <v>17460</v>
      </c>
      <c r="X31" s="66">
        <v>6426</v>
      </c>
      <c r="Y31" s="66">
        <v>0</v>
      </c>
      <c r="Z31" s="66">
        <v>0</v>
      </c>
      <c r="AA31" s="66">
        <v>3284</v>
      </c>
      <c r="AB31" s="48">
        <f t="shared" si="1"/>
        <v>40972</v>
      </c>
      <c r="AC31" s="46">
        <f t="shared" si="2"/>
        <v>-5504</v>
      </c>
      <c r="AD31" s="41"/>
      <c r="AE31" s="66">
        <v>1200000</v>
      </c>
      <c r="AF31" s="66">
        <v>0</v>
      </c>
      <c r="AG31" s="66">
        <v>79217</v>
      </c>
      <c r="AH31" s="66">
        <v>0</v>
      </c>
      <c r="AI31" s="62">
        <f t="shared" si="3"/>
        <v>1279217</v>
      </c>
      <c r="AJ31" s="66">
        <v>0</v>
      </c>
      <c r="AK31" s="62">
        <f t="shared" si="4"/>
        <v>1279217</v>
      </c>
      <c r="AL31" s="41"/>
      <c r="AM31" s="89"/>
      <c r="AN31" s="41"/>
    </row>
    <row r="32" spans="1:40" ht="14.25" customHeight="1">
      <c r="A32" s="4">
        <f t="shared" si="5"/>
        <v>28</v>
      </c>
      <c r="B32" s="43" t="s">
        <v>305</v>
      </c>
      <c r="C32" s="43">
        <v>9802</v>
      </c>
      <c r="D32" s="65" t="s">
        <v>191</v>
      </c>
      <c r="E32" s="51">
        <f t="shared" si="6"/>
        <v>1</v>
      </c>
      <c r="F32" s="137" t="s">
        <v>315</v>
      </c>
      <c r="G32" s="74">
        <v>66724</v>
      </c>
      <c r="H32" s="66">
        <v>156</v>
      </c>
      <c r="I32" s="66">
        <v>3354</v>
      </c>
      <c r="J32" s="66">
        <v>0</v>
      </c>
      <c r="K32" s="66">
        <v>0</v>
      </c>
      <c r="L32" s="66">
        <v>0</v>
      </c>
      <c r="M32" s="66">
        <v>0</v>
      </c>
      <c r="N32" s="66">
        <v>4820</v>
      </c>
      <c r="O32" s="66">
        <v>3700</v>
      </c>
      <c r="P32" s="66">
        <v>17653</v>
      </c>
      <c r="Q32" s="53">
        <f t="shared" si="0"/>
        <v>96407</v>
      </c>
      <c r="R32" s="12"/>
      <c r="S32" s="66">
        <v>54975</v>
      </c>
      <c r="T32" s="66"/>
      <c r="U32" s="66">
        <v>11346</v>
      </c>
      <c r="V32" s="66">
        <v>0</v>
      </c>
      <c r="W32" s="66">
        <v>13197</v>
      </c>
      <c r="X32" s="66">
        <v>9491</v>
      </c>
      <c r="Y32" s="66">
        <v>228</v>
      </c>
      <c r="Z32" s="66">
        <v>660</v>
      </c>
      <c r="AA32" s="66">
        <v>9850</v>
      </c>
      <c r="AB32" s="48">
        <f t="shared" si="1"/>
        <v>99747</v>
      </c>
      <c r="AC32" s="46">
        <f t="shared" si="2"/>
        <v>-3340</v>
      </c>
      <c r="AD32" s="41"/>
      <c r="AE32" s="66">
        <v>1600000</v>
      </c>
      <c r="AF32" s="66">
        <v>60000</v>
      </c>
      <c r="AG32" s="66">
        <v>140745</v>
      </c>
      <c r="AH32" s="66">
        <v>0</v>
      </c>
      <c r="AI32" s="62">
        <f t="shared" si="3"/>
        <v>1800745</v>
      </c>
      <c r="AJ32" s="66">
        <v>0</v>
      </c>
      <c r="AK32" s="62">
        <f t="shared" si="4"/>
        <v>1800745</v>
      </c>
      <c r="AL32" s="41"/>
      <c r="AM32" s="89"/>
      <c r="AN32" s="41"/>
    </row>
    <row r="33" spans="1:40" ht="14.25" customHeight="1">
      <c r="A33" s="4">
        <f t="shared" si="5"/>
        <v>29</v>
      </c>
      <c r="B33" s="43" t="s">
        <v>305</v>
      </c>
      <c r="C33" s="43">
        <v>9773</v>
      </c>
      <c r="D33" s="65" t="s">
        <v>186</v>
      </c>
      <c r="E33" s="51">
        <f t="shared" si="6"/>
      </c>
      <c r="F33" s="137" t="s">
        <v>316</v>
      </c>
      <c r="G33" s="74">
        <v>287233</v>
      </c>
      <c r="H33" s="66">
        <v>0</v>
      </c>
      <c r="I33" s="66">
        <v>10802</v>
      </c>
      <c r="J33" s="66">
        <v>0</v>
      </c>
      <c r="K33" s="66">
        <v>0</v>
      </c>
      <c r="L33" s="66">
        <v>1000</v>
      </c>
      <c r="M33" s="66"/>
      <c r="N33" s="66">
        <v>0</v>
      </c>
      <c r="O33" s="66">
        <v>0</v>
      </c>
      <c r="P33" s="66">
        <v>597</v>
      </c>
      <c r="Q33" s="53">
        <f t="shared" si="0"/>
        <v>299632</v>
      </c>
      <c r="R33" s="10"/>
      <c r="S33" s="66">
        <v>118576</v>
      </c>
      <c r="T33" s="66">
        <v>31200</v>
      </c>
      <c r="U33" s="66">
        <v>6554</v>
      </c>
      <c r="V33" s="66">
        <v>73966</v>
      </c>
      <c r="W33" s="66">
        <v>17172</v>
      </c>
      <c r="X33" s="66">
        <v>8239</v>
      </c>
      <c r="Y33" s="66">
        <v>87</v>
      </c>
      <c r="Z33" s="66">
        <v>0</v>
      </c>
      <c r="AA33" s="66">
        <v>39126</v>
      </c>
      <c r="AB33" s="48">
        <f t="shared" si="1"/>
        <v>294920</v>
      </c>
      <c r="AC33" s="46">
        <f t="shared" si="2"/>
        <v>4712</v>
      </c>
      <c r="AD33" s="41"/>
      <c r="AE33" s="66">
        <v>1110000</v>
      </c>
      <c r="AF33" s="66">
        <v>44200</v>
      </c>
      <c r="AG33" s="66">
        <v>27766</v>
      </c>
      <c r="AH33" s="66">
        <v>0</v>
      </c>
      <c r="AI33" s="62">
        <f t="shared" si="3"/>
        <v>1181966</v>
      </c>
      <c r="AJ33" s="66">
        <v>47237</v>
      </c>
      <c r="AK33" s="62">
        <f t="shared" si="4"/>
        <v>1134729</v>
      </c>
      <c r="AL33" s="41"/>
      <c r="AM33" s="89"/>
      <c r="AN33" s="41"/>
    </row>
    <row r="34" spans="1:40" ht="14.25" customHeight="1">
      <c r="A34" s="4">
        <f t="shared" si="5"/>
        <v>30</v>
      </c>
      <c r="B34" s="43" t="s">
        <v>305</v>
      </c>
      <c r="C34" s="43">
        <v>9833</v>
      </c>
      <c r="D34" s="65" t="s">
        <v>204</v>
      </c>
      <c r="E34" s="51">
        <f t="shared" si="6"/>
        <v>1</v>
      </c>
      <c r="F34" s="137" t="s">
        <v>315</v>
      </c>
      <c r="G34" s="74">
        <v>7735</v>
      </c>
      <c r="H34" s="66">
        <v>105</v>
      </c>
      <c r="I34" s="66">
        <v>0</v>
      </c>
      <c r="J34" s="66">
        <v>0</v>
      </c>
      <c r="K34" s="66">
        <v>0</v>
      </c>
      <c r="L34" s="66">
        <v>0</v>
      </c>
      <c r="M34" s="66"/>
      <c r="N34" s="66">
        <v>2565</v>
      </c>
      <c r="O34" s="66">
        <v>69</v>
      </c>
      <c r="P34" s="66">
        <v>0</v>
      </c>
      <c r="Q34" s="53">
        <f t="shared" si="0"/>
        <v>10474</v>
      </c>
      <c r="R34" s="10"/>
      <c r="S34" s="66"/>
      <c r="T34" s="66">
        <v>0</v>
      </c>
      <c r="U34" s="66">
        <v>3846</v>
      </c>
      <c r="V34" s="66">
        <v>0</v>
      </c>
      <c r="W34" s="66">
        <v>3120</v>
      </c>
      <c r="X34" s="66">
        <v>6421</v>
      </c>
      <c r="Y34" s="66">
        <v>700</v>
      </c>
      <c r="Z34" s="66">
        <v>605</v>
      </c>
      <c r="AA34" s="66"/>
      <c r="AB34" s="48">
        <f t="shared" si="1"/>
        <v>14692</v>
      </c>
      <c r="AC34" s="46">
        <f t="shared" si="2"/>
        <v>-4218</v>
      </c>
      <c r="AD34" s="41"/>
      <c r="AE34" s="66">
        <v>400000</v>
      </c>
      <c r="AF34" s="66">
        <v>0</v>
      </c>
      <c r="AG34" s="66">
        <v>54245</v>
      </c>
      <c r="AH34" s="66">
        <v>0</v>
      </c>
      <c r="AI34" s="62">
        <f t="shared" si="3"/>
        <v>454245</v>
      </c>
      <c r="AJ34" s="66">
        <v>0</v>
      </c>
      <c r="AK34" s="62">
        <f t="shared" si="4"/>
        <v>454245</v>
      </c>
      <c r="AL34" s="41"/>
      <c r="AM34" s="89"/>
      <c r="AN34" s="41"/>
    </row>
    <row r="35" spans="1:40" ht="14.25" customHeight="1">
      <c r="A35" s="4">
        <f t="shared" si="5"/>
        <v>31</v>
      </c>
      <c r="B35" s="43" t="s">
        <v>305</v>
      </c>
      <c r="C35" s="43">
        <v>9816</v>
      </c>
      <c r="D35" s="65" t="s">
        <v>195</v>
      </c>
      <c r="E35" s="51">
        <f t="shared" si="6"/>
      </c>
      <c r="F35" s="137" t="s">
        <v>316</v>
      </c>
      <c r="G35" s="74">
        <v>52749</v>
      </c>
      <c r="H35" s="66">
        <v>422</v>
      </c>
      <c r="I35" s="66">
        <v>1392</v>
      </c>
      <c r="J35" s="66">
        <v>20030</v>
      </c>
      <c r="K35" s="66">
        <v>0</v>
      </c>
      <c r="L35" s="66">
        <v>0</v>
      </c>
      <c r="M35" s="66">
        <v>0</v>
      </c>
      <c r="N35" s="66">
        <v>8988</v>
      </c>
      <c r="O35" s="66">
        <v>12009</v>
      </c>
      <c r="P35" s="66">
        <v>0</v>
      </c>
      <c r="Q35" s="53">
        <f t="shared" si="0"/>
        <v>95590</v>
      </c>
      <c r="R35" s="10"/>
      <c r="S35" s="66">
        <v>52696</v>
      </c>
      <c r="T35" s="66">
        <v>8000</v>
      </c>
      <c r="U35" s="66">
        <v>6039</v>
      </c>
      <c r="V35" s="66">
        <v>17984</v>
      </c>
      <c r="W35" s="66">
        <v>12651</v>
      </c>
      <c r="X35" s="66">
        <v>6780</v>
      </c>
      <c r="Y35" s="66">
        <v>0</v>
      </c>
      <c r="Z35" s="66">
        <v>3480</v>
      </c>
      <c r="AA35" s="66">
        <v>0</v>
      </c>
      <c r="AB35" s="48">
        <f t="shared" si="1"/>
        <v>107630</v>
      </c>
      <c r="AC35" s="46">
        <f t="shared" si="2"/>
        <v>-12040</v>
      </c>
      <c r="AD35" s="41"/>
      <c r="AE35" s="66">
        <v>0</v>
      </c>
      <c r="AF35" s="66">
        <v>0</v>
      </c>
      <c r="AG35" s="66">
        <v>308170</v>
      </c>
      <c r="AH35" s="66">
        <v>0</v>
      </c>
      <c r="AI35" s="62">
        <f t="shared" si="3"/>
        <v>308170</v>
      </c>
      <c r="AJ35" s="66">
        <v>0</v>
      </c>
      <c r="AK35" s="62">
        <f t="shared" si="4"/>
        <v>308170</v>
      </c>
      <c r="AL35" s="41"/>
      <c r="AM35" s="89"/>
      <c r="AN35" s="41"/>
    </row>
    <row r="36" spans="1:40" ht="14.25" customHeight="1">
      <c r="A36" s="4">
        <f t="shared" si="5"/>
        <v>32</v>
      </c>
      <c r="B36" s="43" t="s">
        <v>305</v>
      </c>
      <c r="C36" s="43">
        <v>9757</v>
      </c>
      <c r="D36" s="65" t="s">
        <v>168</v>
      </c>
      <c r="E36" s="51">
        <f t="shared" si="6"/>
      </c>
      <c r="F36" s="137" t="s">
        <v>316</v>
      </c>
      <c r="G36" s="74">
        <v>6801</v>
      </c>
      <c r="H36" s="66"/>
      <c r="I36" s="66"/>
      <c r="J36" s="66">
        <v>0</v>
      </c>
      <c r="K36" s="66"/>
      <c r="L36" s="66"/>
      <c r="M36" s="66">
        <v>455</v>
      </c>
      <c r="N36" s="66">
        <v>2183</v>
      </c>
      <c r="O36" s="66">
        <v>100</v>
      </c>
      <c r="P36" s="66">
        <v>1340</v>
      </c>
      <c r="Q36" s="53">
        <f t="shared" si="0"/>
        <v>10879</v>
      </c>
      <c r="R36" s="12"/>
      <c r="S36" s="66">
        <v>0</v>
      </c>
      <c r="T36" s="66">
        <v>0</v>
      </c>
      <c r="U36" s="66">
        <v>2095</v>
      </c>
      <c r="V36" s="66">
        <v>2010</v>
      </c>
      <c r="W36" s="66">
        <v>6290</v>
      </c>
      <c r="X36" s="66">
        <v>4626</v>
      </c>
      <c r="Y36" s="66">
        <v>863</v>
      </c>
      <c r="Z36" s="66">
        <v>0</v>
      </c>
      <c r="AA36" s="66">
        <v>169</v>
      </c>
      <c r="AB36" s="48">
        <f t="shared" si="1"/>
        <v>16053</v>
      </c>
      <c r="AC36" s="46">
        <f t="shared" si="2"/>
        <v>-5174</v>
      </c>
      <c r="AD36" s="41"/>
      <c r="AE36" s="66">
        <v>809000</v>
      </c>
      <c r="AF36" s="66">
        <v>0</v>
      </c>
      <c r="AG36" s="66">
        <v>63571</v>
      </c>
      <c r="AH36" s="66">
        <v>0</v>
      </c>
      <c r="AI36" s="62">
        <f t="shared" si="3"/>
        <v>872571</v>
      </c>
      <c r="AJ36" s="66">
        <v>0</v>
      </c>
      <c r="AK36" s="62">
        <f t="shared" si="4"/>
        <v>872571</v>
      </c>
      <c r="AL36" s="41"/>
      <c r="AM36" s="89"/>
      <c r="AN36" s="41"/>
    </row>
    <row r="37" spans="1:40" ht="14.25" customHeight="1">
      <c r="A37" s="4">
        <f t="shared" si="5"/>
        <v>33</v>
      </c>
      <c r="B37" s="43" t="s">
        <v>305</v>
      </c>
      <c r="C37" s="43">
        <v>9853</v>
      </c>
      <c r="D37" s="65" t="s">
        <v>220</v>
      </c>
      <c r="E37" s="51">
        <f t="shared" si="6"/>
      </c>
      <c r="F37" s="137" t="s">
        <v>316</v>
      </c>
      <c r="G37" s="74">
        <v>39165</v>
      </c>
      <c r="H37" s="66">
        <v>0</v>
      </c>
      <c r="I37" s="66">
        <v>628</v>
      </c>
      <c r="J37" s="66">
        <v>0</v>
      </c>
      <c r="K37" s="66"/>
      <c r="L37" s="66">
        <v>0</v>
      </c>
      <c r="M37" s="66">
        <v>700</v>
      </c>
      <c r="N37" s="66">
        <v>11309</v>
      </c>
      <c r="O37" s="66">
        <v>360</v>
      </c>
      <c r="P37" s="66"/>
      <c r="Q37" s="53">
        <f t="shared" si="0"/>
        <v>52162</v>
      </c>
      <c r="R37" s="28"/>
      <c r="S37" s="66">
        <v>55676</v>
      </c>
      <c r="T37" s="66">
        <v>0</v>
      </c>
      <c r="U37" s="66">
        <v>7310</v>
      </c>
      <c r="V37" s="66">
        <v>9329</v>
      </c>
      <c r="W37" s="66">
        <v>14225</v>
      </c>
      <c r="X37" s="66">
        <v>1377</v>
      </c>
      <c r="Y37" s="66">
        <v>325</v>
      </c>
      <c r="Z37" s="66">
        <v>629</v>
      </c>
      <c r="AA37" s="66">
        <v>0</v>
      </c>
      <c r="AB37" s="48">
        <f t="shared" si="1"/>
        <v>88871</v>
      </c>
      <c r="AC37" s="46">
        <f t="shared" si="2"/>
        <v>-36709</v>
      </c>
      <c r="AD37" s="41"/>
      <c r="AE37" s="66">
        <v>0</v>
      </c>
      <c r="AF37" s="66">
        <v>0</v>
      </c>
      <c r="AG37" s="66">
        <v>0</v>
      </c>
      <c r="AH37" s="66">
        <v>0</v>
      </c>
      <c r="AI37" s="62">
        <f t="shared" si="3"/>
        <v>0</v>
      </c>
      <c r="AJ37" s="66">
        <v>0</v>
      </c>
      <c r="AK37" s="62">
        <f t="shared" si="4"/>
        <v>0</v>
      </c>
      <c r="AL37" s="41"/>
      <c r="AM37" s="89"/>
      <c r="AN37" s="41"/>
    </row>
    <row r="38" spans="1:40" ht="14.25" customHeight="1">
      <c r="A38" s="4">
        <f t="shared" si="5"/>
        <v>34</v>
      </c>
      <c r="B38" s="43" t="s">
        <v>305</v>
      </c>
      <c r="C38" s="43">
        <v>9817</v>
      </c>
      <c r="D38" s="65" t="s">
        <v>199</v>
      </c>
      <c r="E38" s="51">
        <f t="shared" si="6"/>
        <v>1</v>
      </c>
      <c r="F38" s="137" t="s">
        <v>315</v>
      </c>
      <c r="G38" s="74">
        <v>71735</v>
      </c>
      <c r="H38" s="66">
        <v>0</v>
      </c>
      <c r="I38" s="66">
        <v>63421</v>
      </c>
      <c r="J38" s="66">
        <v>0</v>
      </c>
      <c r="K38" s="66">
        <v>10000</v>
      </c>
      <c r="L38" s="66">
        <v>0</v>
      </c>
      <c r="M38" s="66">
        <v>3883</v>
      </c>
      <c r="N38" s="66"/>
      <c r="O38" s="66">
        <v>6863</v>
      </c>
      <c r="P38" s="66">
        <v>0</v>
      </c>
      <c r="Q38" s="53">
        <f t="shared" si="0"/>
        <v>155902</v>
      </c>
      <c r="R38" s="10"/>
      <c r="S38" s="66">
        <v>60396</v>
      </c>
      <c r="T38" s="66">
        <v>0</v>
      </c>
      <c r="U38" s="66"/>
      <c r="V38" s="66">
        <v>37064</v>
      </c>
      <c r="W38" s="66">
        <v>20079</v>
      </c>
      <c r="X38" s="66">
        <v>17510</v>
      </c>
      <c r="Y38" s="66">
        <v>12119</v>
      </c>
      <c r="Z38" s="66">
        <v>1652</v>
      </c>
      <c r="AA38" s="66">
        <v>0</v>
      </c>
      <c r="AB38" s="48">
        <f t="shared" si="1"/>
        <v>148820</v>
      </c>
      <c r="AC38" s="46">
        <f t="shared" si="2"/>
        <v>7082</v>
      </c>
      <c r="AD38" s="41"/>
      <c r="AE38" s="66">
        <v>0</v>
      </c>
      <c r="AF38" s="66">
        <v>0</v>
      </c>
      <c r="AG38" s="66">
        <v>0</v>
      </c>
      <c r="AH38" s="66">
        <v>0</v>
      </c>
      <c r="AI38" s="62">
        <f t="shared" si="3"/>
        <v>0</v>
      </c>
      <c r="AJ38" s="66">
        <v>0</v>
      </c>
      <c r="AK38" s="62">
        <f t="shared" si="4"/>
        <v>0</v>
      </c>
      <c r="AL38" s="41"/>
      <c r="AM38" s="89"/>
      <c r="AN38" s="41"/>
    </row>
    <row r="39" spans="1:40" ht="14.25" customHeight="1">
      <c r="A39" s="4">
        <f t="shared" si="5"/>
        <v>35</v>
      </c>
      <c r="B39" s="43" t="s">
        <v>305</v>
      </c>
      <c r="C39" s="43">
        <v>9778</v>
      </c>
      <c r="D39" s="65" t="s">
        <v>177</v>
      </c>
      <c r="E39" s="51">
        <f t="shared" si="6"/>
        <v>1</v>
      </c>
      <c r="F39" s="137" t="s">
        <v>315</v>
      </c>
      <c r="G39" s="74">
        <v>36368</v>
      </c>
      <c r="H39" s="66">
        <v>0</v>
      </c>
      <c r="I39" s="66"/>
      <c r="J39" s="66">
        <v>0</v>
      </c>
      <c r="K39" s="66">
        <v>5000</v>
      </c>
      <c r="L39" s="66">
        <v>0</v>
      </c>
      <c r="M39" s="66">
        <v>1562</v>
      </c>
      <c r="N39" s="66">
        <v>12998</v>
      </c>
      <c r="O39" s="66"/>
      <c r="P39" s="66">
        <v>4543</v>
      </c>
      <c r="Q39" s="53">
        <f t="shared" si="0"/>
        <v>60471</v>
      </c>
      <c r="R39" s="10"/>
      <c r="S39" s="66">
        <v>11685</v>
      </c>
      <c r="T39" s="66">
        <v>0</v>
      </c>
      <c r="U39" s="66">
        <v>1351</v>
      </c>
      <c r="V39" s="66">
        <v>9270</v>
      </c>
      <c r="W39" s="66">
        <v>13054</v>
      </c>
      <c r="X39" s="66">
        <v>11234</v>
      </c>
      <c r="Y39" s="66">
        <v>2040</v>
      </c>
      <c r="Z39" s="66">
        <v>0</v>
      </c>
      <c r="AA39" s="66">
        <v>0</v>
      </c>
      <c r="AB39" s="48">
        <f t="shared" si="1"/>
        <v>48634</v>
      </c>
      <c r="AC39" s="46">
        <f t="shared" si="2"/>
        <v>11837</v>
      </c>
      <c r="AD39" s="41"/>
      <c r="AE39" s="66">
        <v>317000</v>
      </c>
      <c r="AF39" s="66">
        <v>24200</v>
      </c>
      <c r="AG39" s="66">
        <v>354897</v>
      </c>
      <c r="AH39" s="66"/>
      <c r="AI39" s="62">
        <f t="shared" si="3"/>
        <v>696097</v>
      </c>
      <c r="AJ39" s="66"/>
      <c r="AK39" s="62">
        <f t="shared" si="4"/>
        <v>696097</v>
      </c>
      <c r="AL39" s="41"/>
      <c r="AM39" s="89"/>
      <c r="AN39" s="41"/>
    </row>
    <row r="40" spans="1:40" ht="14.25" customHeight="1">
      <c r="A40" s="4">
        <f t="shared" si="5"/>
        <v>36</v>
      </c>
      <c r="B40" s="43" t="s">
        <v>305</v>
      </c>
      <c r="C40" s="43">
        <v>9779</v>
      </c>
      <c r="D40" s="65" t="s">
        <v>178</v>
      </c>
      <c r="E40" s="51">
        <f t="shared" si="6"/>
        <v>1</v>
      </c>
      <c r="F40" s="137" t="s">
        <v>315</v>
      </c>
      <c r="G40" s="74">
        <v>121808</v>
      </c>
      <c r="H40" s="66">
        <v>0</v>
      </c>
      <c r="I40" s="66"/>
      <c r="J40" s="66">
        <v>0</v>
      </c>
      <c r="K40" s="66">
        <v>19000</v>
      </c>
      <c r="L40" s="66"/>
      <c r="M40" s="66">
        <v>48285</v>
      </c>
      <c r="N40" s="66">
        <v>2988</v>
      </c>
      <c r="O40" s="66"/>
      <c r="P40" s="66">
        <v>10722</v>
      </c>
      <c r="Q40" s="53">
        <f t="shared" si="0"/>
        <v>202803</v>
      </c>
      <c r="R40" s="10"/>
      <c r="S40" s="66">
        <v>67753</v>
      </c>
      <c r="T40" s="66">
        <v>25468</v>
      </c>
      <c r="U40" s="66">
        <v>2060</v>
      </c>
      <c r="V40" s="66">
        <v>24680</v>
      </c>
      <c r="W40" s="66">
        <v>43828</v>
      </c>
      <c r="X40" s="66">
        <v>23595</v>
      </c>
      <c r="Y40" s="66"/>
      <c r="Z40" s="66">
        <v>50</v>
      </c>
      <c r="AA40" s="66">
        <v>36689</v>
      </c>
      <c r="AB40" s="48">
        <f t="shared" si="1"/>
        <v>224123</v>
      </c>
      <c r="AC40" s="46">
        <f t="shared" si="2"/>
        <v>-21320</v>
      </c>
      <c r="AD40" s="41"/>
      <c r="AE40" s="66">
        <v>2553862</v>
      </c>
      <c r="AF40" s="66">
        <v>189680</v>
      </c>
      <c r="AG40" s="66">
        <v>103107</v>
      </c>
      <c r="AH40" s="66">
        <v>9904</v>
      </c>
      <c r="AI40" s="62">
        <f t="shared" si="3"/>
        <v>2856553</v>
      </c>
      <c r="AJ40" s="66">
        <v>5507</v>
      </c>
      <c r="AK40" s="62">
        <f t="shared" si="4"/>
        <v>2851046</v>
      </c>
      <c r="AL40" s="41"/>
      <c r="AM40" s="89"/>
      <c r="AN40" s="41"/>
    </row>
    <row r="41" spans="1:40" ht="14.25" customHeight="1">
      <c r="A41" s="4">
        <f t="shared" si="5"/>
        <v>37</v>
      </c>
      <c r="B41" s="43" t="s">
        <v>305</v>
      </c>
      <c r="C41" s="43">
        <v>9780</v>
      </c>
      <c r="D41" s="65" t="s">
        <v>184</v>
      </c>
      <c r="E41" s="51">
        <f t="shared" si="6"/>
      </c>
      <c r="F41" s="137" t="s">
        <v>316</v>
      </c>
      <c r="G41" s="74">
        <v>165289</v>
      </c>
      <c r="H41" s="66">
        <v>6124</v>
      </c>
      <c r="I41" s="66">
        <v>2613</v>
      </c>
      <c r="J41" s="66">
        <v>0</v>
      </c>
      <c r="K41" s="66">
        <v>0</v>
      </c>
      <c r="L41" s="66">
        <v>3000</v>
      </c>
      <c r="M41" s="66">
        <v>4983</v>
      </c>
      <c r="N41" s="66">
        <v>1705</v>
      </c>
      <c r="O41" s="66">
        <v>21931</v>
      </c>
      <c r="P41" s="66">
        <v>1318</v>
      </c>
      <c r="Q41" s="53">
        <f t="shared" si="0"/>
        <v>206963</v>
      </c>
      <c r="R41" s="10"/>
      <c r="S41" s="66">
        <v>53576</v>
      </c>
      <c r="T41" s="66">
        <v>1023</v>
      </c>
      <c r="U41" s="66">
        <v>48384</v>
      </c>
      <c r="V41" s="66">
        <v>16431</v>
      </c>
      <c r="W41" s="66">
        <v>47240</v>
      </c>
      <c r="X41" s="66">
        <v>27441</v>
      </c>
      <c r="Y41" s="66">
        <v>10426</v>
      </c>
      <c r="Z41" s="66">
        <v>6963</v>
      </c>
      <c r="AA41" s="66">
        <v>8225</v>
      </c>
      <c r="AB41" s="48">
        <f t="shared" si="1"/>
        <v>219709</v>
      </c>
      <c r="AC41" s="46">
        <f t="shared" si="2"/>
        <v>-12746</v>
      </c>
      <c r="AD41" s="41"/>
      <c r="AE41" s="66">
        <v>1695000</v>
      </c>
      <c r="AF41" s="66">
        <v>0</v>
      </c>
      <c r="AG41" s="66">
        <v>66241</v>
      </c>
      <c r="AH41" s="66">
        <v>7410</v>
      </c>
      <c r="AI41" s="62">
        <f t="shared" si="3"/>
        <v>1768651</v>
      </c>
      <c r="AJ41" s="66">
        <v>12703</v>
      </c>
      <c r="AK41" s="62">
        <f t="shared" si="4"/>
        <v>1755948</v>
      </c>
      <c r="AL41" s="41"/>
      <c r="AM41" s="89"/>
      <c r="AN41" s="41"/>
    </row>
    <row r="42" spans="1:40" ht="14.25" customHeight="1">
      <c r="A42" s="4">
        <f t="shared" si="5"/>
        <v>38</v>
      </c>
      <c r="B42" s="43" t="s">
        <v>305</v>
      </c>
      <c r="C42" s="43">
        <v>12115</v>
      </c>
      <c r="D42" s="65" t="s">
        <v>205</v>
      </c>
      <c r="E42" s="51">
        <f t="shared" si="6"/>
        <v>1</v>
      </c>
      <c r="F42" s="137" t="s">
        <v>315</v>
      </c>
      <c r="G42" s="74">
        <v>17505</v>
      </c>
      <c r="H42" s="66">
        <v>246</v>
      </c>
      <c r="I42" s="66">
        <v>300</v>
      </c>
      <c r="J42" s="66">
        <v>0</v>
      </c>
      <c r="K42" s="66">
        <v>2000</v>
      </c>
      <c r="L42" s="66">
        <v>34922</v>
      </c>
      <c r="M42" s="66">
        <v>8910</v>
      </c>
      <c r="N42" s="66"/>
      <c r="O42" s="66">
        <v>0</v>
      </c>
      <c r="P42" s="66">
        <v>8400</v>
      </c>
      <c r="Q42" s="53">
        <f t="shared" si="0"/>
        <v>72283</v>
      </c>
      <c r="R42" s="12"/>
      <c r="S42" s="66">
        <v>9356</v>
      </c>
      <c r="T42" s="66">
        <v>2250</v>
      </c>
      <c r="U42" s="66">
        <v>1060</v>
      </c>
      <c r="V42" s="66">
        <v>0</v>
      </c>
      <c r="W42" s="66">
        <v>14357</v>
      </c>
      <c r="X42" s="66">
        <v>725</v>
      </c>
      <c r="Y42" s="66">
        <v>1758</v>
      </c>
      <c r="Z42" s="66">
        <v>3700</v>
      </c>
      <c r="AA42" s="66"/>
      <c r="AB42" s="48">
        <f t="shared" si="1"/>
        <v>33206</v>
      </c>
      <c r="AC42" s="46">
        <f t="shared" si="2"/>
        <v>39077</v>
      </c>
      <c r="AD42" s="41"/>
      <c r="AE42" s="66">
        <v>717000</v>
      </c>
      <c r="AF42" s="66">
        <v>0</v>
      </c>
      <c r="AG42" s="66">
        <v>19680</v>
      </c>
      <c r="AH42" s="66">
        <v>0</v>
      </c>
      <c r="AI42" s="62">
        <f t="shared" si="3"/>
        <v>736680</v>
      </c>
      <c r="AJ42" s="66">
        <v>0</v>
      </c>
      <c r="AK42" s="62">
        <f t="shared" si="4"/>
        <v>736680</v>
      </c>
      <c r="AL42" s="41"/>
      <c r="AM42" s="89"/>
      <c r="AN42" s="41"/>
    </row>
    <row r="43" spans="1:40" ht="14.25" customHeight="1">
      <c r="A43" s="4">
        <f t="shared" si="5"/>
        <v>39</v>
      </c>
      <c r="B43" s="43" t="s">
        <v>305</v>
      </c>
      <c r="C43" s="43">
        <v>9785</v>
      </c>
      <c r="D43" s="65" t="s">
        <v>187</v>
      </c>
      <c r="E43" s="51">
        <f t="shared" si="6"/>
        <v>1</v>
      </c>
      <c r="F43" s="137" t="s">
        <v>315</v>
      </c>
      <c r="G43" s="74">
        <v>36504</v>
      </c>
      <c r="H43" s="66">
        <v>1995</v>
      </c>
      <c r="I43" s="66">
        <v>0</v>
      </c>
      <c r="J43" s="66">
        <v>0</v>
      </c>
      <c r="K43" s="66"/>
      <c r="L43" s="66"/>
      <c r="M43" s="66">
        <v>1450</v>
      </c>
      <c r="N43" s="66">
        <v>14</v>
      </c>
      <c r="O43" s="66">
        <v>0</v>
      </c>
      <c r="P43" s="66">
        <v>283</v>
      </c>
      <c r="Q43" s="53">
        <f t="shared" si="0"/>
        <v>40246</v>
      </c>
      <c r="R43" s="12"/>
      <c r="S43" s="66">
        <v>17528</v>
      </c>
      <c r="T43" s="66"/>
      <c r="U43" s="66"/>
      <c r="V43" s="66"/>
      <c r="W43" s="66">
        <v>5698</v>
      </c>
      <c r="X43" s="66">
        <v>1391</v>
      </c>
      <c r="Y43" s="66">
        <v>0</v>
      </c>
      <c r="Z43" s="66">
        <v>6839</v>
      </c>
      <c r="AA43" s="66"/>
      <c r="AB43" s="48">
        <f t="shared" si="1"/>
        <v>31456</v>
      </c>
      <c r="AC43" s="46">
        <f t="shared" si="2"/>
        <v>8790</v>
      </c>
      <c r="AD43" s="41"/>
      <c r="AE43" s="66">
        <v>215000</v>
      </c>
      <c r="AF43" s="66">
        <v>0</v>
      </c>
      <c r="AG43" s="66">
        <v>15909</v>
      </c>
      <c r="AH43" s="66">
        <v>0</v>
      </c>
      <c r="AI43" s="62">
        <f t="shared" si="3"/>
        <v>230909</v>
      </c>
      <c r="AJ43" s="66">
        <v>0</v>
      </c>
      <c r="AK43" s="62">
        <f t="shared" si="4"/>
        <v>230909</v>
      </c>
      <c r="AL43" s="41"/>
      <c r="AM43" s="89"/>
      <c r="AN43" s="41"/>
    </row>
    <row r="44" spans="1:40" ht="14.25" customHeight="1">
      <c r="A44" s="4">
        <f t="shared" si="5"/>
        <v>40</v>
      </c>
      <c r="B44" s="43" t="s">
        <v>305</v>
      </c>
      <c r="C44" s="43">
        <v>9782</v>
      </c>
      <c r="D44" s="65" t="s">
        <v>413</v>
      </c>
      <c r="E44" s="51">
        <f t="shared" si="6"/>
        <v>1</v>
      </c>
      <c r="F44" s="137" t="s">
        <v>315</v>
      </c>
      <c r="G44" s="74">
        <v>34385</v>
      </c>
      <c r="H44" s="66">
        <v>110</v>
      </c>
      <c r="I44" s="66">
        <v>0</v>
      </c>
      <c r="J44" s="66">
        <v>0</v>
      </c>
      <c r="K44" s="66">
        <v>0</v>
      </c>
      <c r="L44" s="66">
        <v>0</v>
      </c>
      <c r="M44" s="66">
        <v>2620</v>
      </c>
      <c r="N44" s="66">
        <v>7748</v>
      </c>
      <c r="O44" s="66"/>
      <c r="P44" s="66"/>
      <c r="Q44" s="53">
        <f t="shared" si="0"/>
        <v>44863</v>
      </c>
      <c r="R44" s="10"/>
      <c r="S44" s="66">
        <v>11762</v>
      </c>
      <c r="T44" s="66">
        <v>12350</v>
      </c>
      <c r="U44" s="66">
        <v>1039</v>
      </c>
      <c r="V44" s="66">
        <v>693</v>
      </c>
      <c r="W44" s="66">
        <v>4815</v>
      </c>
      <c r="X44" s="66">
        <v>5253</v>
      </c>
      <c r="Y44" s="66">
        <v>1836</v>
      </c>
      <c r="Z44" s="66">
        <v>2350</v>
      </c>
      <c r="AA44" s="66"/>
      <c r="AB44" s="48">
        <f t="shared" si="1"/>
        <v>40098</v>
      </c>
      <c r="AC44" s="46">
        <f t="shared" si="2"/>
        <v>4765</v>
      </c>
      <c r="AD44" s="41"/>
      <c r="AE44" s="66">
        <v>370000</v>
      </c>
      <c r="AF44" s="66">
        <v>0</v>
      </c>
      <c r="AG44" s="66">
        <v>239211</v>
      </c>
      <c r="AH44" s="66"/>
      <c r="AI44" s="62">
        <f t="shared" si="3"/>
        <v>609211</v>
      </c>
      <c r="AJ44" s="66">
        <v>256</v>
      </c>
      <c r="AK44" s="62">
        <f t="shared" si="4"/>
        <v>608955</v>
      </c>
      <c r="AL44" s="41"/>
      <c r="AM44" s="89"/>
      <c r="AN44" s="41"/>
    </row>
    <row r="45" spans="1:40" ht="14.25" customHeight="1">
      <c r="A45" s="4">
        <f t="shared" si="5"/>
        <v>41</v>
      </c>
      <c r="B45" s="43" t="s">
        <v>305</v>
      </c>
      <c r="C45" s="43">
        <v>9758</v>
      </c>
      <c r="D45" s="65" t="s">
        <v>292</v>
      </c>
      <c r="E45" s="51">
        <f t="shared" si="6"/>
        <v>1</v>
      </c>
      <c r="F45" s="137" t="s">
        <v>315</v>
      </c>
      <c r="G45" s="74">
        <v>32048</v>
      </c>
      <c r="H45" s="66"/>
      <c r="I45" s="66">
        <v>748</v>
      </c>
      <c r="J45" s="66">
        <v>0</v>
      </c>
      <c r="K45" s="66">
        <v>4500</v>
      </c>
      <c r="L45" s="66"/>
      <c r="M45" s="66">
        <v>17353</v>
      </c>
      <c r="N45" s="66">
        <v>3361</v>
      </c>
      <c r="O45" s="66">
        <v>3091</v>
      </c>
      <c r="P45" s="66">
        <v>438</v>
      </c>
      <c r="Q45" s="53">
        <f t="shared" si="0"/>
        <v>61539</v>
      </c>
      <c r="R45" s="28"/>
      <c r="S45" s="66"/>
      <c r="T45" s="66"/>
      <c r="U45" s="66">
        <v>17520</v>
      </c>
      <c r="V45" s="66">
        <v>7529</v>
      </c>
      <c r="W45" s="66">
        <v>11904</v>
      </c>
      <c r="X45" s="66">
        <v>12782</v>
      </c>
      <c r="Y45" s="66">
        <v>1607</v>
      </c>
      <c r="Z45" s="66">
        <v>1976</v>
      </c>
      <c r="AA45" s="66">
        <v>217</v>
      </c>
      <c r="AB45" s="48">
        <f t="shared" si="1"/>
        <v>53535</v>
      </c>
      <c r="AC45" s="46">
        <f t="shared" si="2"/>
        <v>8004</v>
      </c>
      <c r="AD45" s="41"/>
      <c r="AE45" s="66">
        <v>283197</v>
      </c>
      <c r="AF45" s="66">
        <v>25729</v>
      </c>
      <c r="AG45" s="66">
        <v>72407</v>
      </c>
      <c r="AH45" s="66">
        <v>965</v>
      </c>
      <c r="AI45" s="62">
        <f t="shared" si="3"/>
        <v>382298</v>
      </c>
      <c r="AJ45" s="66"/>
      <c r="AK45" s="62">
        <f t="shared" si="4"/>
        <v>382298</v>
      </c>
      <c r="AL45" s="41"/>
      <c r="AM45" s="89"/>
      <c r="AN45" s="41"/>
    </row>
    <row r="46" spans="1:40" ht="14.25" customHeight="1">
      <c r="A46" s="4">
        <f t="shared" si="5"/>
        <v>42</v>
      </c>
      <c r="B46" s="43" t="s">
        <v>305</v>
      </c>
      <c r="C46" s="43">
        <v>9759</v>
      </c>
      <c r="D46" s="65" t="s">
        <v>169</v>
      </c>
      <c r="E46" s="51">
        <f t="shared" si="6"/>
        <v>1</v>
      </c>
      <c r="F46" s="137" t="s">
        <v>315</v>
      </c>
      <c r="G46" s="74">
        <v>75753</v>
      </c>
      <c r="H46" s="66">
        <v>1021</v>
      </c>
      <c r="I46" s="66"/>
      <c r="J46" s="66">
        <v>0</v>
      </c>
      <c r="K46" s="66">
        <v>1748</v>
      </c>
      <c r="L46" s="66"/>
      <c r="M46" s="66">
        <v>4231</v>
      </c>
      <c r="N46" s="66">
        <v>344</v>
      </c>
      <c r="O46" s="66">
        <v>5124</v>
      </c>
      <c r="P46" s="66">
        <v>205</v>
      </c>
      <c r="Q46" s="53">
        <f t="shared" si="0"/>
        <v>88426</v>
      </c>
      <c r="R46" s="12"/>
      <c r="S46" s="66">
        <v>57352</v>
      </c>
      <c r="T46" s="66">
        <v>0</v>
      </c>
      <c r="U46" s="66">
        <v>0</v>
      </c>
      <c r="V46" s="66">
        <v>15782</v>
      </c>
      <c r="W46" s="66">
        <v>12216</v>
      </c>
      <c r="X46" s="66">
        <v>12675</v>
      </c>
      <c r="Y46" s="66">
        <v>1021</v>
      </c>
      <c r="Z46" s="66"/>
      <c r="AA46" s="66">
        <v>617</v>
      </c>
      <c r="AB46" s="48">
        <f t="shared" si="1"/>
        <v>99663</v>
      </c>
      <c r="AC46" s="46">
        <f t="shared" si="2"/>
        <v>-11237</v>
      </c>
      <c r="AD46" s="41"/>
      <c r="AE46" s="66">
        <v>0</v>
      </c>
      <c r="AF46" s="66">
        <v>0</v>
      </c>
      <c r="AG46" s="66">
        <v>5318</v>
      </c>
      <c r="AH46" s="66">
        <v>4016</v>
      </c>
      <c r="AI46" s="62">
        <f t="shared" si="3"/>
        <v>9334</v>
      </c>
      <c r="AJ46" s="66">
        <v>0</v>
      </c>
      <c r="AK46" s="62">
        <f t="shared" si="4"/>
        <v>9334</v>
      </c>
      <c r="AL46" s="41"/>
      <c r="AM46" s="89"/>
      <c r="AN46" s="41"/>
    </row>
    <row r="47" spans="1:40" ht="14.25" customHeight="1">
      <c r="A47" s="4">
        <f t="shared" si="5"/>
        <v>43</v>
      </c>
      <c r="B47" s="43" t="s">
        <v>305</v>
      </c>
      <c r="C47" s="43">
        <v>9835</v>
      </c>
      <c r="D47" s="65" t="s">
        <v>215</v>
      </c>
      <c r="E47" s="51">
        <f t="shared" si="6"/>
      </c>
      <c r="F47" s="137" t="s">
        <v>316</v>
      </c>
      <c r="G47" s="74">
        <v>14637</v>
      </c>
      <c r="H47" s="66">
        <v>1754</v>
      </c>
      <c r="I47" s="66">
        <v>1000</v>
      </c>
      <c r="J47" s="66">
        <v>0</v>
      </c>
      <c r="K47" s="66">
        <v>0</v>
      </c>
      <c r="L47" s="66">
        <v>0</v>
      </c>
      <c r="M47" s="66">
        <v>0</v>
      </c>
      <c r="N47" s="66">
        <v>1668</v>
      </c>
      <c r="O47" s="66"/>
      <c r="P47" s="66">
        <v>1687</v>
      </c>
      <c r="Q47" s="53">
        <f t="shared" si="0"/>
        <v>20746</v>
      </c>
      <c r="R47" s="12"/>
      <c r="S47" s="66"/>
      <c r="T47" s="66">
        <v>2546</v>
      </c>
      <c r="U47" s="66">
        <v>3450</v>
      </c>
      <c r="V47" s="66">
        <v>418</v>
      </c>
      <c r="W47" s="66">
        <v>3584</v>
      </c>
      <c r="X47" s="66">
        <v>2648</v>
      </c>
      <c r="Y47" s="66">
        <v>1236</v>
      </c>
      <c r="Z47" s="66">
        <v>3600</v>
      </c>
      <c r="AA47" s="66">
        <v>1997</v>
      </c>
      <c r="AB47" s="48">
        <f t="shared" si="1"/>
        <v>19479</v>
      </c>
      <c r="AC47" s="46">
        <f t="shared" si="2"/>
        <v>1267</v>
      </c>
      <c r="AD47" s="41"/>
      <c r="AE47" s="66">
        <v>380000</v>
      </c>
      <c r="AF47" s="66">
        <v>31500</v>
      </c>
      <c r="AG47" s="66">
        <v>43983</v>
      </c>
      <c r="AH47" s="66">
        <v>0</v>
      </c>
      <c r="AI47" s="62">
        <f t="shared" si="3"/>
        <v>455483</v>
      </c>
      <c r="AJ47" s="66">
        <v>0</v>
      </c>
      <c r="AK47" s="62">
        <f t="shared" si="4"/>
        <v>455483</v>
      </c>
      <c r="AL47" s="41"/>
      <c r="AM47" s="89"/>
      <c r="AN47" s="41"/>
    </row>
    <row r="48" spans="1:40" ht="14.25" customHeight="1">
      <c r="A48" s="4">
        <f t="shared" si="5"/>
        <v>44</v>
      </c>
      <c r="B48" s="43" t="s">
        <v>305</v>
      </c>
      <c r="C48" s="43">
        <v>9783</v>
      </c>
      <c r="D48" s="65" t="s">
        <v>273</v>
      </c>
      <c r="E48" s="51">
        <f t="shared" si="6"/>
      </c>
      <c r="F48" s="137" t="s">
        <v>316</v>
      </c>
      <c r="G48" s="74">
        <v>51017</v>
      </c>
      <c r="H48" s="66">
        <v>713</v>
      </c>
      <c r="I48" s="66">
        <v>0</v>
      </c>
      <c r="J48" s="66">
        <v>0</v>
      </c>
      <c r="K48" s="66">
        <v>0</v>
      </c>
      <c r="L48" s="66">
        <v>0</v>
      </c>
      <c r="M48" s="66">
        <v>2090</v>
      </c>
      <c r="N48" s="66">
        <v>16119</v>
      </c>
      <c r="O48" s="66">
        <v>3078</v>
      </c>
      <c r="P48" s="66">
        <v>4354</v>
      </c>
      <c r="Q48" s="53">
        <f t="shared" si="0"/>
        <v>77371</v>
      </c>
      <c r="R48" s="12"/>
      <c r="S48" s="66">
        <v>46693</v>
      </c>
      <c r="T48" s="66">
        <v>15600</v>
      </c>
      <c r="U48" s="66">
        <v>1770</v>
      </c>
      <c r="V48" s="66">
        <v>0</v>
      </c>
      <c r="W48" s="66">
        <v>11135</v>
      </c>
      <c r="X48" s="66">
        <v>9180</v>
      </c>
      <c r="Y48" s="66">
        <v>0</v>
      </c>
      <c r="Z48" s="66">
        <v>960</v>
      </c>
      <c r="AA48" s="66">
        <v>4145</v>
      </c>
      <c r="AB48" s="48">
        <f t="shared" si="1"/>
        <v>89483</v>
      </c>
      <c r="AC48" s="46">
        <f t="shared" si="2"/>
        <v>-12112</v>
      </c>
      <c r="AD48" s="41"/>
      <c r="AE48" s="66">
        <v>0</v>
      </c>
      <c r="AF48" s="66">
        <v>0</v>
      </c>
      <c r="AG48" s="66">
        <v>175958</v>
      </c>
      <c r="AH48" s="66">
        <v>1595</v>
      </c>
      <c r="AI48" s="62">
        <f t="shared" si="3"/>
        <v>177553</v>
      </c>
      <c r="AJ48" s="66">
        <v>2128</v>
      </c>
      <c r="AK48" s="62">
        <f t="shared" si="4"/>
        <v>175425</v>
      </c>
      <c r="AL48" s="41"/>
      <c r="AM48" s="89"/>
      <c r="AN48" s="41"/>
    </row>
    <row r="49" spans="1:40" ht="14.25" customHeight="1">
      <c r="A49" s="4">
        <f t="shared" si="5"/>
        <v>45</v>
      </c>
      <c r="B49" s="43" t="s">
        <v>305</v>
      </c>
      <c r="C49" s="43">
        <v>9838</v>
      </c>
      <c r="D49" s="65" t="s">
        <v>210</v>
      </c>
      <c r="E49" s="51">
        <f t="shared" si="6"/>
        <v>1</v>
      </c>
      <c r="F49" s="137" t="s">
        <v>315</v>
      </c>
      <c r="G49" s="74">
        <v>20942</v>
      </c>
      <c r="H49" s="66">
        <v>0</v>
      </c>
      <c r="I49" s="66">
        <v>630</v>
      </c>
      <c r="J49" s="66">
        <v>0</v>
      </c>
      <c r="K49" s="66">
        <v>0</v>
      </c>
      <c r="L49" s="66">
        <v>3215</v>
      </c>
      <c r="M49" s="66">
        <v>6155</v>
      </c>
      <c r="N49" s="66">
        <v>6846</v>
      </c>
      <c r="O49" s="66">
        <v>0</v>
      </c>
      <c r="P49" s="66">
        <v>0</v>
      </c>
      <c r="Q49" s="53">
        <f t="shared" si="0"/>
        <v>37788</v>
      </c>
      <c r="R49" s="10"/>
      <c r="S49" s="66">
        <v>0</v>
      </c>
      <c r="T49" s="66">
        <v>0</v>
      </c>
      <c r="U49" s="66">
        <v>0</v>
      </c>
      <c r="V49" s="66">
        <v>0</v>
      </c>
      <c r="W49" s="66">
        <v>11642</v>
      </c>
      <c r="X49" s="66">
        <v>3412</v>
      </c>
      <c r="Y49" s="66">
        <v>1967</v>
      </c>
      <c r="Z49" s="66">
        <v>915</v>
      </c>
      <c r="AA49" s="66"/>
      <c r="AB49" s="48">
        <f t="shared" si="1"/>
        <v>17936</v>
      </c>
      <c r="AC49" s="46">
        <f t="shared" si="2"/>
        <v>19852</v>
      </c>
      <c r="AD49" s="41"/>
      <c r="AE49" s="66">
        <v>710000</v>
      </c>
      <c r="AF49" s="66">
        <v>135000</v>
      </c>
      <c r="AG49" s="66">
        <v>177711</v>
      </c>
      <c r="AH49" s="66">
        <v>0</v>
      </c>
      <c r="AI49" s="62">
        <f t="shared" si="3"/>
        <v>1022711</v>
      </c>
      <c r="AJ49" s="66">
        <v>0</v>
      </c>
      <c r="AK49" s="62">
        <f t="shared" si="4"/>
        <v>1022711</v>
      </c>
      <c r="AL49" s="41"/>
      <c r="AM49" s="89"/>
      <c r="AN49" s="41"/>
    </row>
    <row r="50" spans="1:40" ht="14.25" customHeight="1">
      <c r="A50" s="4">
        <f t="shared" si="5"/>
        <v>46</v>
      </c>
      <c r="B50" s="43" t="s">
        <v>305</v>
      </c>
      <c r="C50" s="43">
        <v>9803</v>
      </c>
      <c r="D50" s="65" t="s">
        <v>189</v>
      </c>
      <c r="E50" s="51">
        <f t="shared" si="6"/>
      </c>
      <c r="F50" s="137" t="s">
        <v>316</v>
      </c>
      <c r="G50" s="74">
        <v>30639</v>
      </c>
      <c r="H50" s="66">
        <v>0</v>
      </c>
      <c r="I50" s="66">
        <v>11250</v>
      </c>
      <c r="J50" s="66">
        <v>0</v>
      </c>
      <c r="K50" s="66">
        <v>1307</v>
      </c>
      <c r="L50" s="66">
        <v>0</v>
      </c>
      <c r="M50" s="66">
        <v>0</v>
      </c>
      <c r="N50" s="66">
        <v>107</v>
      </c>
      <c r="O50" s="66">
        <v>0</v>
      </c>
      <c r="P50" s="66">
        <v>3080</v>
      </c>
      <c r="Q50" s="53">
        <f t="shared" si="0"/>
        <v>46383</v>
      </c>
      <c r="R50" s="28"/>
      <c r="S50" s="66">
        <v>11729</v>
      </c>
      <c r="T50" s="66">
        <v>0</v>
      </c>
      <c r="U50" s="66">
        <v>0</v>
      </c>
      <c r="V50" s="66">
        <v>0</v>
      </c>
      <c r="W50" s="66">
        <v>7991</v>
      </c>
      <c r="X50" s="66">
        <v>2508</v>
      </c>
      <c r="Y50" s="66">
        <v>11850</v>
      </c>
      <c r="Z50" s="66">
        <v>0</v>
      </c>
      <c r="AA50" s="66">
        <v>7563</v>
      </c>
      <c r="AB50" s="48">
        <f t="shared" si="1"/>
        <v>41641</v>
      </c>
      <c r="AC50" s="46">
        <f t="shared" si="2"/>
        <v>4742</v>
      </c>
      <c r="AD50" s="41"/>
      <c r="AE50" s="66">
        <v>0</v>
      </c>
      <c r="AF50" s="66">
        <v>0</v>
      </c>
      <c r="AG50" s="66">
        <v>14455</v>
      </c>
      <c r="AH50" s="66">
        <v>0</v>
      </c>
      <c r="AI50" s="62">
        <f t="shared" si="3"/>
        <v>14455</v>
      </c>
      <c r="AJ50" s="66">
        <v>0</v>
      </c>
      <c r="AK50" s="62">
        <f t="shared" si="4"/>
        <v>14455</v>
      </c>
      <c r="AL50" s="41"/>
      <c r="AM50" s="89"/>
      <c r="AN50" s="41"/>
    </row>
    <row r="51" spans="1:40" ht="14.25" customHeight="1">
      <c r="A51" s="4">
        <f t="shared" si="5"/>
        <v>47</v>
      </c>
      <c r="B51" s="43" t="s">
        <v>305</v>
      </c>
      <c r="C51" s="43">
        <v>9760</v>
      </c>
      <c r="D51" s="65" t="s">
        <v>170</v>
      </c>
      <c r="E51" s="51">
        <f t="shared" si="6"/>
        <v>1</v>
      </c>
      <c r="F51" s="137" t="s">
        <v>315</v>
      </c>
      <c r="G51" s="74">
        <v>48105</v>
      </c>
      <c r="H51" s="66">
        <v>0</v>
      </c>
      <c r="I51" s="66">
        <v>600</v>
      </c>
      <c r="J51" s="66">
        <v>0</v>
      </c>
      <c r="K51" s="66">
        <v>0</v>
      </c>
      <c r="L51" s="66">
        <v>95416</v>
      </c>
      <c r="M51" s="66">
        <v>8820</v>
      </c>
      <c r="N51" s="66">
        <v>2564</v>
      </c>
      <c r="O51" s="66">
        <v>0</v>
      </c>
      <c r="P51" s="66">
        <v>1339</v>
      </c>
      <c r="Q51" s="53">
        <f t="shared" si="0"/>
        <v>156844</v>
      </c>
      <c r="R51" s="12"/>
      <c r="S51" s="66">
        <v>9240</v>
      </c>
      <c r="T51" s="66"/>
      <c r="U51" s="66"/>
      <c r="V51" s="66"/>
      <c r="W51" s="66">
        <v>20925</v>
      </c>
      <c r="X51" s="66">
        <v>9342</v>
      </c>
      <c r="Y51" s="66"/>
      <c r="Z51" s="66">
        <v>1702</v>
      </c>
      <c r="AA51" s="66"/>
      <c r="AB51" s="48">
        <f t="shared" si="1"/>
        <v>41209</v>
      </c>
      <c r="AC51" s="46">
        <f t="shared" si="2"/>
        <v>115635</v>
      </c>
      <c r="AD51" s="41"/>
      <c r="AE51" s="66">
        <v>2605000</v>
      </c>
      <c r="AF51" s="66"/>
      <c r="AG51" s="66">
        <v>288644</v>
      </c>
      <c r="AH51" s="66"/>
      <c r="AI51" s="62">
        <f t="shared" si="3"/>
        <v>2893644</v>
      </c>
      <c r="AJ51" s="66"/>
      <c r="AK51" s="62">
        <f t="shared" si="4"/>
        <v>2893644</v>
      </c>
      <c r="AL51" s="41"/>
      <c r="AM51" s="89"/>
      <c r="AN51" s="41"/>
    </row>
    <row r="52" spans="1:40" ht="14.25" customHeight="1">
      <c r="A52" s="4">
        <f t="shared" si="5"/>
        <v>48</v>
      </c>
      <c r="B52" s="43" t="s">
        <v>305</v>
      </c>
      <c r="C52" s="43">
        <v>9786</v>
      </c>
      <c r="D52" s="65" t="s">
        <v>185</v>
      </c>
      <c r="E52" s="51">
        <f t="shared" si="6"/>
      </c>
      <c r="F52" s="137" t="s">
        <v>316</v>
      </c>
      <c r="G52" s="74">
        <v>13444</v>
      </c>
      <c r="H52" s="66">
        <v>75</v>
      </c>
      <c r="I52" s="66">
        <v>0</v>
      </c>
      <c r="J52" s="66">
        <v>0</v>
      </c>
      <c r="K52" s="66">
        <v>200</v>
      </c>
      <c r="L52" s="66">
        <v>0</v>
      </c>
      <c r="M52" s="66">
        <v>507</v>
      </c>
      <c r="N52" s="66">
        <v>6135</v>
      </c>
      <c r="O52" s="66">
        <v>77</v>
      </c>
      <c r="P52" s="66">
        <v>188</v>
      </c>
      <c r="Q52" s="53">
        <f t="shared" si="0"/>
        <v>20626</v>
      </c>
      <c r="R52" s="12"/>
      <c r="S52" s="66">
        <v>5751</v>
      </c>
      <c r="T52" s="66">
        <v>0</v>
      </c>
      <c r="U52" s="66">
        <v>0</v>
      </c>
      <c r="V52" s="66">
        <v>0</v>
      </c>
      <c r="W52" s="66">
        <v>767</v>
      </c>
      <c r="X52" s="66">
        <v>10487</v>
      </c>
      <c r="Y52" s="66">
        <v>79</v>
      </c>
      <c r="Z52" s="66">
        <v>0</v>
      </c>
      <c r="AA52" s="66">
        <v>338</v>
      </c>
      <c r="AB52" s="48">
        <f t="shared" si="1"/>
        <v>17422</v>
      </c>
      <c r="AC52" s="46">
        <f t="shared" si="2"/>
        <v>3204</v>
      </c>
      <c r="AD52" s="41"/>
      <c r="AE52" s="66">
        <v>355000</v>
      </c>
      <c r="AF52" s="66">
        <v>3884</v>
      </c>
      <c r="AG52" s="66">
        <v>199362</v>
      </c>
      <c r="AH52" s="66">
        <v>0</v>
      </c>
      <c r="AI52" s="62">
        <f t="shared" si="3"/>
        <v>558246</v>
      </c>
      <c r="AJ52" s="66">
        <v>15000</v>
      </c>
      <c r="AK52" s="62">
        <f t="shared" si="4"/>
        <v>543246</v>
      </c>
      <c r="AL52" s="41"/>
      <c r="AM52" s="89"/>
      <c r="AN52" s="41"/>
    </row>
    <row r="53" spans="1:40" ht="14.25" customHeight="1">
      <c r="A53" s="4">
        <f t="shared" si="5"/>
        <v>49</v>
      </c>
      <c r="B53" s="43" t="s">
        <v>305</v>
      </c>
      <c r="C53" s="43">
        <v>9804</v>
      </c>
      <c r="D53" s="65" t="s">
        <v>190</v>
      </c>
      <c r="E53" s="51">
        <f t="shared" si="6"/>
      </c>
      <c r="F53" s="137" t="s">
        <v>316</v>
      </c>
      <c r="G53" s="74">
        <v>62293</v>
      </c>
      <c r="H53" s="66">
        <v>0</v>
      </c>
      <c r="I53" s="66">
        <v>0</v>
      </c>
      <c r="J53" s="66"/>
      <c r="K53" s="66">
        <v>0</v>
      </c>
      <c r="L53" s="66">
        <v>0</v>
      </c>
      <c r="M53" s="66">
        <v>0</v>
      </c>
      <c r="N53" s="66">
        <v>769</v>
      </c>
      <c r="O53" s="66">
        <v>949</v>
      </c>
      <c r="P53" s="66">
        <v>0</v>
      </c>
      <c r="Q53" s="53">
        <f t="shared" si="0"/>
        <v>64011</v>
      </c>
      <c r="R53" s="28"/>
      <c r="S53" s="66">
        <v>51555</v>
      </c>
      <c r="T53" s="66">
        <v>1826</v>
      </c>
      <c r="U53" s="66">
        <v>6445</v>
      </c>
      <c r="V53" s="66"/>
      <c r="W53" s="66">
        <v>8057</v>
      </c>
      <c r="X53" s="66">
        <v>1271</v>
      </c>
      <c r="Y53" s="66">
        <v>6257</v>
      </c>
      <c r="Z53" s="66">
        <v>0</v>
      </c>
      <c r="AA53" s="66">
        <v>2140</v>
      </c>
      <c r="AB53" s="48">
        <f t="shared" si="1"/>
        <v>77551</v>
      </c>
      <c r="AC53" s="46">
        <f t="shared" si="2"/>
        <v>-13540</v>
      </c>
      <c r="AD53" s="41"/>
      <c r="AE53" s="66">
        <v>915605</v>
      </c>
      <c r="AF53" s="66">
        <v>8644</v>
      </c>
      <c r="AG53" s="66">
        <v>46605</v>
      </c>
      <c r="AH53" s="66">
        <v>0</v>
      </c>
      <c r="AI53" s="62">
        <f t="shared" si="3"/>
        <v>970854</v>
      </c>
      <c r="AJ53" s="66">
        <v>0</v>
      </c>
      <c r="AK53" s="62">
        <f t="shared" si="4"/>
        <v>970854</v>
      </c>
      <c r="AL53" s="41"/>
      <c r="AM53" s="89"/>
      <c r="AN53" s="41"/>
    </row>
    <row r="54" spans="1:40" ht="14.25" customHeight="1">
      <c r="A54" s="4">
        <f t="shared" si="5"/>
        <v>50</v>
      </c>
      <c r="B54" s="43" t="s">
        <v>305</v>
      </c>
      <c r="C54" s="43">
        <v>9787</v>
      </c>
      <c r="D54" s="65" t="s">
        <v>179</v>
      </c>
      <c r="E54" s="51">
        <f t="shared" si="6"/>
      </c>
      <c r="F54" s="137" t="s">
        <v>316</v>
      </c>
      <c r="G54" s="74">
        <v>13209</v>
      </c>
      <c r="H54" s="66">
        <v>139</v>
      </c>
      <c r="I54" s="66">
        <v>0</v>
      </c>
      <c r="J54" s="66">
        <v>0</v>
      </c>
      <c r="K54" s="66">
        <v>0</v>
      </c>
      <c r="L54" s="66">
        <v>0</v>
      </c>
      <c r="M54" s="66">
        <v>1574</v>
      </c>
      <c r="N54" s="66">
        <v>20620</v>
      </c>
      <c r="O54" s="66">
        <v>0</v>
      </c>
      <c r="P54" s="66">
        <v>5628</v>
      </c>
      <c r="Q54" s="53">
        <f t="shared" si="0"/>
        <v>41170</v>
      </c>
      <c r="R54" s="10"/>
      <c r="S54" s="66">
        <v>10901</v>
      </c>
      <c r="T54" s="66">
        <v>0</v>
      </c>
      <c r="U54" s="66">
        <v>11</v>
      </c>
      <c r="V54" s="66">
        <v>0</v>
      </c>
      <c r="W54" s="66">
        <v>26777</v>
      </c>
      <c r="X54" s="66">
        <v>9039</v>
      </c>
      <c r="Y54" s="66">
        <v>139</v>
      </c>
      <c r="Z54" s="66">
        <v>0</v>
      </c>
      <c r="AA54" s="66">
        <v>930</v>
      </c>
      <c r="AB54" s="48">
        <f t="shared" si="1"/>
        <v>47797</v>
      </c>
      <c r="AC54" s="46">
        <f t="shared" si="2"/>
        <v>-6627</v>
      </c>
      <c r="AD54" s="41"/>
      <c r="AE54" s="66">
        <v>535000</v>
      </c>
      <c r="AF54" s="66">
        <v>0</v>
      </c>
      <c r="AG54" s="66">
        <v>462597</v>
      </c>
      <c r="AH54" s="66">
        <v>4808</v>
      </c>
      <c r="AI54" s="62">
        <f t="shared" si="3"/>
        <v>1002405</v>
      </c>
      <c r="AJ54" s="66">
        <v>1394</v>
      </c>
      <c r="AK54" s="62">
        <f t="shared" si="4"/>
        <v>1001011</v>
      </c>
      <c r="AL54" s="41"/>
      <c r="AM54" s="89"/>
      <c r="AN54" s="41"/>
    </row>
    <row r="55" spans="1:40" ht="14.25" customHeight="1">
      <c r="A55" s="4">
        <f t="shared" si="5"/>
        <v>51</v>
      </c>
      <c r="B55" s="43" t="s">
        <v>305</v>
      </c>
      <c r="C55" s="43">
        <v>9762</v>
      </c>
      <c r="D55" s="65" t="s">
        <v>200</v>
      </c>
      <c r="E55" s="51">
        <f t="shared" si="6"/>
      </c>
      <c r="F55" s="137" t="s">
        <v>316</v>
      </c>
      <c r="G55" s="74">
        <v>13750</v>
      </c>
      <c r="H55" s="66">
        <v>1084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603</v>
      </c>
      <c r="P55" s="66">
        <v>8796</v>
      </c>
      <c r="Q55" s="53">
        <f aca="true" t="shared" si="7" ref="Q55:Q69">SUM(G55:P55)</f>
        <v>24233</v>
      </c>
      <c r="R55" s="10"/>
      <c r="S55" s="66">
        <v>0</v>
      </c>
      <c r="T55" s="66">
        <v>0</v>
      </c>
      <c r="U55" s="66">
        <v>0</v>
      </c>
      <c r="V55" s="66">
        <v>0</v>
      </c>
      <c r="W55" s="66">
        <v>12644</v>
      </c>
      <c r="X55" s="66">
        <v>4877</v>
      </c>
      <c r="Y55" s="66">
        <v>6605</v>
      </c>
      <c r="Z55" s="66">
        <v>0</v>
      </c>
      <c r="AA55" s="66">
        <v>0</v>
      </c>
      <c r="AB55" s="48">
        <f aca="true" t="shared" si="8" ref="AB55:AB69">SUM(S55:AA55)</f>
        <v>24126</v>
      </c>
      <c r="AC55" s="46">
        <f aca="true" t="shared" si="9" ref="AC55:AC70">+Q55-AB55</f>
        <v>107</v>
      </c>
      <c r="AD55" s="41"/>
      <c r="AE55" s="66">
        <v>400000</v>
      </c>
      <c r="AF55" s="66">
        <v>5000</v>
      </c>
      <c r="AG55" s="66">
        <v>41414</v>
      </c>
      <c r="AH55" s="66">
        <v>0</v>
      </c>
      <c r="AI55" s="62">
        <f aca="true" t="shared" si="10" ref="AI55:AI69">SUM(AE55:AH55)</f>
        <v>446414</v>
      </c>
      <c r="AJ55" s="66">
        <v>0</v>
      </c>
      <c r="AK55" s="62">
        <f aca="true" t="shared" si="11" ref="AK55:AK69">+AI55-AJ55</f>
        <v>446414</v>
      </c>
      <c r="AL55" s="41"/>
      <c r="AM55" s="89"/>
      <c r="AN55" s="41"/>
    </row>
    <row r="56" spans="1:40" ht="14.25" customHeight="1">
      <c r="A56" s="4">
        <f t="shared" si="5"/>
        <v>52</v>
      </c>
      <c r="B56" s="43" t="s">
        <v>305</v>
      </c>
      <c r="C56" s="43">
        <v>9818</v>
      </c>
      <c r="D56" s="65" t="s">
        <v>201</v>
      </c>
      <c r="E56" s="51">
        <f t="shared" si="6"/>
      </c>
      <c r="F56" s="137" t="s">
        <v>316</v>
      </c>
      <c r="G56" s="74">
        <v>163883</v>
      </c>
      <c r="H56" s="66">
        <v>0</v>
      </c>
      <c r="I56" s="66">
        <v>6257</v>
      </c>
      <c r="J56" s="66">
        <v>0</v>
      </c>
      <c r="K56" s="66">
        <v>14500</v>
      </c>
      <c r="L56" s="66">
        <v>0</v>
      </c>
      <c r="M56" s="66">
        <v>121</v>
      </c>
      <c r="N56" s="66">
        <v>1319</v>
      </c>
      <c r="O56" s="66">
        <v>0</v>
      </c>
      <c r="P56" s="66">
        <v>0</v>
      </c>
      <c r="Q56" s="53">
        <f t="shared" si="7"/>
        <v>186080</v>
      </c>
      <c r="R56" s="10"/>
      <c r="S56" s="66">
        <v>56868</v>
      </c>
      <c r="T56" s="66">
        <v>0</v>
      </c>
      <c r="U56" s="66">
        <v>5204</v>
      </c>
      <c r="V56" s="66">
        <v>36547</v>
      </c>
      <c r="W56" s="66">
        <v>21717</v>
      </c>
      <c r="X56" s="66">
        <v>21045</v>
      </c>
      <c r="Y56" s="66">
        <v>9139</v>
      </c>
      <c r="Z56" s="66">
        <v>9970</v>
      </c>
      <c r="AA56" s="66">
        <v>1414</v>
      </c>
      <c r="AB56" s="48">
        <f t="shared" si="8"/>
        <v>161904</v>
      </c>
      <c r="AC56" s="46">
        <f t="shared" si="9"/>
        <v>24176</v>
      </c>
      <c r="AD56" s="41"/>
      <c r="AE56" s="66">
        <v>2098240</v>
      </c>
      <c r="AF56" s="66">
        <v>67883</v>
      </c>
      <c r="AG56" s="66">
        <v>40792</v>
      </c>
      <c r="AH56" s="66">
        <v>0</v>
      </c>
      <c r="AI56" s="62">
        <f t="shared" si="10"/>
        <v>2206915</v>
      </c>
      <c r="AJ56" s="66">
        <v>0</v>
      </c>
      <c r="AK56" s="62">
        <f t="shared" si="11"/>
        <v>2206915</v>
      </c>
      <c r="AL56" s="41"/>
      <c r="AM56" s="89"/>
      <c r="AN56" s="41"/>
    </row>
    <row r="57" spans="1:40" ht="14.25" customHeight="1">
      <c r="A57" s="4">
        <f t="shared" si="5"/>
        <v>53</v>
      </c>
      <c r="B57" s="43" t="s">
        <v>305</v>
      </c>
      <c r="C57" s="43">
        <v>9806</v>
      </c>
      <c r="D57" s="65" t="s">
        <v>192</v>
      </c>
      <c r="E57" s="51">
        <f t="shared" si="6"/>
        <v>1</v>
      </c>
      <c r="F57" s="137" t="s">
        <v>315</v>
      </c>
      <c r="G57" s="74">
        <v>22552</v>
      </c>
      <c r="H57" s="66">
        <v>0</v>
      </c>
      <c r="I57" s="66"/>
      <c r="J57" s="66">
        <v>0</v>
      </c>
      <c r="K57" s="66">
        <v>5654</v>
      </c>
      <c r="L57" s="66">
        <v>0</v>
      </c>
      <c r="M57" s="66">
        <v>17870</v>
      </c>
      <c r="N57" s="66">
        <v>2648</v>
      </c>
      <c r="O57" s="66">
        <v>746</v>
      </c>
      <c r="P57" s="66">
        <v>0</v>
      </c>
      <c r="Q57" s="53">
        <f t="shared" si="7"/>
        <v>49470</v>
      </c>
      <c r="R57" s="10"/>
      <c r="S57" s="66">
        <v>19033</v>
      </c>
      <c r="T57" s="66">
        <v>6240</v>
      </c>
      <c r="U57" s="66">
        <v>2296</v>
      </c>
      <c r="V57" s="66">
        <v>0</v>
      </c>
      <c r="W57" s="66">
        <v>10318</v>
      </c>
      <c r="X57" s="66">
        <v>4643</v>
      </c>
      <c r="Y57" s="66">
        <v>975</v>
      </c>
      <c r="Z57" s="66">
        <v>0</v>
      </c>
      <c r="AA57" s="66">
        <v>1145</v>
      </c>
      <c r="AB57" s="48">
        <f t="shared" si="8"/>
        <v>44650</v>
      </c>
      <c r="AC57" s="46">
        <f t="shared" si="9"/>
        <v>4820</v>
      </c>
      <c r="AD57" s="41"/>
      <c r="AE57" s="66">
        <v>652000</v>
      </c>
      <c r="AF57" s="66">
        <v>2927</v>
      </c>
      <c r="AG57" s="66">
        <v>509606</v>
      </c>
      <c r="AH57" s="66"/>
      <c r="AI57" s="62">
        <f t="shared" si="10"/>
        <v>1164533</v>
      </c>
      <c r="AJ57" s="66">
        <v>2419</v>
      </c>
      <c r="AK57" s="62">
        <f t="shared" si="11"/>
        <v>1162114</v>
      </c>
      <c r="AL57" s="41"/>
      <c r="AM57" s="89"/>
      <c r="AN57" s="41"/>
    </row>
    <row r="58" spans="1:40" ht="14.25" customHeight="1">
      <c r="A58" s="4">
        <f t="shared" si="5"/>
        <v>54</v>
      </c>
      <c r="B58" s="43" t="s">
        <v>305</v>
      </c>
      <c r="C58" s="43">
        <v>9819</v>
      </c>
      <c r="D58" s="65" t="s">
        <v>202</v>
      </c>
      <c r="E58" s="51">
        <f t="shared" si="6"/>
      </c>
      <c r="F58" s="137" t="s">
        <v>316</v>
      </c>
      <c r="G58" s="74">
        <v>88373</v>
      </c>
      <c r="H58" s="66">
        <v>0</v>
      </c>
      <c r="I58" s="66">
        <v>21670</v>
      </c>
      <c r="J58" s="66">
        <v>0</v>
      </c>
      <c r="K58" s="66">
        <v>280</v>
      </c>
      <c r="L58" s="66">
        <v>0</v>
      </c>
      <c r="M58" s="66">
        <v>0</v>
      </c>
      <c r="N58" s="66">
        <v>1199</v>
      </c>
      <c r="O58" s="66">
        <v>0</v>
      </c>
      <c r="P58" s="66">
        <v>0</v>
      </c>
      <c r="Q58" s="53">
        <f t="shared" si="7"/>
        <v>111522</v>
      </c>
      <c r="R58" s="12"/>
      <c r="S58" s="66">
        <v>56903</v>
      </c>
      <c r="T58" s="66">
        <v>0</v>
      </c>
      <c r="U58" s="66">
        <v>269</v>
      </c>
      <c r="V58" s="66">
        <v>12315</v>
      </c>
      <c r="W58" s="66">
        <v>15293</v>
      </c>
      <c r="X58" s="66">
        <v>20925</v>
      </c>
      <c r="Y58" s="66">
        <v>1200</v>
      </c>
      <c r="Z58" s="66">
        <v>21615</v>
      </c>
      <c r="AA58" s="66">
        <v>0</v>
      </c>
      <c r="AB58" s="48">
        <f t="shared" si="8"/>
        <v>128520</v>
      </c>
      <c r="AC58" s="46">
        <f t="shared" si="9"/>
        <v>-16998</v>
      </c>
      <c r="AD58" s="41"/>
      <c r="AE58" s="66">
        <v>2244000</v>
      </c>
      <c r="AF58" s="66">
        <v>73000</v>
      </c>
      <c r="AG58" s="66">
        <v>37827</v>
      </c>
      <c r="AH58" s="66">
        <v>0</v>
      </c>
      <c r="AI58" s="62">
        <f t="shared" si="10"/>
        <v>2354827</v>
      </c>
      <c r="AJ58" s="66">
        <v>0</v>
      </c>
      <c r="AK58" s="62">
        <f t="shared" si="11"/>
        <v>2354827</v>
      </c>
      <c r="AL58" s="41"/>
      <c r="AM58" s="89"/>
      <c r="AN58" s="41"/>
    </row>
    <row r="59" spans="1:40" ht="14.25" customHeight="1">
      <c r="A59" s="4">
        <f t="shared" si="5"/>
        <v>55</v>
      </c>
      <c r="B59" s="43" t="s">
        <v>305</v>
      </c>
      <c r="C59" s="43">
        <v>9842</v>
      </c>
      <c r="D59" s="65" t="s">
        <v>274</v>
      </c>
      <c r="E59" s="51">
        <f t="shared" si="6"/>
        <v>1</v>
      </c>
      <c r="F59" s="137" t="s">
        <v>315</v>
      </c>
      <c r="G59" s="74">
        <v>91099</v>
      </c>
      <c r="H59" s="66">
        <v>450</v>
      </c>
      <c r="I59" s="66">
        <v>553</v>
      </c>
      <c r="J59" s="66">
        <v>21264</v>
      </c>
      <c r="K59" s="66">
        <v>0</v>
      </c>
      <c r="L59" s="66">
        <v>0</v>
      </c>
      <c r="M59" s="66">
        <v>3301</v>
      </c>
      <c r="N59" s="66">
        <v>205</v>
      </c>
      <c r="O59" s="66">
        <v>2771</v>
      </c>
      <c r="P59" s="66">
        <v>7487</v>
      </c>
      <c r="Q59" s="53">
        <f t="shared" si="7"/>
        <v>127130</v>
      </c>
      <c r="R59" s="10"/>
      <c r="S59" s="66"/>
      <c r="T59" s="66"/>
      <c r="U59" s="66">
        <v>6354</v>
      </c>
      <c r="V59" s="66">
        <v>1299</v>
      </c>
      <c r="W59" s="66">
        <v>23892</v>
      </c>
      <c r="X59" s="66">
        <v>25151</v>
      </c>
      <c r="Y59" s="66">
        <v>10676</v>
      </c>
      <c r="Z59" s="66">
        <v>0</v>
      </c>
      <c r="AA59" s="66">
        <v>54000</v>
      </c>
      <c r="AB59" s="48">
        <f t="shared" si="8"/>
        <v>121372</v>
      </c>
      <c r="AC59" s="46">
        <f t="shared" si="9"/>
        <v>5758</v>
      </c>
      <c r="AD59" s="41"/>
      <c r="AE59" s="66">
        <v>1385000</v>
      </c>
      <c r="AF59" s="66">
        <v>2000</v>
      </c>
      <c r="AG59" s="66">
        <v>62342</v>
      </c>
      <c r="AH59" s="66">
        <v>0</v>
      </c>
      <c r="AI59" s="62">
        <f t="shared" si="10"/>
        <v>1449342</v>
      </c>
      <c r="AJ59" s="66">
        <v>0</v>
      </c>
      <c r="AK59" s="62">
        <f t="shared" si="11"/>
        <v>1449342</v>
      </c>
      <c r="AL59" s="41"/>
      <c r="AM59" s="89"/>
      <c r="AN59" s="41"/>
    </row>
    <row r="60" spans="1:40" ht="14.25" customHeight="1">
      <c r="A60" s="4">
        <f t="shared" si="5"/>
        <v>56</v>
      </c>
      <c r="B60" s="43" t="s">
        <v>305</v>
      </c>
      <c r="C60" s="43">
        <v>9856</v>
      </c>
      <c r="D60" s="65" t="s">
        <v>221</v>
      </c>
      <c r="E60" s="51">
        <f t="shared" si="6"/>
        <v>1</v>
      </c>
      <c r="F60" s="137" t="s">
        <v>315</v>
      </c>
      <c r="G60" s="74">
        <v>107829</v>
      </c>
      <c r="H60" s="66">
        <v>26931</v>
      </c>
      <c r="I60" s="66"/>
      <c r="J60" s="66"/>
      <c r="K60" s="66">
        <v>0</v>
      </c>
      <c r="L60" s="66"/>
      <c r="M60" s="66">
        <v>32179</v>
      </c>
      <c r="N60" s="66">
        <v>13140</v>
      </c>
      <c r="O60" s="66">
        <v>3850</v>
      </c>
      <c r="P60" s="66">
        <v>6370</v>
      </c>
      <c r="Q60" s="53">
        <f t="shared" si="7"/>
        <v>190299</v>
      </c>
      <c r="R60" s="10"/>
      <c r="S60" s="66">
        <v>20000</v>
      </c>
      <c r="T60" s="66"/>
      <c r="U60" s="66">
        <v>6830</v>
      </c>
      <c r="V60" s="66">
        <v>20765</v>
      </c>
      <c r="W60" s="66">
        <v>41260</v>
      </c>
      <c r="X60" s="66">
        <v>26739</v>
      </c>
      <c r="Y60" s="66">
        <v>8603</v>
      </c>
      <c r="Z60" s="66">
        <v>1300</v>
      </c>
      <c r="AA60" s="66">
        <v>28416</v>
      </c>
      <c r="AB60" s="48">
        <f t="shared" si="8"/>
        <v>153913</v>
      </c>
      <c r="AC60" s="46">
        <f t="shared" si="9"/>
        <v>36386</v>
      </c>
      <c r="AD60" s="41"/>
      <c r="AE60" s="66">
        <v>3588461</v>
      </c>
      <c r="AF60" s="66">
        <v>208178</v>
      </c>
      <c r="AG60" s="66">
        <v>250005</v>
      </c>
      <c r="AH60" s="66"/>
      <c r="AI60" s="62">
        <f t="shared" si="10"/>
        <v>4046644</v>
      </c>
      <c r="AJ60" s="66">
        <v>9865</v>
      </c>
      <c r="AK60" s="62">
        <f t="shared" si="11"/>
        <v>4036779</v>
      </c>
      <c r="AL60" s="41"/>
      <c r="AM60" s="89"/>
      <c r="AN60" s="41"/>
    </row>
    <row r="61" spans="1:40" ht="14.25" customHeight="1">
      <c r="A61" s="4">
        <f t="shared" si="5"/>
        <v>57</v>
      </c>
      <c r="B61" s="43" t="s">
        <v>305</v>
      </c>
      <c r="C61" s="43">
        <v>9761</v>
      </c>
      <c r="D61" s="65" t="s">
        <v>171</v>
      </c>
      <c r="E61" s="51">
        <f t="shared" si="6"/>
        <v>1</v>
      </c>
      <c r="F61" s="137" t="s">
        <v>315</v>
      </c>
      <c r="G61" s="74">
        <v>111883</v>
      </c>
      <c r="H61" s="66">
        <v>0</v>
      </c>
      <c r="I61" s="66">
        <v>36462</v>
      </c>
      <c r="J61" s="66">
        <v>0</v>
      </c>
      <c r="K61" s="66">
        <v>19700</v>
      </c>
      <c r="L61" s="66"/>
      <c r="M61" s="66">
        <v>12900</v>
      </c>
      <c r="N61" s="66">
        <v>10053</v>
      </c>
      <c r="O61" s="66">
        <v>34780</v>
      </c>
      <c r="P61" s="66">
        <v>5707</v>
      </c>
      <c r="Q61" s="53">
        <f t="shared" si="7"/>
        <v>231485</v>
      </c>
      <c r="R61" s="28"/>
      <c r="S61" s="66">
        <v>58659</v>
      </c>
      <c r="T61" s="66">
        <v>18210</v>
      </c>
      <c r="U61" s="66">
        <v>10758</v>
      </c>
      <c r="V61" s="66">
        <v>46151</v>
      </c>
      <c r="W61" s="66">
        <v>12965</v>
      </c>
      <c r="X61" s="66">
        <v>27896</v>
      </c>
      <c r="Y61" s="66">
        <v>7116</v>
      </c>
      <c r="Z61" s="66">
        <v>37603</v>
      </c>
      <c r="AA61" s="66">
        <v>0</v>
      </c>
      <c r="AB61" s="48">
        <f t="shared" si="8"/>
        <v>219358</v>
      </c>
      <c r="AC61" s="46">
        <f t="shared" si="9"/>
        <v>12127</v>
      </c>
      <c r="AD61" s="41"/>
      <c r="AE61" s="66">
        <v>0</v>
      </c>
      <c r="AF61" s="66">
        <v>0</v>
      </c>
      <c r="AG61" s="66">
        <v>289287</v>
      </c>
      <c r="AH61" s="66">
        <v>2203</v>
      </c>
      <c r="AI61" s="62">
        <f t="shared" si="10"/>
        <v>291490</v>
      </c>
      <c r="AJ61" s="66">
        <v>0</v>
      </c>
      <c r="AK61" s="62">
        <f t="shared" si="11"/>
        <v>291490</v>
      </c>
      <c r="AL61" s="41"/>
      <c r="AM61" s="89"/>
      <c r="AN61" s="41"/>
    </row>
    <row r="62" spans="1:40" ht="14.25" customHeight="1">
      <c r="A62" s="4">
        <f t="shared" si="5"/>
        <v>58</v>
      </c>
      <c r="B62" s="43" t="s">
        <v>305</v>
      </c>
      <c r="C62" s="43">
        <v>9834</v>
      </c>
      <c r="D62" s="65" t="s">
        <v>216</v>
      </c>
      <c r="E62" s="51">
        <f t="shared" si="6"/>
        <v>1</v>
      </c>
      <c r="F62" s="137" t="s">
        <v>315</v>
      </c>
      <c r="G62" s="74">
        <v>22893</v>
      </c>
      <c r="H62" s="66">
        <v>0</v>
      </c>
      <c r="I62" s="66">
        <v>517</v>
      </c>
      <c r="J62" s="66">
        <v>0</v>
      </c>
      <c r="K62" s="66"/>
      <c r="L62" s="66">
        <v>0</v>
      </c>
      <c r="M62" s="66">
        <v>910</v>
      </c>
      <c r="N62" s="66">
        <v>1743</v>
      </c>
      <c r="O62" s="66"/>
      <c r="P62" s="66">
        <v>21657</v>
      </c>
      <c r="Q62" s="53">
        <f t="shared" si="7"/>
        <v>47720</v>
      </c>
      <c r="R62" s="10"/>
      <c r="S62" s="66">
        <v>35897</v>
      </c>
      <c r="T62" s="66">
        <v>0</v>
      </c>
      <c r="U62" s="66"/>
      <c r="V62" s="66">
        <v>179</v>
      </c>
      <c r="W62" s="66">
        <v>15534</v>
      </c>
      <c r="X62" s="66">
        <v>6732</v>
      </c>
      <c r="Y62" s="66"/>
      <c r="Z62" s="66">
        <v>1641</v>
      </c>
      <c r="AA62" s="66"/>
      <c r="AB62" s="48">
        <f t="shared" si="8"/>
        <v>59983</v>
      </c>
      <c r="AC62" s="46">
        <f t="shared" si="9"/>
        <v>-12263</v>
      </c>
      <c r="AD62" s="41"/>
      <c r="AE62" s="66">
        <v>0</v>
      </c>
      <c r="AF62" s="66">
        <v>3823</v>
      </c>
      <c r="AG62" s="66">
        <v>66738</v>
      </c>
      <c r="AH62" s="66">
        <v>1035</v>
      </c>
      <c r="AI62" s="62">
        <f t="shared" si="10"/>
        <v>71596</v>
      </c>
      <c r="AJ62" s="66">
        <v>0</v>
      </c>
      <c r="AK62" s="62">
        <f t="shared" si="11"/>
        <v>71596</v>
      </c>
      <c r="AL62" s="41"/>
      <c r="AM62" s="89"/>
      <c r="AN62" s="41"/>
    </row>
    <row r="63" spans="1:40" ht="14.25" customHeight="1">
      <c r="A63" s="4">
        <f t="shared" si="5"/>
        <v>59</v>
      </c>
      <c r="B63" s="43" t="s">
        <v>305</v>
      </c>
      <c r="C63" s="43">
        <v>9791</v>
      </c>
      <c r="D63" s="65" t="s">
        <v>180</v>
      </c>
      <c r="E63" s="51">
        <f t="shared" si="6"/>
      </c>
      <c r="F63" s="137" t="s">
        <v>316</v>
      </c>
      <c r="G63" s="74">
        <v>15839</v>
      </c>
      <c r="H63" s="66">
        <v>1863</v>
      </c>
      <c r="I63" s="66">
        <v>0</v>
      </c>
      <c r="J63" s="66">
        <v>0</v>
      </c>
      <c r="K63" s="66">
        <v>0</v>
      </c>
      <c r="L63" s="66">
        <v>0</v>
      </c>
      <c r="M63" s="66">
        <v>135</v>
      </c>
      <c r="N63" s="66">
        <v>4831</v>
      </c>
      <c r="O63" s="66">
        <v>1734</v>
      </c>
      <c r="P63" s="66"/>
      <c r="Q63" s="53">
        <f t="shared" si="7"/>
        <v>24402</v>
      </c>
      <c r="R63" s="10"/>
      <c r="S63" s="66">
        <v>0</v>
      </c>
      <c r="T63" s="66">
        <v>0</v>
      </c>
      <c r="U63" s="66">
        <v>0</v>
      </c>
      <c r="V63" s="66">
        <v>7267</v>
      </c>
      <c r="W63" s="66">
        <v>11955</v>
      </c>
      <c r="X63" s="66">
        <v>4873</v>
      </c>
      <c r="Y63" s="66">
        <v>0</v>
      </c>
      <c r="Z63" s="66">
        <v>0</v>
      </c>
      <c r="AA63" s="66">
        <v>2898</v>
      </c>
      <c r="AB63" s="48">
        <f t="shared" si="8"/>
        <v>26993</v>
      </c>
      <c r="AC63" s="46">
        <f t="shared" si="9"/>
        <v>-2591</v>
      </c>
      <c r="AD63" s="41"/>
      <c r="AE63" s="66">
        <v>275000</v>
      </c>
      <c r="AF63" s="66"/>
      <c r="AG63" s="66">
        <v>195231</v>
      </c>
      <c r="AH63" s="66">
        <v>0</v>
      </c>
      <c r="AI63" s="62">
        <f t="shared" si="10"/>
        <v>470231</v>
      </c>
      <c r="AJ63" s="66">
        <v>0</v>
      </c>
      <c r="AK63" s="62">
        <f t="shared" si="11"/>
        <v>470231</v>
      </c>
      <c r="AL63" s="41"/>
      <c r="AM63" s="89"/>
      <c r="AN63" s="41"/>
    </row>
    <row r="64" spans="1:40" ht="14.25" customHeight="1">
      <c r="A64" s="4">
        <f t="shared" si="5"/>
        <v>60</v>
      </c>
      <c r="B64" s="43" t="s">
        <v>305</v>
      </c>
      <c r="C64" s="43">
        <v>9756</v>
      </c>
      <c r="D64" s="65" t="s">
        <v>167</v>
      </c>
      <c r="E64" s="51">
        <f t="shared" si="6"/>
      </c>
      <c r="F64" s="137" t="s">
        <v>316</v>
      </c>
      <c r="G64" s="74">
        <v>64942</v>
      </c>
      <c r="H64" s="66">
        <v>0</v>
      </c>
      <c r="I64" s="66">
        <v>816</v>
      </c>
      <c r="J64" s="66">
        <v>0</v>
      </c>
      <c r="K64" s="66">
        <v>6000</v>
      </c>
      <c r="L64" s="66">
        <v>500</v>
      </c>
      <c r="M64" s="66">
        <v>21489</v>
      </c>
      <c r="N64" s="66">
        <v>14225</v>
      </c>
      <c r="O64" s="66">
        <v>6808</v>
      </c>
      <c r="P64" s="66">
        <v>100</v>
      </c>
      <c r="Q64" s="53">
        <f t="shared" si="7"/>
        <v>114880</v>
      </c>
      <c r="R64" s="28"/>
      <c r="S64" s="66"/>
      <c r="T64" s="66"/>
      <c r="U64" s="66">
        <v>28534</v>
      </c>
      <c r="V64" s="66">
        <v>0</v>
      </c>
      <c r="W64" s="66">
        <v>19658</v>
      </c>
      <c r="X64" s="66">
        <v>14959</v>
      </c>
      <c r="Y64" s="66">
        <v>255</v>
      </c>
      <c r="Z64" s="66">
        <v>561</v>
      </c>
      <c r="AA64" s="66">
        <v>964</v>
      </c>
      <c r="AB64" s="48">
        <f t="shared" si="8"/>
        <v>64931</v>
      </c>
      <c r="AC64" s="46">
        <f t="shared" si="9"/>
        <v>49949</v>
      </c>
      <c r="AD64" s="41"/>
      <c r="AE64" s="66">
        <v>910000</v>
      </c>
      <c r="AF64" s="66">
        <v>182000</v>
      </c>
      <c r="AG64" s="66">
        <v>360448</v>
      </c>
      <c r="AH64" s="66">
        <v>1156</v>
      </c>
      <c r="AI64" s="62">
        <f t="shared" si="10"/>
        <v>1453604</v>
      </c>
      <c r="AJ64" s="66">
        <v>0</v>
      </c>
      <c r="AK64" s="62">
        <f t="shared" si="11"/>
        <v>1453604</v>
      </c>
      <c r="AL64" s="41"/>
      <c r="AM64" s="89"/>
      <c r="AN64" s="41"/>
    </row>
    <row r="65" spans="1:40" ht="14.25" customHeight="1">
      <c r="A65" s="4">
        <f t="shared" si="5"/>
        <v>61</v>
      </c>
      <c r="B65" s="43" t="s">
        <v>305</v>
      </c>
      <c r="C65" s="43">
        <v>9854</v>
      </c>
      <c r="D65" s="65" t="s">
        <v>294</v>
      </c>
      <c r="E65" s="51">
        <f t="shared" si="6"/>
      </c>
      <c r="F65" s="137" t="s">
        <v>316</v>
      </c>
      <c r="G65" s="74">
        <v>145923</v>
      </c>
      <c r="H65" s="66">
        <v>178</v>
      </c>
      <c r="I65" s="66">
        <v>770</v>
      </c>
      <c r="J65" s="66">
        <v>401875</v>
      </c>
      <c r="K65" s="66">
        <v>0</v>
      </c>
      <c r="L65" s="66">
        <v>0</v>
      </c>
      <c r="M65" s="66">
        <v>18354</v>
      </c>
      <c r="N65" s="66">
        <v>11470</v>
      </c>
      <c r="O65" s="66">
        <v>16671</v>
      </c>
      <c r="P65" s="66">
        <v>4029</v>
      </c>
      <c r="Q65" s="53">
        <f t="shared" si="7"/>
        <v>599270</v>
      </c>
      <c r="R65" s="12"/>
      <c r="S65" s="66">
        <v>77323</v>
      </c>
      <c r="T65" s="66">
        <v>0</v>
      </c>
      <c r="U65" s="66">
        <v>0</v>
      </c>
      <c r="V65" s="66">
        <v>36783</v>
      </c>
      <c r="W65" s="66">
        <v>47903</v>
      </c>
      <c r="X65" s="66">
        <v>58011</v>
      </c>
      <c r="Y65" s="66">
        <v>7623</v>
      </c>
      <c r="Z65" s="66">
        <v>0</v>
      </c>
      <c r="AA65" s="66">
        <v>0</v>
      </c>
      <c r="AB65" s="48">
        <f t="shared" si="8"/>
        <v>227643</v>
      </c>
      <c r="AC65" s="46">
        <f t="shared" si="9"/>
        <v>371627</v>
      </c>
      <c r="AD65" s="41"/>
      <c r="AE65" s="66">
        <v>6030000</v>
      </c>
      <c r="AF65" s="66">
        <v>412000</v>
      </c>
      <c r="AG65" s="66">
        <v>300178</v>
      </c>
      <c r="AH65" s="66">
        <v>5887</v>
      </c>
      <c r="AI65" s="62">
        <f t="shared" si="10"/>
        <v>6748065</v>
      </c>
      <c r="AJ65" s="66">
        <v>4700</v>
      </c>
      <c r="AK65" s="62">
        <f t="shared" si="11"/>
        <v>6743365</v>
      </c>
      <c r="AL65" s="41"/>
      <c r="AM65" s="89"/>
      <c r="AN65" s="41"/>
    </row>
    <row r="66" spans="1:40" ht="14.25" customHeight="1">
      <c r="A66" s="4">
        <f t="shared" si="5"/>
        <v>62</v>
      </c>
      <c r="B66" s="43" t="s">
        <v>305</v>
      </c>
      <c r="C66" s="43">
        <v>9845</v>
      </c>
      <c r="D66" s="65" t="s">
        <v>217</v>
      </c>
      <c r="E66" s="51">
        <f t="shared" si="6"/>
        <v>1</v>
      </c>
      <c r="F66" s="137" t="s">
        <v>315</v>
      </c>
      <c r="G66" s="74">
        <v>33950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11008</v>
      </c>
      <c r="N66" s="66">
        <v>5844</v>
      </c>
      <c r="O66" s="66">
        <v>0</v>
      </c>
      <c r="P66" s="66">
        <v>0</v>
      </c>
      <c r="Q66" s="53">
        <f t="shared" si="7"/>
        <v>50802</v>
      </c>
      <c r="R66" s="10"/>
      <c r="S66" s="66">
        <v>0</v>
      </c>
      <c r="T66" s="66">
        <v>0</v>
      </c>
      <c r="U66" s="66">
        <v>4620</v>
      </c>
      <c r="V66" s="66">
        <v>0</v>
      </c>
      <c r="W66" s="66">
        <v>8647</v>
      </c>
      <c r="X66" s="66">
        <v>9897</v>
      </c>
      <c r="Y66" s="66">
        <v>3942</v>
      </c>
      <c r="Z66" s="66">
        <v>61914</v>
      </c>
      <c r="AA66" s="66">
        <v>0</v>
      </c>
      <c r="AB66" s="48">
        <f t="shared" si="8"/>
        <v>89020</v>
      </c>
      <c r="AC66" s="46">
        <f t="shared" si="9"/>
        <v>-38218</v>
      </c>
      <c r="AD66" s="41"/>
      <c r="AE66" s="66">
        <v>440000</v>
      </c>
      <c r="AF66" s="66">
        <v>4989</v>
      </c>
      <c r="AG66" s="66">
        <v>120692</v>
      </c>
      <c r="AH66" s="66">
        <v>0</v>
      </c>
      <c r="AI66" s="62">
        <f t="shared" si="10"/>
        <v>565681</v>
      </c>
      <c r="AJ66" s="66">
        <v>0</v>
      </c>
      <c r="AK66" s="62">
        <f t="shared" si="11"/>
        <v>565681</v>
      </c>
      <c r="AL66" s="41"/>
      <c r="AM66" s="89"/>
      <c r="AN66" s="41"/>
    </row>
    <row r="67" spans="1:40" ht="14.25" customHeight="1">
      <c r="A67" s="4">
        <f t="shared" si="5"/>
        <v>63</v>
      </c>
      <c r="B67" s="43" t="s">
        <v>305</v>
      </c>
      <c r="C67" s="43">
        <v>9832</v>
      </c>
      <c r="D67" s="65" t="s">
        <v>232</v>
      </c>
      <c r="E67" s="51">
        <f t="shared" si="6"/>
        <v>1</v>
      </c>
      <c r="F67" s="137" t="s">
        <v>315</v>
      </c>
      <c r="G67" s="74">
        <v>251446</v>
      </c>
      <c r="H67" s="66">
        <v>0</v>
      </c>
      <c r="I67" s="66">
        <v>4616</v>
      </c>
      <c r="J67" s="66">
        <v>0</v>
      </c>
      <c r="K67" s="66">
        <v>29850</v>
      </c>
      <c r="L67" s="66"/>
      <c r="M67" s="66">
        <v>10475</v>
      </c>
      <c r="N67" s="66">
        <v>20008</v>
      </c>
      <c r="O67" s="66">
        <v>6642</v>
      </c>
      <c r="P67" s="66">
        <v>0</v>
      </c>
      <c r="Q67" s="53">
        <f t="shared" si="7"/>
        <v>323037</v>
      </c>
      <c r="R67" s="10"/>
      <c r="S67" s="66">
        <v>59004</v>
      </c>
      <c r="T67" s="66">
        <v>4568</v>
      </c>
      <c r="U67" s="66"/>
      <c r="V67" s="66">
        <v>169033</v>
      </c>
      <c r="W67" s="66">
        <v>139362</v>
      </c>
      <c r="X67" s="66">
        <v>111122</v>
      </c>
      <c r="Y67" s="66">
        <v>19082</v>
      </c>
      <c r="Z67" s="66">
        <v>0</v>
      </c>
      <c r="AA67" s="66">
        <v>0</v>
      </c>
      <c r="AB67" s="48">
        <f t="shared" si="8"/>
        <v>502171</v>
      </c>
      <c r="AC67" s="46">
        <f t="shared" si="9"/>
        <v>-179134</v>
      </c>
      <c r="AD67" s="41"/>
      <c r="AE67" s="66">
        <v>1735617</v>
      </c>
      <c r="AF67" s="66">
        <v>11886</v>
      </c>
      <c r="AG67" s="66">
        <v>451625</v>
      </c>
      <c r="AH67" s="66">
        <v>5697</v>
      </c>
      <c r="AI67" s="62">
        <f t="shared" si="10"/>
        <v>2204825</v>
      </c>
      <c r="AJ67" s="66">
        <v>12612</v>
      </c>
      <c r="AK67" s="62">
        <f t="shared" si="11"/>
        <v>2192213</v>
      </c>
      <c r="AL67" s="41"/>
      <c r="AM67" s="89"/>
      <c r="AN67" s="41"/>
    </row>
    <row r="68" spans="1:40" ht="14.25" customHeight="1">
      <c r="A68" s="4">
        <f t="shared" si="5"/>
        <v>64</v>
      </c>
      <c r="B68" s="43" t="s">
        <v>305</v>
      </c>
      <c r="C68" s="43">
        <v>9848</v>
      </c>
      <c r="D68" s="65" t="s">
        <v>218</v>
      </c>
      <c r="E68" s="51">
        <f t="shared" si="6"/>
      </c>
      <c r="F68" s="137" t="s">
        <v>316</v>
      </c>
      <c r="G68" s="74">
        <v>31133</v>
      </c>
      <c r="H68" s="66">
        <v>0</v>
      </c>
      <c r="I68" s="66">
        <v>5000</v>
      </c>
      <c r="J68" s="66">
        <v>0</v>
      </c>
      <c r="K68" s="66">
        <v>1500</v>
      </c>
      <c r="L68" s="66">
        <v>0</v>
      </c>
      <c r="M68" s="66">
        <v>4043</v>
      </c>
      <c r="N68" s="66">
        <v>9697</v>
      </c>
      <c r="O68" s="66">
        <v>0</v>
      </c>
      <c r="P68" s="66">
        <v>2864</v>
      </c>
      <c r="Q68" s="53">
        <f t="shared" si="7"/>
        <v>54237</v>
      </c>
      <c r="R68" s="28"/>
      <c r="S68" s="66">
        <v>10491</v>
      </c>
      <c r="T68" s="66"/>
      <c r="U68" s="66">
        <v>4853</v>
      </c>
      <c r="V68" s="66">
        <v>0</v>
      </c>
      <c r="W68" s="66">
        <v>14261</v>
      </c>
      <c r="X68" s="66">
        <v>416</v>
      </c>
      <c r="Y68" s="66">
        <v>5718</v>
      </c>
      <c r="Z68" s="66">
        <v>6600</v>
      </c>
      <c r="AA68" s="66">
        <v>0</v>
      </c>
      <c r="AB68" s="48">
        <f t="shared" si="8"/>
        <v>42339</v>
      </c>
      <c r="AC68" s="46">
        <f t="shared" si="9"/>
        <v>11898</v>
      </c>
      <c r="AD68" s="41"/>
      <c r="AE68" s="66">
        <v>1880000</v>
      </c>
      <c r="AF68" s="66">
        <v>45000</v>
      </c>
      <c r="AG68" s="66">
        <v>168442</v>
      </c>
      <c r="AH68" s="66">
        <v>0</v>
      </c>
      <c r="AI68" s="62">
        <f t="shared" si="10"/>
        <v>2093442</v>
      </c>
      <c r="AJ68" s="66">
        <v>0</v>
      </c>
      <c r="AK68" s="62">
        <f t="shared" si="11"/>
        <v>2093442</v>
      </c>
      <c r="AL68" s="41"/>
      <c r="AM68" s="89"/>
      <c r="AN68" s="41"/>
    </row>
    <row r="69" spans="1:40" ht="14.25" customHeight="1">
      <c r="A69" s="4">
        <f t="shared" si="5"/>
        <v>65</v>
      </c>
      <c r="B69" s="43" t="s">
        <v>305</v>
      </c>
      <c r="C69" s="43">
        <v>9821</v>
      </c>
      <c r="D69" s="65" t="s">
        <v>203</v>
      </c>
      <c r="E69" s="51">
        <f>IF(F69="y",1,"")</f>
      </c>
      <c r="F69" s="137" t="s">
        <v>316</v>
      </c>
      <c r="G69" s="74">
        <v>63168</v>
      </c>
      <c r="H69" s="66">
        <v>93</v>
      </c>
      <c r="I69" s="66">
        <v>2569</v>
      </c>
      <c r="J69" s="66">
        <v>0</v>
      </c>
      <c r="K69" s="66">
        <v>0</v>
      </c>
      <c r="L69" s="66">
        <v>0</v>
      </c>
      <c r="M69" s="66">
        <v>6408</v>
      </c>
      <c r="N69" s="66">
        <v>523</v>
      </c>
      <c r="O69" s="66">
        <v>17846</v>
      </c>
      <c r="P69" s="66">
        <v>934</v>
      </c>
      <c r="Q69" s="53">
        <f t="shared" si="7"/>
        <v>91541</v>
      </c>
      <c r="R69" s="28"/>
      <c r="S69" s="66">
        <v>38840</v>
      </c>
      <c r="T69" s="66">
        <v>0</v>
      </c>
      <c r="U69" s="66">
        <v>3326</v>
      </c>
      <c r="V69" s="66">
        <v>256</v>
      </c>
      <c r="W69" s="66">
        <v>15758</v>
      </c>
      <c r="X69" s="66">
        <v>10599</v>
      </c>
      <c r="Y69" s="66">
        <v>2541</v>
      </c>
      <c r="Z69" s="66">
        <v>1068</v>
      </c>
      <c r="AA69" s="66"/>
      <c r="AB69" s="48">
        <f t="shared" si="8"/>
        <v>72388</v>
      </c>
      <c r="AC69" s="46">
        <f t="shared" si="9"/>
        <v>19153</v>
      </c>
      <c r="AD69" s="41"/>
      <c r="AE69" s="66">
        <v>477000</v>
      </c>
      <c r="AF69" s="66">
        <v>0</v>
      </c>
      <c r="AG69" s="66">
        <v>31008</v>
      </c>
      <c r="AH69" s="66">
        <v>0</v>
      </c>
      <c r="AI69" s="62">
        <f t="shared" si="10"/>
        <v>508008</v>
      </c>
      <c r="AJ69" s="66">
        <v>0</v>
      </c>
      <c r="AK69" s="62">
        <f t="shared" si="11"/>
        <v>508008</v>
      </c>
      <c r="AL69" s="41"/>
      <c r="AM69" s="89"/>
      <c r="AN69" s="41"/>
    </row>
    <row r="70" spans="1:39" s="8" customFormat="1" ht="12.75">
      <c r="A70" s="197" t="s">
        <v>418</v>
      </c>
      <c r="B70" s="198"/>
      <c r="C70" s="198"/>
      <c r="D70" s="198"/>
      <c r="E70" s="51">
        <f>IF(F70="y",1,"")</f>
      </c>
      <c r="F70" s="135">
        <f>SUM(E5:E69)</f>
        <v>38</v>
      </c>
      <c r="G70" s="81">
        <f>SUM(G5:G69)</f>
        <v>5223610</v>
      </c>
      <c r="H70" s="81">
        <f aca="true" t="shared" si="12" ref="H70:P70">SUM(H5:H69)</f>
        <v>81244</v>
      </c>
      <c r="I70" s="81">
        <f t="shared" si="12"/>
        <v>379107</v>
      </c>
      <c r="J70" s="81">
        <f t="shared" si="12"/>
        <v>762347</v>
      </c>
      <c r="K70" s="81">
        <f t="shared" si="12"/>
        <v>264061</v>
      </c>
      <c r="L70" s="81">
        <f t="shared" si="12"/>
        <v>277704</v>
      </c>
      <c r="M70" s="81">
        <f t="shared" si="12"/>
        <v>789360</v>
      </c>
      <c r="N70" s="81">
        <f t="shared" si="12"/>
        <v>620970</v>
      </c>
      <c r="O70" s="81">
        <f t="shared" si="12"/>
        <v>400889</v>
      </c>
      <c r="P70" s="81">
        <f t="shared" si="12"/>
        <v>169096</v>
      </c>
      <c r="Q70" s="53">
        <f>SUM(Q5:Q69)</f>
        <v>8968388</v>
      </c>
      <c r="R70" s="32"/>
      <c r="S70" s="31">
        <f>SUM(S5:S69)</f>
        <v>2435445</v>
      </c>
      <c r="T70" s="31">
        <f aca="true" t="shared" si="13" ref="T70:AA70">SUM(T5:T69)</f>
        <v>276969</v>
      </c>
      <c r="U70" s="31">
        <f t="shared" si="13"/>
        <v>452494</v>
      </c>
      <c r="V70" s="31">
        <f t="shared" si="13"/>
        <v>1187374</v>
      </c>
      <c r="W70" s="31">
        <f t="shared" si="13"/>
        <v>1627871</v>
      </c>
      <c r="X70" s="31">
        <f t="shared" si="13"/>
        <v>1205574</v>
      </c>
      <c r="Y70" s="31">
        <f t="shared" si="13"/>
        <v>348021</v>
      </c>
      <c r="Z70" s="31">
        <f t="shared" si="13"/>
        <v>342526</v>
      </c>
      <c r="AA70" s="31">
        <f t="shared" si="13"/>
        <v>345152</v>
      </c>
      <c r="AB70" s="48">
        <f>SUM(AB5:AB69)</f>
        <v>8221426</v>
      </c>
      <c r="AC70" s="46">
        <f t="shared" si="9"/>
        <v>746962</v>
      </c>
      <c r="AD70" s="36"/>
      <c r="AE70" s="31">
        <f>SUM(AE5:AE69)</f>
        <v>66644178</v>
      </c>
      <c r="AF70" s="31">
        <f>SUM(AF5:AF69)</f>
        <v>3736486</v>
      </c>
      <c r="AG70" s="31">
        <f>SUM(AG5:AG69)</f>
        <v>16931347</v>
      </c>
      <c r="AH70" s="31">
        <f>SUM(AH5:AH69)</f>
        <v>132117</v>
      </c>
      <c r="AI70" s="62">
        <f>SUM(AI5:AI69)</f>
        <v>87444128</v>
      </c>
      <c r="AJ70" s="31">
        <f>SUM(AJ5:AJ69)</f>
        <v>651785</v>
      </c>
      <c r="AK70" s="62">
        <f>SUM(AK5:AK69)</f>
        <v>86792343</v>
      </c>
      <c r="AL70" s="82"/>
      <c r="AM70" s="90"/>
    </row>
    <row r="71" spans="1:40" s="8" customFormat="1" ht="12.75">
      <c r="A71" s="197" t="s">
        <v>319</v>
      </c>
      <c r="B71" s="198"/>
      <c r="C71" s="198"/>
      <c r="D71" s="198"/>
      <c r="E71" s="51">
        <f>IF(F71="y",1,"")</f>
      </c>
      <c r="F71" s="135"/>
      <c r="G71" s="134">
        <v>5306040</v>
      </c>
      <c r="H71" s="102">
        <v>103672</v>
      </c>
      <c r="I71" s="102">
        <v>329249</v>
      </c>
      <c r="J71" s="102">
        <v>1048457</v>
      </c>
      <c r="K71" s="102">
        <v>325209</v>
      </c>
      <c r="L71" s="102">
        <v>315202</v>
      </c>
      <c r="M71" s="102">
        <v>712109</v>
      </c>
      <c r="N71" s="102">
        <v>604244</v>
      </c>
      <c r="O71" s="102">
        <v>391026</v>
      </c>
      <c r="P71" s="102">
        <v>155511</v>
      </c>
      <c r="Q71" s="88">
        <v>9290719</v>
      </c>
      <c r="R71" s="98"/>
      <c r="S71" s="102">
        <v>2513250</v>
      </c>
      <c r="T71" s="102">
        <v>271034</v>
      </c>
      <c r="U71" s="102">
        <v>500480</v>
      </c>
      <c r="V71" s="102">
        <v>1152711</v>
      </c>
      <c r="W71" s="102">
        <v>1513794</v>
      </c>
      <c r="X71" s="102">
        <v>1215869</v>
      </c>
      <c r="Y71" s="102">
        <v>296272</v>
      </c>
      <c r="Z71" s="102">
        <v>356152</v>
      </c>
      <c r="AA71" s="102">
        <v>337392</v>
      </c>
      <c r="AB71" s="88">
        <v>8156954</v>
      </c>
      <c r="AC71" s="88">
        <v>1133765</v>
      </c>
      <c r="AD71" s="103"/>
      <c r="AE71" s="102">
        <v>63166824</v>
      </c>
      <c r="AF71" s="102">
        <v>3785973</v>
      </c>
      <c r="AG71" s="102">
        <v>15863772</v>
      </c>
      <c r="AH71" s="102">
        <v>114093</v>
      </c>
      <c r="AI71" s="88">
        <v>82930662</v>
      </c>
      <c r="AJ71" s="102">
        <v>973521</v>
      </c>
      <c r="AK71" s="88">
        <v>81957141</v>
      </c>
      <c r="AL71" s="82"/>
      <c r="AM71" s="103"/>
      <c r="AN71" s="103"/>
    </row>
    <row r="72" spans="1:38" s="8" customFormat="1" ht="12.75">
      <c r="A72" s="178" t="s">
        <v>419</v>
      </c>
      <c r="B72" s="179"/>
      <c r="C72" s="179"/>
      <c r="D72" s="179"/>
      <c r="E72" s="51">
        <f>IF(F72="y",1,"")</f>
      </c>
      <c r="F72" s="136"/>
      <c r="G72" s="68">
        <f aca="true" t="shared" si="14" ref="G72:AJ72">+G70/G71</f>
        <v>0.9844648739926575</v>
      </c>
      <c r="H72" s="42">
        <f t="shared" si="14"/>
        <v>0.7836638629523883</v>
      </c>
      <c r="I72" s="42">
        <f t="shared" si="14"/>
        <v>1.1514294652375558</v>
      </c>
      <c r="J72" s="42">
        <f t="shared" si="14"/>
        <v>0.7271132721704371</v>
      </c>
      <c r="K72" s="42">
        <f t="shared" si="14"/>
        <v>0.8119732233732769</v>
      </c>
      <c r="L72" s="42">
        <f t="shared" si="14"/>
        <v>0.8810350188133323</v>
      </c>
      <c r="M72" s="42">
        <f t="shared" si="14"/>
        <v>1.1084819880102625</v>
      </c>
      <c r="N72" s="42">
        <f t="shared" si="14"/>
        <v>1.0276808706416614</v>
      </c>
      <c r="O72" s="42">
        <f t="shared" si="14"/>
        <v>1.0252233866801697</v>
      </c>
      <c r="P72" s="42">
        <f t="shared" si="14"/>
        <v>1.087357164444959</v>
      </c>
      <c r="Q72" s="54">
        <f t="shared" si="14"/>
        <v>0.9653061296978199</v>
      </c>
      <c r="R72" s="84"/>
      <c r="S72" s="42">
        <f t="shared" si="14"/>
        <v>0.9690420769919427</v>
      </c>
      <c r="T72" s="42">
        <f t="shared" si="14"/>
        <v>1.0218976217005984</v>
      </c>
      <c r="U72" s="42">
        <f t="shared" si="14"/>
        <v>0.9041200447570332</v>
      </c>
      <c r="V72" s="42">
        <f t="shared" si="14"/>
        <v>1.03007085036926</v>
      </c>
      <c r="W72" s="42">
        <f t="shared" si="14"/>
        <v>1.0753583380565652</v>
      </c>
      <c r="X72" s="42">
        <f t="shared" si="14"/>
        <v>0.9915328049321103</v>
      </c>
      <c r="Y72" s="42">
        <f t="shared" si="14"/>
        <v>1.1746671977102123</v>
      </c>
      <c r="Z72" s="42">
        <v>0</v>
      </c>
      <c r="AA72" s="42">
        <f t="shared" si="14"/>
        <v>1.0229999525774174</v>
      </c>
      <c r="AB72" s="85">
        <f>+AB70/AB71</f>
        <v>1.0079039308055433</v>
      </c>
      <c r="AC72" s="85">
        <f>+AC70/AC71*-1</f>
        <v>-0.6588331797153731</v>
      </c>
      <c r="AD72" s="39"/>
      <c r="AE72" s="42">
        <f t="shared" si="14"/>
        <v>1.0550503219854777</v>
      </c>
      <c r="AF72" s="68">
        <f t="shared" si="14"/>
        <v>0.9869288555412308</v>
      </c>
      <c r="AG72" s="42">
        <f t="shared" si="14"/>
        <v>1.0672964160100133</v>
      </c>
      <c r="AH72" s="42">
        <f t="shared" si="14"/>
        <v>1.1579763876837317</v>
      </c>
      <c r="AI72" s="54">
        <f>+AI70/AI71</f>
        <v>1.0544245745922056</v>
      </c>
      <c r="AJ72" s="42">
        <f t="shared" si="14"/>
        <v>0.6695130356715469</v>
      </c>
      <c r="AK72" s="54">
        <f>+AK70/AK71</f>
        <v>1.0589967139044052</v>
      </c>
      <c r="AL72" s="82"/>
    </row>
    <row r="73" spans="2:30" ht="12.75">
      <c r="B73" s="43"/>
      <c r="C73" s="43"/>
      <c r="D73" s="65"/>
      <c r="E73" s="65"/>
      <c r="F73" s="43"/>
      <c r="G73" s="63"/>
      <c r="U73"/>
      <c r="V73"/>
      <c r="W73"/>
      <c r="X73"/>
      <c r="Y73"/>
      <c r="Z73"/>
      <c r="AA73"/>
      <c r="AD73" s="49"/>
    </row>
    <row r="74" spans="2:27" ht="12.75">
      <c r="B74" s="43"/>
      <c r="C74" s="43"/>
      <c r="D74" s="65"/>
      <c r="E74" s="65"/>
      <c r="F74" s="43"/>
      <c r="G74" s="63"/>
      <c r="U74"/>
      <c r="V74" s="101"/>
      <c r="W74"/>
      <c r="X74"/>
      <c r="Y74"/>
      <c r="Z74"/>
      <c r="AA74"/>
    </row>
    <row r="75" spans="2:27" ht="12.75">
      <c r="B75" s="43"/>
      <c r="C75" s="43"/>
      <c r="D75" s="65"/>
      <c r="E75" s="65"/>
      <c r="F75" s="43"/>
      <c r="G75" s="63"/>
      <c r="U75"/>
      <c r="V75" s="101"/>
      <c r="W75"/>
      <c r="X75"/>
      <c r="Y75"/>
      <c r="Z75"/>
      <c r="AA75"/>
    </row>
    <row r="76" spans="2:27" ht="12.75">
      <c r="B76" s="43"/>
      <c r="C76" s="43"/>
      <c r="D76" s="65"/>
      <c r="E76" s="65"/>
      <c r="F76" s="43"/>
      <c r="G76" s="63"/>
      <c r="U76"/>
      <c r="V76" s="101"/>
      <c r="W76"/>
      <c r="X76"/>
      <c r="Y76"/>
      <c r="Z76"/>
      <c r="AA76"/>
    </row>
    <row r="77" spans="2:27" ht="12.75">
      <c r="B77" s="43"/>
      <c r="C77" s="43"/>
      <c r="D77" s="65"/>
      <c r="E77" s="65"/>
      <c r="F77" s="43"/>
      <c r="G77" s="63"/>
      <c r="U77"/>
      <c r="V77" s="101"/>
      <c r="W77"/>
      <c r="X77"/>
      <c r="Y77"/>
      <c r="Z77"/>
      <c r="AA77"/>
    </row>
    <row r="78" spans="2:27" ht="12.75">
      <c r="B78" s="43"/>
      <c r="C78" s="43"/>
      <c r="D78" s="65"/>
      <c r="E78" s="65"/>
      <c r="F78" s="43"/>
      <c r="G78" s="63"/>
      <c r="U78"/>
      <c r="V78" s="101"/>
      <c r="W78"/>
      <c r="X78"/>
      <c r="Y78"/>
      <c r="Z78"/>
      <c r="AA78"/>
    </row>
    <row r="79" spans="2:27" ht="12.75">
      <c r="B79" s="43"/>
      <c r="C79" s="43"/>
      <c r="D79" s="65"/>
      <c r="E79" s="65"/>
      <c r="F79" s="43"/>
      <c r="G79" s="63"/>
      <c r="U79"/>
      <c r="V79"/>
      <c r="W79"/>
      <c r="X79"/>
      <c r="Y79"/>
      <c r="Z79"/>
      <c r="AA79"/>
    </row>
    <row r="80" spans="2:27" ht="12.75">
      <c r="B80" s="43"/>
      <c r="C80" s="43"/>
      <c r="D80" s="65"/>
      <c r="E80" s="65"/>
      <c r="F80" s="43"/>
      <c r="G80" s="63"/>
      <c r="U80"/>
      <c r="V80"/>
      <c r="W80"/>
      <c r="X80"/>
      <c r="Y80"/>
      <c r="Z80"/>
      <c r="AA80"/>
    </row>
    <row r="81" spans="2:27" ht="12.75">
      <c r="B81" s="43"/>
      <c r="C81" s="43"/>
      <c r="D81" s="65"/>
      <c r="E81" s="65"/>
      <c r="F81" s="43"/>
      <c r="G81" s="63"/>
      <c r="U81"/>
      <c r="V81"/>
      <c r="W81"/>
      <c r="X81"/>
      <c r="Y81"/>
      <c r="Z81"/>
      <c r="AA81"/>
    </row>
    <row r="82" spans="2:27" ht="12.75">
      <c r="B82" s="43"/>
      <c r="C82" s="43"/>
      <c r="D82" s="65"/>
      <c r="E82" s="65"/>
      <c r="F82" s="43"/>
      <c r="G82" s="63"/>
      <c r="U82"/>
      <c r="V82"/>
      <c r="W82"/>
      <c r="X82"/>
      <c r="Y82"/>
      <c r="Z82"/>
      <c r="AA82"/>
    </row>
    <row r="83" spans="2:27" ht="12.75">
      <c r="B83" s="43"/>
      <c r="C83" s="43"/>
      <c r="D83" s="65"/>
      <c r="E83" s="65"/>
      <c r="F83" s="43"/>
      <c r="G83" s="63"/>
      <c r="U83"/>
      <c r="V83"/>
      <c r="W83"/>
      <c r="X83"/>
      <c r="Y83"/>
      <c r="Z83"/>
      <c r="AA83"/>
    </row>
    <row r="84" spans="2:27" ht="12.75">
      <c r="B84" s="43"/>
      <c r="C84" s="43"/>
      <c r="D84" s="65"/>
      <c r="E84" s="65"/>
      <c r="F84" s="43"/>
      <c r="G84" s="63"/>
      <c r="U84"/>
      <c r="V84"/>
      <c r="W84"/>
      <c r="X84"/>
      <c r="Y84"/>
      <c r="Z84"/>
      <c r="AA84"/>
    </row>
    <row r="85" spans="2:27" ht="12.75">
      <c r="B85" s="43"/>
      <c r="C85" s="43"/>
      <c r="D85" s="65"/>
      <c r="E85" s="65"/>
      <c r="F85" s="43"/>
      <c r="G85" s="63"/>
      <c r="U85"/>
      <c r="V85"/>
      <c r="W85"/>
      <c r="X85"/>
      <c r="Y85"/>
      <c r="Z85"/>
      <c r="AA85"/>
    </row>
    <row r="86" spans="2:27" ht="12.75">
      <c r="B86" s="43"/>
      <c r="C86" s="43"/>
      <c r="D86" s="65"/>
      <c r="E86" s="65"/>
      <c r="F86" s="43"/>
      <c r="G86" s="63"/>
      <c r="U86"/>
      <c r="V86"/>
      <c r="W86"/>
      <c r="X86"/>
      <c r="Y86"/>
      <c r="Z86"/>
      <c r="AA86"/>
    </row>
    <row r="87" spans="2:27" ht="12.75">
      <c r="B87" s="43"/>
      <c r="C87" s="43"/>
      <c r="D87" s="65"/>
      <c r="E87" s="65"/>
      <c r="F87" s="43"/>
      <c r="G87" s="63"/>
      <c r="U87"/>
      <c r="V87"/>
      <c r="W87"/>
      <c r="X87"/>
      <c r="Y87"/>
      <c r="Z87"/>
      <c r="AA87"/>
    </row>
    <row r="88" spans="2:27" ht="12.75">
      <c r="B88" s="43"/>
      <c r="C88" s="43"/>
      <c r="D88" s="65"/>
      <c r="E88" s="65"/>
      <c r="F88" s="43"/>
      <c r="G88" s="63"/>
      <c r="U88"/>
      <c r="V88"/>
      <c r="W88"/>
      <c r="X88"/>
      <c r="Y88"/>
      <c r="Z88"/>
      <c r="AA88"/>
    </row>
    <row r="89" spans="2:27" ht="12.75">
      <c r="B89" s="43"/>
      <c r="C89" s="43"/>
      <c r="D89" s="65"/>
      <c r="E89" s="65"/>
      <c r="F89" s="43"/>
      <c r="G89" s="63"/>
      <c r="U89"/>
      <c r="V89"/>
      <c r="W89"/>
      <c r="X89"/>
      <c r="Y89"/>
      <c r="Z89"/>
      <c r="AA89"/>
    </row>
    <row r="90" spans="2:27" ht="12.75">
      <c r="B90" s="43"/>
      <c r="C90" s="43"/>
      <c r="D90" s="65"/>
      <c r="E90" s="65"/>
      <c r="F90" s="43"/>
      <c r="G90" s="63"/>
      <c r="U90"/>
      <c r="V90"/>
      <c r="W90"/>
      <c r="X90"/>
      <c r="Y90"/>
      <c r="Z90"/>
      <c r="AA90"/>
    </row>
    <row r="91" spans="2:27" ht="12.75">
      <c r="B91" s="43"/>
      <c r="C91" s="43"/>
      <c r="D91" s="65"/>
      <c r="E91" s="65"/>
      <c r="F91" s="43"/>
      <c r="G91" s="63"/>
      <c r="U91"/>
      <c r="V91"/>
      <c r="W91"/>
      <c r="X91"/>
      <c r="Y91"/>
      <c r="Z91"/>
      <c r="AA91"/>
    </row>
    <row r="92" spans="2:27" ht="12.75">
      <c r="B92" s="43"/>
      <c r="C92" s="43"/>
      <c r="D92" s="65"/>
      <c r="E92" s="65"/>
      <c r="F92" s="43"/>
      <c r="G92" s="63"/>
      <c r="U92"/>
      <c r="V92"/>
      <c r="W92"/>
      <c r="X92"/>
      <c r="Y92"/>
      <c r="Z92"/>
      <c r="AA92"/>
    </row>
    <row r="93" spans="2:27" ht="12.75">
      <c r="B93" s="43"/>
      <c r="C93" s="43"/>
      <c r="D93" s="65"/>
      <c r="E93" s="65"/>
      <c r="F93" s="43"/>
      <c r="G93" s="63"/>
      <c r="U93"/>
      <c r="V93"/>
      <c r="W93"/>
      <c r="X93"/>
      <c r="Y93"/>
      <c r="Z93"/>
      <c r="AA93"/>
    </row>
    <row r="94" spans="2:27" ht="12.75">
      <c r="B94" s="43"/>
      <c r="C94" s="43"/>
      <c r="D94" s="65"/>
      <c r="E94" s="65"/>
      <c r="F94" s="43"/>
      <c r="G94" s="63"/>
      <c r="U94"/>
      <c r="V94"/>
      <c r="W94"/>
      <c r="X94"/>
      <c r="Y94"/>
      <c r="Z94"/>
      <c r="AA94"/>
    </row>
    <row r="95" spans="2:27" ht="12.75">
      <c r="B95" s="43"/>
      <c r="C95" s="43"/>
      <c r="D95" s="65"/>
      <c r="E95" s="65"/>
      <c r="F95" s="43"/>
      <c r="G95" s="63"/>
      <c r="U95"/>
      <c r="V95"/>
      <c r="W95"/>
      <c r="X95"/>
      <c r="Y95"/>
      <c r="Z95"/>
      <c r="AA95"/>
    </row>
    <row r="96" spans="2:27" ht="12.75">
      <c r="B96" s="43"/>
      <c r="C96" s="43"/>
      <c r="D96" s="65"/>
      <c r="E96" s="65"/>
      <c r="F96" s="43"/>
      <c r="G96" s="63"/>
      <c r="U96"/>
      <c r="V96"/>
      <c r="W96"/>
      <c r="X96"/>
      <c r="Y96"/>
      <c r="Z96"/>
      <c r="AA96"/>
    </row>
    <row r="97" spans="2:27" ht="12.75">
      <c r="B97" s="43"/>
      <c r="C97" s="43"/>
      <c r="D97" s="65"/>
      <c r="E97" s="65"/>
      <c r="F97" s="43"/>
      <c r="G97" s="63"/>
      <c r="U97"/>
      <c r="V97"/>
      <c r="W97"/>
      <c r="X97"/>
      <c r="Y97"/>
      <c r="Z97"/>
      <c r="AA97"/>
    </row>
    <row r="98" spans="2:27" ht="12.75">
      <c r="B98" s="43"/>
      <c r="C98" s="43"/>
      <c r="D98" s="65"/>
      <c r="E98" s="65"/>
      <c r="F98" s="43"/>
      <c r="G98" s="63"/>
      <c r="U98"/>
      <c r="V98"/>
      <c r="W98"/>
      <c r="X98"/>
      <c r="Y98"/>
      <c r="Z98"/>
      <c r="AA98"/>
    </row>
    <row r="99" spans="2:27" ht="12.75">
      <c r="B99" s="43"/>
      <c r="C99" s="43"/>
      <c r="D99" s="65"/>
      <c r="E99" s="65"/>
      <c r="F99" s="43"/>
      <c r="G99" s="63"/>
      <c r="U99"/>
      <c r="V99"/>
      <c r="W99"/>
      <c r="X99"/>
      <c r="Y99"/>
      <c r="Z99"/>
      <c r="AA99"/>
    </row>
    <row r="100" spans="2:27" ht="12.75">
      <c r="B100" s="43"/>
      <c r="C100" s="43"/>
      <c r="D100" s="65"/>
      <c r="E100" s="65"/>
      <c r="F100" s="43"/>
      <c r="G100" s="63"/>
      <c r="U100"/>
      <c r="V100"/>
      <c r="W100"/>
      <c r="X100"/>
      <c r="Y100"/>
      <c r="Z100"/>
      <c r="AA100"/>
    </row>
    <row r="101" spans="2:27" ht="12.75">
      <c r="B101" s="43"/>
      <c r="C101" s="43"/>
      <c r="D101" s="65"/>
      <c r="E101" s="65"/>
      <c r="F101" s="43"/>
      <c r="G101" s="63"/>
      <c r="U101"/>
      <c r="V101"/>
      <c r="W101"/>
      <c r="X101"/>
      <c r="Y101"/>
      <c r="Z101"/>
      <c r="AA101"/>
    </row>
    <row r="102" spans="2:27" ht="12.75">
      <c r="B102" s="43"/>
      <c r="C102" s="43"/>
      <c r="D102" s="65"/>
      <c r="E102" s="65"/>
      <c r="F102" s="43"/>
      <c r="G102" s="63"/>
      <c r="U102"/>
      <c r="V102"/>
      <c r="W102"/>
      <c r="X102"/>
      <c r="Y102"/>
      <c r="Z102"/>
      <c r="AA102"/>
    </row>
    <row r="103" spans="2:27" ht="12.75">
      <c r="B103" s="43"/>
      <c r="C103" s="43"/>
      <c r="D103" s="65"/>
      <c r="E103" s="65"/>
      <c r="F103" s="43"/>
      <c r="G103" s="63"/>
      <c r="U103"/>
      <c r="V103"/>
      <c r="W103"/>
      <c r="X103"/>
      <c r="Y103"/>
      <c r="Z103"/>
      <c r="AA103"/>
    </row>
    <row r="104" spans="2:27" ht="12.75">
      <c r="B104" s="43"/>
      <c r="C104" s="43"/>
      <c r="D104" s="65"/>
      <c r="E104" s="65"/>
      <c r="F104" s="43"/>
      <c r="G104" s="63"/>
      <c r="U104"/>
      <c r="V104"/>
      <c r="W104"/>
      <c r="X104"/>
      <c r="Y104"/>
      <c r="Z104"/>
      <c r="AA104"/>
    </row>
    <row r="105" spans="2:27" ht="12.75">
      <c r="B105" s="43"/>
      <c r="C105" s="43"/>
      <c r="D105" s="65"/>
      <c r="E105" s="65"/>
      <c r="F105" s="43"/>
      <c r="G105" s="63"/>
      <c r="U105"/>
      <c r="V105"/>
      <c r="W105"/>
      <c r="X105"/>
      <c r="Y105"/>
      <c r="Z105"/>
      <c r="AA105"/>
    </row>
    <row r="106" spans="2:27" ht="12.75">
      <c r="B106" s="43"/>
      <c r="C106" s="43"/>
      <c r="D106" s="65"/>
      <c r="E106" s="65"/>
      <c r="F106" s="43"/>
      <c r="G106" s="63"/>
      <c r="U106"/>
      <c r="V106"/>
      <c r="W106"/>
      <c r="X106"/>
      <c r="Y106"/>
      <c r="Z106"/>
      <c r="AA106"/>
    </row>
    <row r="107" spans="2:27" ht="12.75">
      <c r="B107" s="43"/>
      <c r="C107" s="43"/>
      <c r="D107" s="65"/>
      <c r="E107" s="65"/>
      <c r="F107" s="43"/>
      <c r="G107" s="63"/>
      <c r="U107"/>
      <c r="V107"/>
      <c r="W107"/>
      <c r="X107"/>
      <c r="Y107"/>
      <c r="Z107"/>
      <c r="AA107"/>
    </row>
    <row r="108" spans="2:27" ht="12.75">
      <c r="B108" s="43"/>
      <c r="C108" s="43"/>
      <c r="D108" s="65"/>
      <c r="E108" s="65"/>
      <c r="F108" s="43"/>
      <c r="G108" s="63"/>
      <c r="U108"/>
      <c r="V108"/>
      <c r="W108"/>
      <c r="X108"/>
      <c r="Y108"/>
      <c r="Z108"/>
      <c r="AA108"/>
    </row>
    <row r="109" spans="2:27" ht="12.75">
      <c r="B109" s="43"/>
      <c r="C109" s="43"/>
      <c r="D109" s="65"/>
      <c r="E109" s="65"/>
      <c r="F109" s="43"/>
      <c r="G109" s="63"/>
      <c r="U109"/>
      <c r="V109"/>
      <c r="W109"/>
      <c r="X109"/>
      <c r="Y109"/>
      <c r="Z109"/>
      <c r="AA109"/>
    </row>
    <row r="110" spans="2:27" ht="12.75">
      <c r="B110" s="43"/>
      <c r="C110" s="43"/>
      <c r="D110" s="65"/>
      <c r="E110" s="65"/>
      <c r="F110" s="43"/>
      <c r="G110" s="63"/>
      <c r="U110"/>
      <c r="V110"/>
      <c r="W110"/>
      <c r="X110"/>
      <c r="Y110"/>
      <c r="Z110"/>
      <c r="AA110"/>
    </row>
    <row r="111" spans="2:27" ht="12.75">
      <c r="B111" s="43"/>
      <c r="C111" s="43"/>
      <c r="D111" s="65"/>
      <c r="E111" s="65"/>
      <c r="F111" s="43"/>
      <c r="G111" s="63"/>
      <c r="U111"/>
      <c r="V111"/>
      <c r="W111"/>
      <c r="X111"/>
      <c r="Y111"/>
      <c r="Z111"/>
      <c r="AA111"/>
    </row>
    <row r="112" spans="2:27" ht="12.75">
      <c r="B112" s="43"/>
      <c r="C112" s="43"/>
      <c r="D112" s="65"/>
      <c r="E112" s="65"/>
      <c r="F112" s="43"/>
      <c r="G112" s="63"/>
      <c r="U112"/>
      <c r="V112"/>
      <c r="W112"/>
      <c r="X112"/>
      <c r="Y112"/>
      <c r="Z112"/>
      <c r="AA112"/>
    </row>
    <row r="113" spans="2:27" ht="12.75">
      <c r="B113" s="43"/>
      <c r="C113" s="43"/>
      <c r="D113" s="65"/>
      <c r="E113" s="65"/>
      <c r="F113" s="43"/>
      <c r="G113" s="63"/>
      <c r="U113"/>
      <c r="V113"/>
      <c r="W113"/>
      <c r="X113"/>
      <c r="Y113"/>
      <c r="Z113"/>
      <c r="AA113"/>
    </row>
    <row r="114" spans="2:27" ht="12.75">
      <c r="B114" s="43"/>
      <c r="C114" s="43"/>
      <c r="D114" s="65"/>
      <c r="E114" s="65"/>
      <c r="F114" s="43"/>
      <c r="G114" s="63"/>
      <c r="U114"/>
      <c r="V114"/>
      <c r="W114"/>
      <c r="X114"/>
      <c r="Y114"/>
      <c r="Z114"/>
      <c r="AA114"/>
    </row>
    <row r="115" spans="2:27" ht="12.75">
      <c r="B115" s="43"/>
      <c r="C115" s="43"/>
      <c r="D115" s="65"/>
      <c r="E115" s="65"/>
      <c r="F115" s="43"/>
      <c r="G115" s="63"/>
      <c r="U115"/>
      <c r="V115"/>
      <c r="W115"/>
      <c r="X115"/>
      <c r="Y115"/>
      <c r="Z115"/>
      <c r="AA115"/>
    </row>
    <row r="116" spans="2:27" ht="12.75">
      <c r="B116" s="43"/>
      <c r="C116" s="43"/>
      <c r="D116" s="65"/>
      <c r="E116" s="65"/>
      <c r="F116" s="43"/>
      <c r="G116" s="63"/>
      <c r="U116"/>
      <c r="V116"/>
      <c r="W116"/>
      <c r="X116"/>
      <c r="Y116"/>
      <c r="Z116"/>
      <c r="AA116"/>
    </row>
    <row r="117" spans="2:27" ht="12.75">
      <c r="B117" s="43"/>
      <c r="C117" s="43"/>
      <c r="D117" s="65"/>
      <c r="E117" s="65"/>
      <c r="F117" s="43"/>
      <c r="G117" s="63"/>
      <c r="U117"/>
      <c r="V117"/>
      <c r="W117"/>
      <c r="X117"/>
      <c r="Y117"/>
      <c r="Z117"/>
      <c r="AA117"/>
    </row>
    <row r="118" spans="2:27" ht="12.75">
      <c r="B118" s="43"/>
      <c r="C118" s="43"/>
      <c r="D118" s="65"/>
      <c r="E118" s="65"/>
      <c r="F118" s="43"/>
      <c r="G118" s="63"/>
      <c r="U118"/>
      <c r="V118"/>
      <c r="W118"/>
      <c r="X118"/>
      <c r="Y118"/>
      <c r="Z118"/>
      <c r="AA118"/>
    </row>
    <row r="119" spans="2:27" ht="12.75">
      <c r="B119" s="43"/>
      <c r="C119" s="43"/>
      <c r="D119" s="65"/>
      <c r="E119" s="65"/>
      <c r="F119" s="43"/>
      <c r="G119" s="63"/>
      <c r="U119"/>
      <c r="V119"/>
      <c r="W119"/>
      <c r="X119"/>
      <c r="Y119"/>
      <c r="Z119"/>
      <c r="AA119"/>
    </row>
    <row r="120" spans="2:27" ht="12.75">
      <c r="B120" s="43"/>
      <c r="C120" s="43"/>
      <c r="D120" s="65"/>
      <c r="E120" s="65"/>
      <c r="F120" s="43"/>
      <c r="G120" s="63"/>
      <c r="U120"/>
      <c r="V120"/>
      <c r="W120"/>
      <c r="X120"/>
      <c r="Y120"/>
      <c r="Z120"/>
      <c r="AA120"/>
    </row>
    <row r="121" spans="2:27" ht="12.75">
      <c r="B121" s="43"/>
      <c r="C121" s="43"/>
      <c r="D121" s="65"/>
      <c r="E121" s="65"/>
      <c r="F121" s="43"/>
      <c r="G121" s="63"/>
      <c r="U121"/>
      <c r="V121"/>
      <c r="W121"/>
      <c r="X121"/>
      <c r="Y121"/>
      <c r="Z121"/>
      <c r="AA121"/>
    </row>
    <row r="122" spans="2:27" ht="12.75">
      <c r="B122" s="43"/>
      <c r="C122" s="43"/>
      <c r="D122" s="65"/>
      <c r="E122" s="65"/>
      <c r="F122" s="43"/>
      <c r="G122" s="63"/>
      <c r="U122"/>
      <c r="V122"/>
      <c r="W122"/>
      <c r="X122"/>
      <c r="Y122"/>
      <c r="Z122"/>
      <c r="AA122"/>
    </row>
    <row r="123" spans="2:27" ht="12.75">
      <c r="B123" s="43"/>
      <c r="C123" s="43"/>
      <c r="D123" s="65"/>
      <c r="E123" s="65"/>
      <c r="F123" s="43"/>
      <c r="G123" s="63"/>
      <c r="U123"/>
      <c r="V123"/>
      <c r="W123"/>
      <c r="X123"/>
      <c r="Y123"/>
      <c r="Z123"/>
      <c r="AA123"/>
    </row>
    <row r="124" spans="2:27" ht="12.75">
      <c r="B124" s="43"/>
      <c r="C124" s="43"/>
      <c r="D124" s="65"/>
      <c r="E124" s="65"/>
      <c r="F124" s="43"/>
      <c r="G124" s="63"/>
      <c r="U124"/>
      <c r="V124"/>
      <c r="W124"/>
      <c r="X124"/>
      <c r="Y124"/>
      <c r="Z124"/>
      <c r="AA124"/>
    </row>
    <row r="125" spans="2:27" ht="12.75">
      <c r="B125" s="43"/>
      <c r="C125" s="43"/>
      <c r="D125" s="65"/>
      <c r="E125" s="65"/>
      <c r="F125" s="43"/>
      <c r="G125" s="63"/>
      <c r="U125"/>
      <c r="V125"/>
      <c r="W125"/>
      <c r="X125"/>
      <c r="Y125"/>
      <c r="Z125"/>
      <c r="AA125"/>
    </row>
    <row r="126" spans="2:27" ht="12.75">
      <c r="B126" s="43"/>
      <c r="C126" s="43"/>
      <c r="D126" s="65"/>
      <c r="E126" s="65"/>
      <c r="F126" s="43"/>
      <c r="G126" s="63"/>
      <c r="U126"/>
      <c r="V126"/>
      <c r="W126"/>
      <c r="X126"/>
      <c r="Y126"/>
      <c r="Z126"/>
      <c r="AA126"/>
    </row>
    <row r="127" spans="2:27" ht="12.75">
      <c r="B127" s="43"/>
      <c r="C127" s="43"/>
      <c r="D127" s="65"/>
      <c r="E127" s="65"/>
      <c r="F127" s="43"/>
      <c r="G127" s="63"/>
      <c r="U127"/>
      <c r="V127"/>
      <c r="W127"/>
      <c r="X127"/>
      <c r="Y127"/>
      <c r="Z127"/>
      <c r="AA127"/>
    </row>
    <row r="128" spans="2:27" ht="12.75">
      <c r="B128" s="43"/>
      <c r="C128" s="43"/>
      <c r="D128" s="65"/>
      <c r="E128" s="65"/>
      <c r="F128" s="43"/>
      <c r="G128" s="63"/>
      <c r="U128"/>
      <c r="V128"/>
      <c r="W128"/>
      <c r="X128"/>
      <c r="Y128"/>
      <c r="Z128"/>
      <c r="AA128"/>
    </row>
    <row r="129" spans="21:27" ht="12.75">
      <c r="U129"/>
      <c r="V129"/>
      <c r="W129"/>
      <c r="X129"/>
      <c r="Y129"/>
      <c r="Z129"/>
      <c r="AA129"/>
    </row>
    <row r="130" spans="21:27" ht="12.75">
      <c r="U130"/>
      <c r="V130"/>
      <c r="W130"/>
      <c r="X130"/>
      <c r="Y130"/>
      <c r="Z130"/>
      <c r="AA130"/>
    </row>
    <row r="131" spans="21:27" ht="12.75">
      <c r="U131"/>
      <c r="V131"/>
      <c r="W131"/>
      <c r="X131"/>
      <c r="Y131"/>
      <c r="Z131"/>
      <c r="AA131"/>
    </row>
    <row r="132" spans="21:27" ht="12.75">
      <c r="U132"/>
      <c r="V132"/>
      <c r="W132"/>
      <c r="X132"/>
      <c r="Y132"/>
      <c r="Z132"/>
      <c r="AA132"/>
    </row>
    <row r="133" spans="21:27" ht="12.75">
      <c r="U133"/>
      <c r="V133"/>
      <c r="W133"/>
      <c r="X133"/>
      <c r="Y133"/>
      <c r="Z133"/>
      <c r="AA133"/>
    </row>
    <row r="134" spans="21:27" ht="12.75">
      <c r="U134"/>
      <c r="V134"/>
      <c r="W134"/>
      <c r="X134"/>
      <c r="Y134"/>
      <c r="Z134"/>
      <c r="AA134"/>
    </row>
    <row r="135" spans="21:27" ht="12.75">
      <c r="U135"/>
      <c r="V135"/>
      <c r="W135"/>
      <c r="X135"/>
      <c r="Y135"/>
      <c r="Z135"/>
      <c r="AA135"/>
    </row>
    <row r="136" spans="21:27" ht="12.75">
      <c r="U136"/>
      <c r="V136"/>
      <c r="W136"/>
      <c r="X136"/>
      <c r="Y136"/>
      <c r="Z136"/>
      <c r="AA136"/>
    </row>
    <row r="137" spans="21:27" ht="12.75">
      <c r="U137"/>
      <c r="V137"/>
      <c r="W137"/>
      <c r="X137"/>
      <c r="Y137"/>
      <c r="Z137"/>
      <c r="AA137"/>
    </row>
    <row r="138" spans="21:27" ht="12.75">
      <c r="U138"/>
      <c r="V138"/>
      <c r="W138"/>
      <c r="X138"/>
      <c r="Y138"/>
      <c r="Z138"/>
      <c r="AA138"/>
    </row>
    <row r="139" spans="21:27" ht="12.75">
      <c r="U139"/>
      <c r="V139"/>
      <c r="W139"/>
      <c r="X139"/>
      <c r="Y139"/>
      <c r="Z139"/>
      <c r="AA139"/>
    </row>
    <row r="140" spans="21:27" ht="12.75">
      <c r="U140"/>
      <c r="V140"/>
      <c r="W140"/>
      <c r="X140"/>
      <c r="Y140"/>
      <c r="Z140"/>
      <c r="AA140"/>
    </row>
    <row r="141" spans="21:27" ht="12.75">
      <c r="U141"/>
      <c r="V141"/>
      <c r="W141"/>
      <c r="X141"/>
      <c r="Y141"/>
      <c r="Z141"/>
      <c r="AA141"/>
    </row>
    <row r="142" spans="21:27" ht="12.75">
      <c r="U142"/>
      <c r="V142"/>
      <c r="W142"/>
      <c r="X142"/>
      <c r="Y142"/>
      <c r="Z142"/>
      <c r="AA142"/>
    </row>
    <row r="143" spans="4:27" ht="12.75">
      <c r="D143"/>
      <c r="E143"/>
      <c r="U143"/>
      <c r="V143"/>
      <c r="W143"/>
      <c r="X143"/>
      <c r="Y143"/>
      <c r="Z143"/>
      <c r="AA143"/>
    </row>
    <row r="144" spans="4:27" ht="12.75">
      <c r="D144"/>
      <c r="E144"/>
      <c r="U144"/>
      <c r="V144"/>
      <c r="W144"/>
      <c r="X144"/>
      <c r="Y144"/>
      <c r="Z144"/>
      <c r="AA144"/>
    </row>
    <row r="145" spans="4:27" ht="12.75">
      <c r="D145"/>
      <c r="E145"/>
      <c r="U145"/>
      <c r="V145"/>
      <c r="W145"/>
      <c r="X145"/>
      <c r="Y145"/>
      <c r="Z145"/>
      <c r="AA145"/>
    </row>
    <row r="146" spans="4:27" ht="12.75">
      <c r="D146"/>
      <c r="E146"/>
      <c r="U146"/>
      <c r="V146"/>
      <c r="W146"/>
      <c r="X146"/>
      <c r="Y146"/>
      <c r="Z146"/>
      <c r="AA146"/>
    </row>
    <row r="147" spans="4:27" ht="12.75">
      <c r="D147"/>
      <c r="E147"/>
      <c r="U147"/>
      <c r="V147"/>
      <c r="W147"/>
      <c r="X147"/>
      <c r="Y147"/>
      <c r="Z147"/>
      <c r="AA147"/>
    </row>
    <row r="148" spans="4:27" ht="12.75">
      <c r="D148"/>
      <c r="E148"/>
      <c r="U148"/>
      <c r="V148"/>
      <c r="W148"/>
      <c r="X148"/>
      <c r="Y148"/>
      <c r="Z148"/>
      <c r="AA148"/>
    </row>
    <row r="149" spans="4:27" ht="12.75">
      <c r="D149"/>
      <c r="E149"/>
      <c r="U149"/>
      <c r="V149"/>
      <c r="W149"/>
      <c r="X149"/>
      <c r="Y149"/>
      <c r="Z149"/>
      <c r="AA149"/>
    </row>
    <row r="150" spans="4:27" ht="12.75">
      <c r="D150"/>
      <c r="E150"/>
      <c r="U150"/>
      <c r="V150"/>
      <c r="W150"/>
      <c r="X150"/>
      <c r="Y150"/>
      <c r="Z150"/>
      <c r="AA150"/>
    </row>
    <row r="151" spans="4:27" ht="12.75">
      <c r="D151"/>
      <c r="E151"/>
      <c r="U151"/>
      <c r="V151"/>
      <c r="W151"/>
      <c r="X151"/>
      <c r="Y151"/>
      <c r="Z151"/>
      <c r="AA151"/>
    </row>
    <row r="152" spans="4:27" ht="12.75">
      <c r="D152"/>
      <c r="E152"/>
      <c r="U152"/>
      <c r="V152"/>
      <c r="W152"/>
      <c r="X152"/>
      <c r="Y152"/>
      <c r="Z152"/>
      <c r="AA152"/>
    </row>
    <row r="153" spans="4:27" ht="12.75">
      <c r="D153"/>
      <c r="E153"/>
      <c r="U153"/>
      <c r="V153"/>
      <c r="W153"/>
      <c r="X153"/>
      <c r="Y153"/>
      <c r="Z153"/>
      <c r="AA153"/>
    </row>
    <row r="154" spans="4:27" ht="12.75">
      <c r="D154"/>
      <c r="E154"/>
      <c r="U154"/>
      <c r="V154"/>
      <c r="W154"/>
      <c r="X154"/>
      <c r="Y154"/>
      <c r="Z154"/>
      <c r="AA154"/>
    </row>
    <row r="155" spans="4:27" ht="12.75">
      <c r="D155"/>
      <c r="E155"/>
      <c r="U155"/>
      <c r="V155"/>
      <c r="W155"/>
      <c r="X155"/>
      <c r="Y155"/>
      <c r="Z155"/>
      <c r="AA155"/>
    </row>
    <row r="156" spans="4:27" ht="12.75">
      <c r="D156"/>
      <c r="E156"/>
      <c r="U156"/>
      <c r="V156"/>
      <c r="W156"/>
      <c r="X156"/>
      <c r="Y156"/>
      <c r="Z156"/>
      <c r="AA156"/>
    </row>
    <row r="157" spans="4:27" ht="12.75">
      <c r="D157"/>
      <c r="E157"/>
      <c r="U157"/>
      <c r="V157"/>
      <c r="W157"/>
      <c r="X157"/>
      <c r="Y157"/>
      <c r="Z157"/>
      <c r="AA157"/>
    </row>
    <row r="158" spans="4:27" ht="12.75">
      <c r="D158"/>
      <c r="E158"/>
      <c r="U158"/>
      <c r="V158"/>
      <c r="W158"/>
      <c r="X158"/>
      <c r="Y158"/>
      <c r="Z158"/>
      <c r="AA158"/>
    </row>
    <row r="159" spans="4:27" ht="12.75">
      <c r="D159"/>
      <c r="E159"/>
      <c r="U159"/>
      <c r="V159"/>
      <c r="W159"/>
      <c r="X159"/>
      <c r="Y159"/>
      <c r="Z159"/>
      <c r="AA159"/>
    </row>
    <row r="160" spans="4:27" ht="12.75">
      <c r="D160"/>
      <c r="E160"/>
      <c r="U160"/>
      <c r="V160"/>
      <c r="W160"/>
      <c r="X160"/>
      <c r="Y160"/>
      <c r="Z160"/>
      <c r="AA160"/>
    </row>
    <row r="161" spans="4:27" ht="12.75">
      <c r="D161"/>
      <c r="E161"/>
      <c r="U161"/>
      <c r="V161"/>
      <c r="W161"/>
      <c r="X161"/>
      <c r="Y161"/>
      <c r="Z161"/>
      <c r="AA161"/>
    </row>
    <row r="162" spans="4:27" ht="12.75">
      <c r="D162"/>
      <c r="E162"/>
      <c r="U162"/>
      <c r="V162"/>
      <c r="W162"/>
      <c r="X162"/>
      <c r="Y162"/>
      <c r="Z162"/>
      <c r="AA162"/>
    </row>
    <row r="163" spans="4:27" ht="12.75">
      <c r="D163"/>
      <c r="E163"/>
      <c r="U163"/>
      <c r="V163"/>
      <c r="W163"/>
      <c r="X163"/>
      <c r="Y163"/>
      <c r="Z163"/>
      <c r="AA163"/>
    </row>
    <row r="164" spans="4:27" ht="12.75">
      <c r="D164"/>
      <c r="E164"/>
      <c r="U164"/>
      <c r="V164"/>
      <c r="W164"/>
      <c r="X164"/>
      <c r="Y164"/>
      <c r="Z164"/>
      <c r="AA164"/>
    </row>
    <row r="165" spans="4:27" ht="12.75">
      <c r="D165"/>
      <c r="E165"/>
      <c r="U165"/>
      <c r="V165"/>
      <c r="W165"/>
      <c r="X165"/>
      <c r="Y165"/>
      <c r="Z165"/>
      <c r="AA165"/>
    </row>
    <row r="166" spans="4:27" ht="12.75">
      <c r="D166"/>
      <c r="E166"/>
      <c r="U166"/>
      <c r="V166"/>
      <c r="W166"/>
      <c r="X166"/>
      <c r="Y166"/>
      <c r="Z166"/>
      <c r="AA166"/>
    </row>
    <row r="167" spans="4:27" ht="12.75">
      <c r="D167"/>
      <c r="E167"/>
      <c r="U167"/>
      <c r="V167"/>
      <c r="W167"/>
      <c r="X167"/>
      <c r="Y167"/>
      <c r="Z167"/>
      <c r="AA167"/>
    </row>
    <row r="168" spans="4:27" ht="12.75">
      <c r="D168"/>
      <c r="E168"/>
      <c r="U168"/>
      <c r="V168"/>
      <c r="W168"/>
      <c r="X168"/>
      <c r="Y168"/>
      <c r="Z168"/>
      <c r="AA168"/>
    </row>
    <row r="169" spans="4:27" ht="12.75">
      <c r="D169"/>
      <c r="E169"/>
      <c r="U169"/>
      <c r="V169"/>
      <c r="W169"/>
      <c r="X169"/>
      <c r="Y169"/>
      <c r="Z169"/>
      <c r="AA169"/>
    </row>
    <row r="170" spans="4:27" ht="12.75">
      <c r="D170"/>
      <c r="E170"/>
      <c r="U170"/>
      <c r="V170"/>
      <c r="W170"/>
      <c r="X170"/>
      <c r="Y170"/>
      <c r="Z170"/>
      <c r="AA170"/>
    </row>
    <row r="171" spans="4:27" ht="12.75">
      <c r="D171"/>
      <c r="E171"/>
      <c r="U171"/>
      <c r="V171"/>
      <c r="W171"/>
      <c r="X171"/>
      <c r="Y171"/>
      <c r="Z171"/>
      <c r="AA171"/>
    </row>
    <row r="172" spans="4:27" ht="12.75">
      <c r="D172"/>
      <c r="E172"/>
      <c r="U172"/>
      <c r="V172"/>
      <c r="W172"/>
      <c r="X172"/>
      <c r="Y172"/>
      <c r="Z172"/>
      <c r="AA172"/>
    </row>
    <row r="173" spans="4:27" ht="12.75">
      <c r="D173"/>
      <c r="E173"/>
      <c r="U173"/>
      <c r="V173"/>
      <c r="W173"/>
      <c r="X173"/>
      <c r="Y173"/>
      <c r="Z173"/>
      <c r="AA173"/>
    </row>
    <row r="174" spans="4:27" ht="12.75">
      <c r="D174"/>
      <c r="E174"/>
      <c r="U174"/>
      <c r="V174"/>
      <c r="W174"/>
      <c r="X174"/>
      <c r="Y174"/>
      <c r="Z174"/>
      <c r="AA174"/>
    </row>
    <row r="175" spans="4:27" ht="12.75">
      <c r="D175"/>
      <c r="E175"/>
      <c r="U175"/>
      <c r="V175"/>
      <c r="W175"/>
      <c r="X175"/>
      <c r="Y175"/>
      <c r="Z175"/>
      <c r="AA175"/>
    </row>
    <row r="176" spans="4:27" ht="12.75">
      <c r="D176"/>
      <c r="E176"/>
      <c r="U176"/>
      <c r="V176"/>
      <c r="W176"/>
      <c r="X176"/>
      <c r="Y176"/>
      <c r="Z176"/>
      <c r="AA176"/>
    </row>
    <row r="177" spans="4:27" ht="12.75">
      <c r="D177"/>
      <c r="E177"/>
      <c r="U177"/>
      <c r="V177"/>
      <c r="W177"/>
      <c r="X177"/>
      <c r="Y177"/>
      <c r="Z177"/>
      <c r="AA177"/>
    </row>
    <row r="178" spans="4:27" ht="12.75">
      <c r="D178"/>
      <c r="E178"/>
      <c r="U178"/>
      <c r="V178"/>
      <c r="W178"/>
      <c r="X178"/>
      <c r="Y178"/>
      <c r="Z178"/>
      <c r="AA178"/>
    </row>
    <row r="179" spans="4:27" ht="12.75">
      <c r="D179"/>
      <c r="E179"/>
      <c r="U179"/>
      <c r="V179"/>
      <c r="W179"/>
      <c r="X179"/>
      <c r="Y179"/>
      <c r="Z179"/>
      <c r="AA179"/>
    </row>
    <row r="180" spans="4:27" ht="12.75">
      <c r="D180"/>
      <c r="E180"/>
      <c r="U180"/>
      <c r="V180"/>
      <c r="W180"/>
      <c r="X180"/>
      <c r="Y180"/>
      <c r="Z180"/>
      <c r="AA180"/>
    </row>
    <row r="181" spans="4:27" ht="12.75">
      <c r="D181"/>
      <c r="E181"/>
      <c r="U181"/>
      <c r="V181"/>
      <c r="W181"/>
      <c r="X181"/>
      <c r="Y181"/>
      <c r="Z181"/>
      <c r="AA181"/>
    </row>
    <row r="182" spans="4:27" ht="12.75">
      <c r="D182"/>
      <c r="E182"/>
      <c r="U182"/>
      <c r="V182"/>
      <c r="W182"/>
      <c r="X182"/>
      <c r="Y182"/>
      <c r="Z182"/>
      <c r="AA182"/>
    </row>
    <row r="183" spans="4:27" ht="12.75">
      <c r="D183"/>
      <c r="E183"/>
      <c r="U183"/>
      <c r="V183"/>
      <c r="W183"/>
      <c r="X183"/>
      <c r="Y183"/>
      <c r="Z183"/>
      <c r="AA183"/>
    </row>
    <row r="184" spans="4:27" ht="12.75">
      <c r="D184"/>
      <c r="E184"/>
      <c r="U184"/>
      <c r="V184"/>
      <c r="W184"/>
      <c r="X184"/>
      <c r="Y184"/>
      <c r="Z184"/>
      <c r="AA184"/>
    </row>
    <row r="185" spans="4:27" ht="12.75">
      <c r="D185"/>
      <c r="E185"/>
      <c r="U185"/>
      <c r="V185"/>
      <c r="W185"/>
      <c r="X185"/>
      <c r="Y185"/>
      <c r="Z185"/>
      <c r="AA185"/>
    </row>
    <row r="186" spans="4:27" ht="12.75">
      <c r="D186"/>
      <c r="E186"/>
      <c r="U186"/>
      <c r="V186"/>
      <c r="W186"/>
      <c r="X186"/>
      <c r="Y186"/>
      <c r="Z186"/>
      <c r="AA186"/>
    </row>
    <row r="187" spans="4:27" ht="12.75">
      <c r="D187"/>
      <c r="E187"/>
      <c r="U187"/>
      <c r="V187"/>
      <c r="W187"/>
      <c r="X187"/>
      <c r="Y187"/>
      <c r="Z187"/>
      <c r="AA187"/>
    </row>
    <row r="188" spans="4:27" ht="12.75">
      <c r="D188"/>
      <c r="E188"/>
      <c r="U188"/>
      <c r="V188"/>
      <c r="W188"/>
      <c r="X188"/>
      <c r="Y188"/>
      <c r="Z188"/>
      <c r="AA188"/>
    </row>
    <row r="189" spans="4:27" ht="12.75">
      <c r="D189"/>
      <c r="E189"/>
      <c r="U189"/>
      <c r="V189"/>
      <c r="W189"/>
      <c r="X189"/>
      <c r="Y189"/>
      <c r="Z189"/>
      <c r="AA189"/>
    </row>
    <row r="190" spans="4:27" ht="12.75">
      <c r="D190"/>
      <c r="E190"/>
      <c r="U190"/>
      <c r="V190"/>
      <c r="W190"/>
      <c r="X190"/>
      <c r="Y190"/>
      <c r="Z190"/>
      <c r="AA190"/>
    </row>
    <row r="191" spans="4:27" ht="12.75">
      <c r="D191"/>
      <c r="E191"/>
      <c r="U191"/>
      <c r="V191"/>
      <c r="W191"/>
      <c r="X191"/>
      <c r="Y191"/>
      <c r="Z191"/>
      <c r="AA191"/>
    </row>
    <row r="192" spans="4:27" ht="12.75">
      <c r="D192"/>
      <c r="E192"/>
      <c r="U192"/>
      <c r="V192"/>
      <c r="W192"/>
      <c r="X192"/>
      <c r="Y192"/>
      <c r="Z192"/>
      <c r="AA192"/>
    </row>
    <row r="193" spans="4:27" ht="12.75">
      <c r="D193"/>
      <c r="E193"/>
      <c r="U193"/>
      <c r="V193"/>
      <c r="W193"/>
      <c r="X193"/>
      <c r="Y193"/>
      <c r="Z193"/>
      <c r="AA193"/>
    </row>
    <row r="194" spans="4:27" ht="12.75">
      <c r="D194"/>
      <c r="E194"/>
      <c r="U194"/>
      <c r="V194"/>
      <c r="W194"/>
      <c r="X194"/>
      <c r="Y194"/>
      <c r="Z194"/>
      <c r="AA194"/>
    </row>
    <row r="195" spans="4:27" ht="12.75">
      <c r="D195"/>
      <c r="E195"/>
      <c r="U195"/>
      <c r="V195"/>
      <c r="W195"/>
      <c r="X195"/>
      <c r="Y195"/>
      <c r="Z195"/>
      <c r="AA195"/>
    </row>
    <row r="196" spans="4:27" ht="12.75">
      <c r="D196"/>
      <c r="E196"/>
      <c r="U196"/>
      <c r="V196"/>
      <c r="W196"/>
      <c r="X196"/>
      <c r="Y196"/>
      <c r="Z196"/>
      <c r="AA196"/>
    </row>
    <row r="197" spans="4:27" ht="12.75">
      <c r="D197"/>
      <c r="E197"/>
      <c r="U197"/>
      <c r="V197"/>
      <c r="W197"/>
      <c r="X197"/>
      <c r="Y197"/>
      <c r="Z197"/>
      <c r="AA197"/>
    </row>
    <row r="198" spans="4:27" ht="12.75">
      <c r="D198"/>
      <c r="E198"/>
      <c r="U198"/>
      <c r="V198"/>
      <c r="W198"/>
      <c r="X198"/>
      <c r="Y198"/>
      <c r="Z198"/>
      <c r="AA198"/>
    </row>
    <row r="199" spans="4:27" ht="12.75">
      <c r="D199"/>
      <c r="E199"/>
      <c r="U199"/>
      <c r="V199"/>
      <c r="W199"/>
      <c r="X199"/>
      <c r="Y199"/>
      <c r="Z199"/>
      <c r="AA199"/>
    </row>
    <row r="200" spans="4:27" ht="12.75">
      <c r="D200"/>
      <c r="E200"/>
      <c r="U200"/>
      <c r="V200"/>
      <c r="W200"/>
      <c r="X200"/>
      <c r="Y200"/>
      <c r="Z200"/>
      <c r="AA200"/>
    </row>
    <row r="201" spans="4:27" ht="12.75">
      <c r="D201"/>
      <c r="E201"/>
      <c r="U201"/>
      <c r="V201"/>
      <c r="W201"/>
      <c r="X201"/>
      <c r="Y201"/>
      <c r="Z201"/>
      <c r="AA201"/>
    </row>
    <row r="202" spans="4:27" ht="12.75">
      <c r="D202"/>
      <c r="E202"/>
      <c r="U202"/>
      <c r="V202"/>
      <c r="W202"/>
      <c r="X202"/>
      <c r="Y202"/>
      <c r="Z202"/>
      <c r="AA202"/>
    </row>
    <row r="203" spans="4:27" ht="12.75">
      <c r="D203"/>
      <c r="E203"/>
      <c r="U203"/>
      <c r="V203"/>
      <c r="W203"/>
      <c r="X203"/>
      <c r="Y203"/>
      <c r="Z203"/>
      <c r="AA203"/>
    </row>
    <row r="204" spans="4:27" ht="12.75">
      <c r="D204"/>
      <c r="E204"/>
      <c r="U204"/>
      <c r="V204"/>
      <c r="W204"/>
      <c r="X204"/>
      <c r="Y204"/>
      <c r="Z204"/>
      <c r="AA204"/>
    </row>
    <row r="205" spans="4:27" ht="12.75">
      <c r="D205"/>
      <c r="E205"/>
      <c r="U205"/>
      <c r="V205"/>
      <c r="W205"/>
      <c r="X205"/>
      <c r="Y205"/>
      <c r="Z205"/>
      <c r="AA205"/>
    </row>
    <row r="206" spans="4:27" ht="12.75">
      <c r="D206"/>
      <c r="E206"/>
      <c r="U206"/>
      <c r="V206"/>
      <c r="W206"/>
      <c r="X206"/>
      <c r="Y206"/>
      <c r="Z206"/>
      <c r="AA206"/>
    </row>
    <row r="207" spans="4:27" ht="12.75">
      <c r="D207"/>
      <c r="E207"/>
      <c r="U207"/>
      <c r="V207"/>
      <c r="W207"/>
      <c r="X207"/>
      <c r="Y207"/>
      <c r="Z207"/>
      <c r="AA207"/>
    </row>
    <row r="208" spans="4:27" ht="12.75">
      <c r="D208"/>
      <c r="E208"/>
      <c r="U208"/>
      <c r="V208"/>
      <c r="W208"/>
      <c r="X208"/>
      <c r="Y208"/>
      <c r="Z208"/>
      <c r="AA208"/>
    </row>
    <row r="209" spans="4:27" ht="12.75">
      <c r="D209"/>
      <c r="E209"/>
      <c r="U209"/>
      <c r="V209"/>
      <c r="W209"/>
      <c r="X209"/>
      <c r="Y209"/>
      <c r="Z209"/>
      <c r="AA209"/>
    </row>
    <row r="210" spans="4:27" ht="12.75">
      <c r="D210"/>
      <c r="E210"/>
      <c r="U210"/>
      <c r="V210"/>
      <c r="W210"/>
      <c r="X210"/>
      <c r="Y210"/>
      <c r="Z210"/>
      <c r="AA210"/>
    </row>
    <row r="211" spans="4:27" ht="12.75">
      <c r="D211"/>
      <c r="E211"/>
      <c r="U211"/>
      <c r="V211"/>
      <c r="W211"/>
      <c r="X211"/>
      <c r="Y211"/>
      <c r="Z211"/>
      <c r="AA211"/>
    </row>
    <row r="212" spans="4:27" ht="12.75">
      <c r="D212"/>
      <c r="E212"/>
      <c r="U212"/>
      <c r="V212"/>
      <c r="W212"/>
      <c r="X212"/>
      <c r="Y212"/>
      <c r="Z212"/>
      <c r="AA212"/>
    </row>
    <row r="213" spans="4:27" ht="12.75">
      <c r="D213"/>
      <c r="E213"/>
      <c r="U213"/>
      <c r="V213"/>
      <c r="W213"/>
      <c r="X213"/>
      <c r="Y213"/>
      <c r="Z213"/>
      <c r="AA213"/>
    </row>
    <row r="214" spans="4:27" ht="12.75">
      <c r="D214"/>
      <c r="E214"/>
      <c r="U214"/>
      <c r="V214"/>
      <c r="W214"/>
      <c r="X214"/>
      <c r="Y214"/>
      <c r="Z214"/>
      <c r="AA214"/>
    </row>
    <row r="215" spans="4:27" ht="12.75">
      <c r="D215"/>
      <c r="E215"/>
      <c r="U215"/>
      <c r="V215"/>
      <c r="W215"/>
      <c r="X215"/>
      <c r="Y215"/>
      <c r="Z215"/>
      <c r="AA215"/>
    </row>
    <row r="216" spans="4:27" ht="12.75">
      <c r="D216"/>
      <c r="E216"/>
      <c r="U216"/>
      <c r="V216"/>
      <c r="W216"/>
      <c r="X216"/>
      <c r="Y216"/>
      <c r="Z216"/>
      <c r="AA216"/>
    </row>
    <row r="217" spans="4:27" ht="12.75">
      <c r="D217"/>
      <c r="E217"/>
      <c r="U217"/>
      <c r="V217"/>
      <c r="W217"/>
      <c r="X217"/>
      <c r="Y217"/>
      <c r="Z217"/>
      <c r="AA217"/>
    </row>
    <row r="218" spans="4:27" ht="12.75">
      <c r="D218"/>
      <c r="E218"/>
      <c r="U218"/>
      <c r="V218"/>
      <c r="W218"/>
      <c r="X218"/>
      <c r="Y218"/>
      <c r="Z218"/>
      <c r="AA218"/>
    </row>
    <row r="219" spans="4:27" ht="12.75">
      <c r="D219"/>
      <c r="E219"/>
      <c r="U219"/>
      <c r="V219"/>
      <c r="W219"/>
      <c r="X219"/>
      <c r="Y219"/>
      <c r="Z219"/>
      <c r="AA219"/>
    </row>
    <row r="220" spans="4:27" ht="12.75">
      <c r="D220"/>
      <c r="E220"/>
      <c r="U220"/>
      <c r="V220"/>
      <c r="W220"/>
      <c r="X220"/>
      <c r="Y220"/>
      <c r="Z220"/>
      <c r="AA220"/>
    </row>
    <row r="221" spans="4:27" ht="12.75">
      <c r="D221"/>
      <c r="E221"/>
      <c r="U221"/>
      <c r="V221"/>
      <c r="W221"/>
      <c r="X221"/>
      <c r="Y221"/>
      <c r="Z221"/>
      <c r="AA221"/>
    </row>
    <row r="222" spans="4:27" ht="12.75">
      <c r="D222"/>
      <c r="E222"/>
      <c r="U222"/>
      <c r="V222"/>
      <c r="W222"/>
      <c r="X222"/>
      <c r="Y222"/>
      <c r="Z222"/>
      <c r="AA222"/>
    </row>
    <row r="223" spans="4:27" ht="12.75">
      <c r="D223"/>
      <c r="E223"/>
      <c r="U223"/>
      <c r="V223"/>
      <c r="W223"/>
      <c r="X223"/>
      <c r="Y223"/>
      <c r="Z223"/>
      <c r="AA223"/>
    </row>
    <row r="224" spans="4:27" ht="12.75">
      <c r="D224"/>
      <c r="E224"/>
      <c r="U224"/>
      <c r="V224"/>
      <c r="W224"/>
      <c r="X224"/>
      <c r="Y224"/>
      <c r="Z224"/>
      <c r="AA224"/>
    </row>
    <row r="225" spans="4:27" ht="12.75">
      <c r="D225"/>
      <c r="E225"/>
      <c r="U225"/>
      <c r="V225"/>
      <c r="W225"/>
      <c r="X225"/>
      <c r="Y225"/>
      <c r="Z225"/>
      <c r="AA225"/>
    </row>
    <row r="226" spans="4:27" ht="12.75">
      <c r="D226"/>
      <c r="E226"/>
      <c r="U226"/>
      <c r="V226"/>
      <c r="W226"/>
      <c r="X226"/>
      <c r="Y226"/>
      <c r="Z226"/>
      <c r="AA226"/>
    </row>
    <row r="227" spans="4:27" ht="12.75">
      <c r="D227"/>
      <c r="E227"/>
      <c r="U227"/>
      <c r="V227"/>
      <c r="W227"/>
      <c r="X227"/>
      <c r="Y227"/>
      <c r="Z227"/>
      <c r="AA227"/>
    </row>
    <row r="228" spans="4:27" ht="12.75">
      <c r="D228"/>
      <c r="E228"/>
      <c r="U228"/>
      <c r="V228"/>
      <c r="W228"/>
      <c r="X228"/>
      <c r="Y228"/>
      <c r="Z228"/>
      <c r="AA228"/>
    </row>
    <row r="229" spans="4:27" ht="12.75">
      <c r="D229"/>
      <c r="E229"/>
      <c r="U229"/>
      <c r="V229"/>
      <c r="W229"/>
      <c r="X229"/>
      <c r="Y229"/>
      <c r="Z229"/>
      <c r="AA229"/>
    </row>
    <row r="230" spans="4:27" ht="12.75">
      <c r="D230"/>
      <c r="E230"/>
      <c r="U230"/>
      <c r="V230"/>
      <c r="W230"/>
      <c r="X230"/>
      <c r="Y230"/>
      <c r="Z230"/>
      <c r="AA230"/>
    </row>
    <row r="231" spans="4:27" ht="12.75">
      <c r="D231"/>
      <c r="E231"/>
      <c r="U231"/>
      <c r="V231"/>
      <c r="W231"/>
      <c r="X231"/>
      <c r="Y231"/>
      <c r="Z231"/>
      <c r="AA231"/>
    </row>
    <row r="232" spans="4:27" ht="12.75">
      <c r="D232"/>
      <c r="E232"/>
      <c r="U232"/>
      <c r="V232"/>
      <c r="W232"/>
      <c r="X232"/>
      <c r="Y232"/>
      <c r="Z232"/>
      <c r="AA232"/>
    </row>
    <row r="233" spans="4:27" ht="12.75">
      <c r="D233"/>
      <c r="E233"/>
      <c r="U233"/>
      <c r="V233"/>
      <c r="W233"/>
      <c r="X233"/>
      <c r="Y233"/>
      <c r="Z233"/>
      <c r="AA233"/>
    </row>
    <row r="234" spans="4:27" ht="12.75">
      <c r="D234"/>
      <c r="E234"/>
      <c r="U234"/>
      <c r="V234"/>
      <c r="W234"/>
      <c r="X234"/>
      <c r="Y234"/>
      <c r="Z234"/>
      <c r="AA234"/>
    </row>
    <row r="235" spans="4:27" ht="12.75">
      <c r="D235"/>
      <c r="E235"/>
      <c r="U235"/>
      <c r="V235"/>
      <c r="W235"/>
      <c r="X235"/>
      <c r="Y235"/>
      <c r="Z235"/>
      <c r="AA235"/>
    </row>
    <row r="236" spans="4:27" ht="12.75">
      <c r="D236"/>
      <c r="E236"/>
      <c r="U236"/>
      <c r="V236"/>
      <c r="W236"/>
      <c r="X236"/>
      <c r="Y236"/>
      <c r="Z236"/>
      <c r="AA236"/>
    </row>
    <row r="237" spans="4:27" ht="12.75">
      <c r="D237"/>
      <c r="E237"/>
      <c r="U237"/>
      <c r="V237"/>
      <c r="W237"/>
      <c r="X237"/>
      <c r="Y237"/>
      <c r="Z237"/>
      <c r="AA237"/>
    </row>
    <row r="238" spans="4:27" ht="12.75">
      <c r="D238"/>
      <c r="E238"/>
      <c r="U238"/>
      <c r="V238"/>
      <c r="W238"/>
      <c r="X238"/>
      <c r="Y238"/>
      <c r="Z238"/>
      <c r="AA238"/>
    </row>
    <row r="239" spans="4:27" ht="12.75">
      <c r="D239"/>
      <c r="E239"/>
      <c r="U239"/>
      <c r="V239"/>
      <c r="W239"/>
      <c r="X239"/>
      <c r="Y239"/>
      <c r="Z239"/>
      <c r="AA239"/>
    </row>
    <row r="240" spans="4:27" ht="12.75">
      <c r="D240"/>
      <c r="E240"/>
      <c r="U240"/>
      <c r="V240"/>
      <c r="W240"/>
      <c r="X240"/>
      <c r="Y240"/>
      <c r="Z240"/>
      <c r="AA240"/>
    </row>
    <row r="241" spans="4:27" ht="12.75">
      <c r="D241"/>
      <c r="E241"/>
      <c r="U241"/>
      <c r="V241"/>
      <c r="W241"/>
      <c r="X241"/>
      <c r="Y241"/>
      <c r="Z241"/>
      <c r="AA241"/>
    </row>
    <row r="242" spans="4:27" ht="12.75">
      <c r="D242"/>
      <c r="E242"/>
      <c r="U242"/>
      <c r="V242"/>
      <c r="W242"/>
      <c r="X242"/>
      <c r="Y242"/>
      <c r="Z242"/>
      <c r="AA242"/>
    </row>
    <row r="243" spans="4:27" ht="12.75">
      <c r="D243"/>
      <c r="E243"/>
      <c r="U243"/>
      <c r="V243"/>
      <c r="W243"/>
      <c r="X243"/>
      <c r="Y243"/>
      <c r="Z243"/>
      <c r="AA243"/>
    </row>
    <row r="244" spans="4:27" ht="12.75">
      <c r="D244"/>
      <c r="E244"/>
      <c r="U244"/>
      <c r="V244"/>
      <c r="W244"/>
      <c r="X244"/>
      <c r="Y244"/>
      <c r="Z244"/>
      <c r="AA244"/>
    </row>
    <row r="245" spans="4:27" ht="12.75">
      <c r="D245"/>
      <c r="E245"/>
      <c r="U245"/>
      <c r="V245"/>
      <c r="W245"/>
      <c r="X245"/>
      <c r="Y245"/>
      <c r="Z245"/>
      <c r="AA245"/>
    </row>
    <row r="246" spans="4:27" ht="12.75">
      <c r="D246"/>
      <c r="E246"/>
      <c r="U246"/>
      <c r="V246"/>
      <c r="W246"/>
      <c r="X246"/>
      <c r="Y246"/>
      <c r="Z246"/>
      <c r="AA246"/>
    </row>
    <row r="247" spans="4:27" ht="12.75">
      <c r="D247"/>
      <c r="E247"/>
      <c r="U247"/>
      <c r="V247"/>
      <c r="W247"/>
      <c r="X247"/>
      <c r="Y247"/>
      <c r="Z247"/>
      <c r="AA247"/>
    </row>
    <row r="248" spans="4:27" ht="12.75">
      <c r="D248"/>
      <c r="E248"/>
      <c r="U248"/>
      <c r="V248"/>
      <c r="W248"/>
      <c r="X248"/>
      <c r="Y248"/>
      <c r="Z248"/>
      <c r="AA248"/>
    </row>
    <row r="249" spans="4:27" ht="12.75">
      <c r="D249"/>
      <c r="E249"/>
      <c r="U249"/>
      <c r="V249"/>
      <c r="W249"/>
      <c r="X249"/>
      <c r="Y249"/>
      <c r="Z249"/>
      <c r="AA249"/>
    </row>
    <row r="250" spans="4:27" ht="12.75">
      <c r="D250"/>
      <c r="E250"/>
      <c r="U250"/>
      <c r="V250"/>
      <c r="W250"/>
      <c r="X250"/>
      <c r="Y250"/>
      <c r="Z250"/>
      <c r="AA250"/>
    </row>
    <row r="251" spans="4:27" ht="12.75">
      <c r="D251"/>
      <c r="E251"/>
      <c r="U251"/>
      <c r="V251"/>
      <c r="W251"/>
      <c r="X251"/>
      <c r="Y251"/>
      <c r="Z251"/>
      <c r="AA251"/>
    </row>
    <row r="252" spans="4:27" ht="12.75">
      <c r="D252"/>
      <c r="E252"/>
      <c r="U252"/>
      <c r="V252"/>
      <c r="W252"/>
      <c r="X252"/>
      <c r="Y252"/>
      <c r="Z252"/>
      <c r="AA252"/>
    </row>
    <row r="253" spans="4:27" ht="12.75">
      <c r="D253"/>
      <c r="E253"/>
      <c r="U253"/>
      <c r="V253"/>
      <c r="W253"/>
      <c r="X253"/>
      <c r="Y253"/>
      <c r="Z253"/>
      <c r="AA253"/>
    </row>
    <row r="254" spans="4:27" ht="12.75">
      <c r="D254"/>
      <c r="E254"/>
      <c r="U254"/>
      <c r="V254"/>
      <c r="W254"/>
      <c r="X254"/>
      <c r="Y254"/>
      <c r="Z254"/>
      <c r="AA254"/>
    </row>
    <row r="255" spans="4:27" ht="12.75">
      <c r="D255"/>
      <c r="E255"/>
      <c r="U255"/>
      <c r="V255"/>
      <c r="W255"/>
      <c r="X255"/>
      <c r="Y255"/>
      <c r="Z255"/>
      <c r="AA255"/>
    </row>
    <row r="256" spans="4:27" ht="12.75">
      <c r="D256"/>
      <c r="E256"/>
      <c r="U256"/>
      <c r="V256"/>
      <c r="W256"/>
      <c r="X256"/>
      <c r="Y256"/>
      <c r="Z256"/>
      <c r="AA256"/>
    </row>
    <row r="257" spans="4:27" ht="12.75">
      <c r="D257"/>
      <c r="E257"/>
      <c r="U257"/>
      <c r="V257"/>
      <c r="W257"/>
      <c r="X257"/>
      <c r="Y257"/>
      <c r="Z257"/>
      <c r="AA257"/>
    </row>
    <row r="258" spans="4:27" ht="12.75">
      <c r="D258"/>
      <c r="E258"/>
      <c r="U258"/>
      <c r="V258"/>
      <c r="W258"/>
      <c r="X258"/>
      <c r="Y258"/>
      <c r="Z258"/>
      <c r="AA258"/>
    </row>
    <row r="259" spans="4:27" ht="12.75">
      <c r="D259"/>
      <c r="E259"/>
      <c r="U259"/>
      <c r="V259"/>
      <c r="W259"/>
      <c r="X259"/>
      <c r="Y259"/>
      <c r="Z259"/>
      <c r="AA259"/>
    </row>
    <row r="260" spans="4:27" ht="12.75">
      <c r="D260"/>
      <c r="E260"/>
      <c r="U260"/>
      <c r="V260"/>
      <c r="W260"/>
      <c r="X260"/>
      <c r="Y260"/>
      <c r="Z260"/>
      <c r="AA260"/>
    </row>
    <row r="261" spans="4:27" ht="12.75">
      <c r="D261"/>
      <c r="E261"/>
      <c r="U261"/>
      <c r="V261"/>
      <c r="W261"/>
      <c r="X261"/>
      <c r="Y261"/>
      <c r="Z261"/>
      <c r="AA261"/>
    </row>
    <row r="262" spans="4:27" ht="12.75">
      <c r="D262"/>
      <c r="E262"/>
      <c r="U262"/>
      <c r="V262"/>
      <c r="W262"/>
      <c r="X262"/>
      <c r="Y262"/>
      <c r="Z262"/>
      <c r="AA262"/>
    </row>
    <row r="263" spans="4:27" ht="12.75">
      <c r="D263"/>
      <c r="E263"/>
      <c r="U263"/>
      <c r="V263"/>
      <c r="W263"/>
      <c r="X263"/>
      <c r="Y263"/>
      <c r="Z263"/>
      <c r="AA263"/>
    </row>
    <row r="264" spans="4:27" ht="12.75">
      <c r="D264"/>
      <c r="E264"/>
      <c r="U264"/>
      <c r="V264"/>
      <c r="W264"/>
      <c r="X264"/>
      <c r="Y264"/>
      <c r="Z264"/>
      <c r="AA264"/>
    </row>
    <row r="265" spans="4:27" ht="12.75">
      <c r="D265"/>
      <c r="E265"/>
      <c r="U265"/>
      <c r="V265"/>
      <c r="W265"/>
      <c r="X265"/>
      <c r="Y265"/>
      <c r="Z265"/>
      <c r="AA265"/>
    </row>
    <row r="266" spans="4:5" ht="12.75">
      <c r="D266"/>
      <c r="E266"/>
    </row>
    <row r="267" spans="4:5" ht="12.75">
      <c r="D267"/>
      <c r="E267"/>
    </row>
    <row r="268" spans="4:5" ht="12.75">
      <c r="D268"/>
      <c r="E268"/>
    </row>
    <row r="269" spans="4:5" ht="12.75">
      <c r="D269"/>
      <c r="E269"/>
    </row>
    <row r="270" spans="4:5" ht="12.75">
      <c r="D270"/>
      <c r="E270"/>
    </row>
    <row r="271" spans="4:27" ht="12.75">
      <c r="D271"/>
      <c r="E271"/>
      <c r="U271"/>
      <c r="V271"/>
      <c r="W271"/>
      <c r="X271"/>
      <c r="Y271"/>
      <c r="Z271"/>
      <c r="AA271"/>
    </row>
    <row r="272" spans="4:27" ht="12.75">
      <c r="D272"/>
      <c r="E272"/>
      <c r="U272"/>
      <c r="V272"/>
      <c r="W272"/>
      <c r="X272"/>
      <c r="Y272"/>
      <c r="Z272"/>
      <c r="AA272"/>
    </row>
    <row r="273" spans="4:27" ht="12.75">
      <c r="D273"/>
      <c r="E273"/>
      <c r="U273"/>
      <c r="V273"/>
      <c r="W273"/>
      <c r="X273"/>
      <c r="Y273"/>
      <c r="Z273"/>
      <c r="AA273"/>
    </row>
    <row r="274" spans="4:27" ht="12.75">
      <c r="D274"/>
      <c r="E274"/>
      <c r="U274"/>
      <c r="V274"/>
      <c r="W274"/>
      <c r="X274"/>
      <c r="Y274"/>
      <c r="Z274"/>
      <c r="AA274"/>
    </row>
    <row r="275" spans="4:27" ht="12.75">
      <c r="D275"/>
      <c r="E275"/>
      <c r="U275"/>
      <c r="V275"/>
      <c r="W275"/>
      <c r="X275"/>
      <c r="Y275"/>
      <c r="Z275"/>
      <c r="AA275"/>
    </row>
    <row r="276" spans="4:27" ht="12.75">
      <c r="D276"/>
      <c r="E276"/>
      <c r="U276"/>
      <c r="V276"/>
      <c r="W276"/>
      <c r="X276"/>
      <c r="Y276"/>
      <c r="Z276"/>
      <c r="AA276"/>
    </row>
    <row r="277" spans="4:27" ht="12.75">
      <c r="D277"/>
      <c r="E277"/>
      <c r="U277"/>
      <c r="V277"/>
      <c r="W277"/>
      <c r="X277"/>
      <c r="Y277"/>
      <c r="Z277"/>
      <c r="AA277"/>
    </row>
    <row r="278" spans="4:27" ht="12.75">
      <c r="D278"/>
      <c r="E278"/>
      <c r="U278"/>
      <c r="V278"/>
      <c r="W278"/>
      <c r="X278"/>
      <c r="Y278"/>
      <c r="Z278"/>
      <c r="AA278"/>
    </row>
    <row r="279" spans="4:27" ht="12.75">
      <c r="D279"/>
      <c r="E279"/>
      <c r="U279"/>
      <c r="V279"/>
      <c r="W279"/>
      <c r="X279"/>
      <c r="Y279"/>
      <c r="Z279"/>
      <c r="AA279"/>
    </row>
    <row r="280" spans="4:27" ht="12.75">
      <c r="D280"/>
      <c r="E280"/>
      <c r="U280"/>
      <c r="V280"/>
      <c r="W280"/>
      <c r="X280"/>
      <c r="Y280"/>
      <c r="Z280"/>
      <c r="AA280"/>
    </row>
    <row r="281" spans="4:27" ht="12.75">
      <c r="D281"/>
      <c r="E281"/>
      <c r="U281"/>
      <c r="V281"/>
      <c r="W281"/>
      <c r="X281"/>
      <c r="Y281"/>
      <c r="Z281"/>
      <c r="AA281"/>
    </row>
    <row r="282" spans="4:27" ht="12.75">
      <c r="D282"/>
      <c r="E282"/>
      <c r="U282"/>
      <c r="V282"/>
      <c r="W282"/>
      <c r="X282"/>
      <c r="Y282"/>
      <c r="Z282"/>
      <c r="AA282"/>
    </row>
    <row r="283" spans="4:27" ht="12.75">
      <c r="D283"/>
      <c r="E283"/>
      <c r="U283"/>
      <c r="V283"/>
      <c r="W283"/>
      <c r="X283"/>
      <c r="Y283"/>
      <c r="Z283"/>
      <c r="AA283"/>
    </row>
    <row r="284" spans="4:27" ht="12.75">
      <c r="D284"/>
      <c r="E284"/>
      <c r="U284"/>
      <c r="V284"/>
      <c r="W284"/>
      <c r="X284"/>
      <c r="Y284"/>
      <c r="Z284"/>
      <c r="AA284"/>
    </row>
    <row r="285" spans="4:27" ht="12.75">
      <c r="D285"/>
      <c r="E285"/>
      <c r="U285"/>
      <c r="V285"/>
      <c r="W285"/>
      <c r="X285"/>
      <c r="Y285"/>
      <c r="Z285"/>
      <c r="AA285"/>
    </row>
    <row r="286" spans="4:27" ht="12.75">
      <c r="D286"/>
      <c r="E286"/>
      <c r="U286"/>
      <c r="V286"/>
      <c r="W286"/>
      <c r="X286"/>
      <c r="Y286"/>
      <c r="Z286"/>
      <c r="AA286"/>
    </row>
    <row r="287" spans="4:27" ht="12.75">
      <c r="D287"/>
      <c r="E287"/>
      <c r="U287"/>
      <c r="V287"/>
      <c r="W287"/>
      <c r="X287"/>
      <c r="Y287"/>
      <c r="Z287"/>
      <c r="AA287"/>
    </row>
    <row r="288" spans="4:27" ht="12.75">
      <c r="D288"/>
      <c r="E288"/>
      <c r="U288"/>
      <c r="V288"/>
      <c r="W288"/>
      <c r="X288"/>
      <c r="Y288"/>
      <c r="Z288"/>
      <c r="AA288"/>
    </row>
    <row r="299" spans="4:27" ht="12.75">
      <c r="D299"/>
      <c r="E299"/>
      <c r="F299"/>
      <c r="R299"/>
      <c r="U299"/>
      <c r="V299"/>
      <c r="W299"/>
      <c r="X299"/>
      <c r="Y299"/>
      <c r="Z299"/>
      <c r="AA299"/>
    </row>
    <row r="300" spans="4:27" ht="12.75">
      <c r="D300"/>
      <c r="E300"/>
      <c r="F300"/>
      <c r="R300"/>
      <c r="U300"/>
      <c r="V300"/>
      <c r="W300"/>
      <c r="X300"/>
      <c r="Y300"/>
      <c r="Z300"/>
      <c r="AA300"/>
    </row>
    <row r="301" spans="4:27" ht="12.75">
      <c r="D301"/>
      <c r="E301"/>
      <c r="F301"/>
      <c r="R301"/>
      <c r="U301"/>
      <c r="V301"/>
      <c r="W301"/>
      <c r="X301"/>
      <c r="Y301"/>
      <c r="Z301"/>
      <c r="AA301"/>
    </row>
    <row r="302" spans="4:27" ht="12.75">
      <c r="D302"/>
      <c r="E302"/>
      <c r="F302"/>
      <c r="R302"/>
      <c r="U302"/>
      <c r="V302"/>
      <c r="W302"/>
      <c r="X302"/>
      <c r="Y302"/>
      <c r="Z302"/>
      <c r="AA302"/>
    </row>
    <row r="303" spans="4:27" ht="12.75">
      <c r="D303"/>
      <c r="E303"/>
      <c r="F303"/>
      <c r="R303"/>
      <c r="U303"/>
      <c r="V303"/>
      <c r="W303"/>
      <c r="X303"/>
      <c r="Y303"/>
      <c r="Z303"/>
      <c r="AA303"/>
    </row>
    <row r="304" spans="4:27" ht="12.75">
      <c r="D304"/>
      <c r="E304"/>
      <c r="F304"/>
      <c r="R304"/>
      <c r="U304"/>
      <c r="V304"/>
      <c r="W304"/>
      <c r="X304"/>
      <c r="Y304"/>
      <c r="Z304"/>
      <c r="AA304"/>
    </row>
    <row r="305" spans="4:27" ht="12.75">
      <c r="D305"/>
      <c r="E305"/>
      <c r="F305"/>
      <c r="R305"/>
      <c r="U305"/>
      <c r="V305"/>
      <c r="W305"/>
      <c r="X305"/>
      <c r="Y305"/>
      <c r="Z305"/>
      <c r="AA305"/>
    </row>
    <row r="306" spans="4:27" ht="12.75">
      <c r="D306"/>
      <c r="E306"/>
      <c r="F306"/>
      <c r="R306"/>
      <c r="U306"/>
      <c r="V306"/>
      <c r="W306"/>
      <c r="X306"/>
      <c r="Y306"/>
      <c r="Z306"/>
      <c r="AA306"/>
    </row>
    <row r="307" spans="4:27" ht="12.75">
      <c r="D307"/>
      <c r="E307"/>
      <c r="F307"/>
      <c r="R307"/>
      <c r="U307"/>
      <c r="V307"/>
      <c r="W307"/>
      <c r="X307"/>
      <c r="Y307"/>
      <c r="Z307"/>
      <c r="AA307"/>
    </row>
    <row r="308" spans="4:27" ht="12.75">
      <c r="D308"/>
      <c r="E308"/>
      <c r="F308"/>
      <c r="R308"/>
      <c r="U308"/>
      <c r="V308"/>
      <c r="W308"/>
      <c r="X308"/>
      <c r="Y308"/>
      <c r="Z308"/>
      <c r="AA308"/>
    </row>
  </sheetData>
  <sheetProtection/>
  <mergeCells count="9">
    <mergeCell ref="AE3:AK3"/>
    <mergeCell ref="A70:D70"/>
    <mergeCell ref="A71:D71"/>
    <mergeCell ref="A72:D72"/>
    <mergeCell ref="A2:D2"/>
    <mergeCell ref="A3:D4"/>
    <mergeCell ref="F3:F4"/>
    <mergeCell ref="G3:Q3"/>
    <mergeCell ref="S3:AB3"/>
  </mergeCells>
  <printOptions/>
  <pageMargins left="0.17" right="0.21" top="0.57" bottom="0.31" header="0.5" footer="0.28"/>
  <pageSetup fitToHeight="2" fitToWidth="1"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M257"/>
  <sheetViews>
    <sheetView zoomScalePageLayoutView="0" workbookViewId="0" topLeftCell="A1">
      <pane ySplit="3030" topLeftCell="A4" activePane="bottomLeft" state="split"/>
      <selection pane="topLeft" activeCell="AC4" sqref="AC4"/>
      <selection pane="bottomLeft" activeCell="A5" sqref="A5:F14"/>
    </sheetView>
  </sheetViews>
  <sheetFormatPr defaultColWidth="9.140625" defaultRowHeight="12.75"/>
  <cols>
    <col min="2" max="2" width="0" style="0" hidden="1" customWidth="1"/>
    <col min="4" max="4" width="40.00390625" style="51" customWidth="1"/>
    <col min="5" max="5" width="6.28125" style="51" hidden="1" customWidth="1"/>
    <col min="6" max="6" width="6.8515625" style="40" customWidth="1"/>
    <col min="7" max="7" width="16.140625" style="0" bestFit="1" customWidth="1"/>
    <col min="8" max="8" width="13.140625" style="0" bestFit="1" customWidth="1"/>
    <col min="9" max="9" width="14.8515625" style="0" bestFit="1" customWidth="1"/>
    <col min="10" max="10" width="15.421875" style="0" bestFit="1" customWidth="1"/>
    <col min="11" max="11" width="14.8515625" style="0" bestFit="1" customWidth="1"/>
    <col min="12" max="12" width="14.421875" style="0" bestFit="1" customWidth="1"/>
    <col min="13" max="14" width="15.421875" style="0" bestFit="1" customWidth="1"/>
    <col min="15" max="15" width="15.421875" style="0" customWidth="1"/>
    <col min="16" max="16" width="13.421875" style="0" bestFit="1" customWidth="1"/>
    <col min="17" max="17" width="15.8515625" style="0" customWidth="1"/>
    <col min="18" max="18" width="4.140625" style="52" customWidth="1"/>
    <col min="19" max="19" width="16.57421875" style="0" customWidth="1"/>
    <col min="20" max="20" width="14.8515625" style="0" customWidth="1"/>
    <col min="21" max="27" width="14.8515625" style="47" customWidth="1"/>
    <col min="28" max="28" width="17.140625" style="0" customWidth="1"/>
    <col min="29" max="29" width="15.421875" style="0" customWidth="1"/>
    <col min="30" max="30" width="3.28125" style="0" customWidth="1"/>
    <col min="31" max="31" width="17.7109375" style="0" bestFit="1" customWidth="1"/>
    <col min="32" max="34" width="16.140625" style="0" customWidth="1"/>
    <col min="35" max="35" width="17.140625" style="0" customWidth="1"/>
    <col min="36" max="36" width="16.140625" style="0" customWidth="1"/>
    <col min="37" max="37" width="17.8515625" style="0" customWidth="1"/>
    <col min="38" max="38" width="15.57421875" style="0" customWidth="1"/>
    <col min="39" max="39" width="17.140625" style="0" customWidth="1"/>
    <col min="40" max="40" width="12.00390625" style="0" customWidth="1"/>
  </cols>
  <sheetData>
    <row r="1" spans="4:18" s="47" customFormat="1" ht="12.75">
      <c r="D1" s="64"/>
      <c r="E1" s="64"/>
      <c r="F1" s="73"/>
      <c r="R1" s="52"/>
    </row>
    <row r="2" spans="1:28" s="33" customFormat="1" ht="15.75">
      <c r="A2" s="201"/>
      <c r="B2" s="201"/>
      <c r="C2" s="201"/>
      <c r="D2" s="201"/>
      <c r="E2" s="95"/>
      <c r="F2" s="55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143" s="5" customFormat="1" ht="22.5" customHeight="1">
      <c r="A3" s="185" t="s">
        <v>425</v>
      </c>
      <c r="B3" s="186"/>
      <c r="C3" s="186"/>
      <c r="D3" s="186"/>
      <c r="E3" s="96"/>
      <c r="F3" s="214"/>
      <c r="G3" s="190" t="s">
        <v>244</v>
      </c>
      <c r="H3" s="210"/>
      <c r="I3" s="210"/>
      <c r="J3" s="210"/>
      <c r="K3" s="210"/>
      <c r="L3" s="210"/>
      <c r="M3" s="210"/>
      <c r="N3" s="210"/>
      <c r="O3" s="210"/>
      <c r="P3" s="210"/>
      <c r="Q3" s="211"/>
      <c r="R3" s="24"/>
      <c r="S3" s="190" t="s">
        <v>249</v>
      </c>
      <c r="T3" s="212"/>
      <c r="U3" s="212"/>
      <c r="V3" s="212"/>
      <c r="W3" s="212"/>
      <c r="X3" s="212"/>
      <c r="Y3" s="212"/>
      <c r="Z3" s="212"/>
      <c r="AA3" s="212"/>
      <c r="AB3" s="213"/>
      <c r="AC3" s="15"/>
      <c r="AD3" s="3"/>
      <c r="AE3" s="208" t="s">
        <v>260</v>
      </c>
      <c r="AF3" s="209"/>
      <c r="AG3" s="209"/>
      <c r="AH3" s="209"/>
      <c r="AI3" s="199"/>
      <c r="AJ3" s="209"/>
      <c r="AK3" s="200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</row>
    <row r="4" spans="1:143" s="5" customFormat="1" ht="87.75" customHeight="1">
      <c r="A4" s="187"/>
      <c r="B4" s="188"/>
      <c r="C4" s="188"/>
      <c r="D4" s="188"/>
      <c r="E4" s="97"/>
      <c r="F4" s="215"/>
      <c r="G4" s="18" t="s">
        <v>237</v>
      </c>
      <c r="H4" s="16" t="s">
        <v>238</v>
      </c>
      <c r="I4" s="16" t="s">
        <v>239</v>
      </c>
      <c r="J4" s="16" t="s">
        <v>240</v>
      </c>
      <c r="K4" s="44" t="s">
        <v>252</v>
      </c>
      <c r="L4" s="16" t="s">
        <v>241</v>
      </c>
      <c r="M4" s="16" t="s">
        <v>0</v>
      </c>
      <c r="N4" s="16" t="s">
        <v>242</v>
      </c>
      <c r="O4" s="16" t="s">
        <v>243</v>
      </c>
      <c r="P4" s="23" t="s">
        <v>275</v>
      </c>
      <c r="Q4" s="58" t="s">
        <v>1</v>
      </c>
      <c r="R4" s="25"/>
      <c r="S4" s="16" t="s">
        <v>245</v>
      </c>
      <c r="T4" s="34" t="s">
        <v>246</v>
      </c>
      <c r="U4" s="57" t="s">
        <v>295</v>
      </c>
      <c r="V4" s="57" t="s">
        <v>296</v>
      </c>
      <c r="W4" s="17" t="s">
        <v>2</v>
      </c>
      <c r="X4" s="17" t="s">
        <v>247</v>
      </c>
      <c r="Y4" s="17" t="s">
        <v>297</v>
      </c>
      <c r="Z4" s="57" t="s">
        <v>298</v>
      </c>
      <c r="AA4" s="17" t="s">
        <v>248</v>
      </c>
      <c r="AB4" s="26" t="s">
        <v>251</v>
      </c>
      <c r="AC4" s="22" t="s">
        <v>250</v>
      </c>
      <c r="AD4" s="3"/>
      <c r="AE4" s="16" t="s">
        <v>253</v>
      </c>
      <c r="AF4" s="16" t="s">
        <v>254</v>
      </c>
      <c r="AG4" s="16" t="s">
        <v>255</v>
      </c>
      <c r="AH4" s="16" t="s">
        <v>256</v>
      </c>
      <c r="AI4" s="60" t="s">
        <v>259</v>
      </c>
      <c r="AJ4" s="34" t="s">
        <v>257</v>
      </c>
      <c r="AK4" s="60" t="s">
        <v>258</v>
      </c>
      <c r="AL4" s="3"/>
      <c r="AM4" s="50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</row>
    <row r="5" spans="1:49" ht="16.5" customHeight="1">
      <c r="A5" s="4">
        <v>1</v>
      </c>
      <c r="B5" s="43" t="s">
        <v>313</v>
      </c>
      <c r="C5" s="43">
        <v>9298</v>
      </c>
      <c r="D5" s="65" t="s">
        <v>37</v>
      </c>
      <c r="E5" s="65">
        <f>IF(F5="y",1,"")</f>
        <v>1</v>
      </c>
      <c r="F5" s="66" t="s">
        <v>315</v>
      </c>
      <c r="G5" s="74">
        <v>62106</v>
      </c>
      <c r="H5" s="66">
        <v>0</v>
      </c>
      <c r="I5" s="66">
        <v>87198</v>
      </c>
      <c r="J5" s="66"/>
      <c r="K5" s="66">
        <v>0</v>
      </c>
      <c r="L5" s="66">
        <v>0</v>
      </c>
      <c r="M5" s="66">
        <v>16941</v>
      </c>
      <c r="N5" s="66">
        <v>24550</v>
      </c>
      <c r="O5" s="66">
        <v>1173</v>
      </c>
      <c r="P5" s="66">
        <v>0</v>
      </c>
      <c r="Q5" s="67">
        <f aca="true" t="shared" si="0" ref="Q5:Q15">SUM(G5:P5)</f>
        <v>191968</v>
      </c>
      <c r="R5" s="10"/>
      <c r="S5" s="66">
        <v>62520</v>
      </c>
      <c r="T5" s="66"/>
      <c r="U5" s="66">
        <v>0</v>
      </c>
      <c r="V5" s="66"/>
      <c r="W5" s="66">
        <v>47427</v>
      </c>
      <c r="X5" s="66">
        <v>12187</v>
      </c>
      <c r="Y5" s="66">
        <v>0</v>
      </c>
      <c r="Z5" s="66">
        <v>0</v>
      </c>
      <c r="AA5" s="66">
        <v>0</v>
      </c>
      <c r="AB5" s="48">
        <f aca="true" t="shared" si="1" ref="AB5:AB14">SUM(S5:AA5)</f>
        <v>122134</v>
      </c>
      <c r="AC5" s="46">
        <f aca="true" t="shared" si="2" ref="AC5:AC14">+Q5-AB5</f>
        <v>69834</v>
      </c>
      <c r="AD5" s="41"/>
      <c r="AE5" s="66">
        <v>503719</v>
      </c>
      <c r="AF5" s="66">
        <v>5006</v>
      </c>
      <c r="AG5" s="66">
        <v>525853</v>
      </c>
      <c r="AH5" s="66">
        <v>0</v>
      </c>
      <c r="AI5" s="62">
        <f aca="true" t="shared" si="3" ref="AI5:AI14">SUM(AE5:AH5)</f>
        <v>1034578</v>
      </c>
      <c r="AJ5" s="66">
        <v>0</v>
      </c>
      <c r="AK5" s="62">
        <f aca="true" t="shared" si="4" ref="AK5:AK14">+AI5-AJ5</f>
        <v>1034578</v>
      </c>
      <c r="AL5" s="41"/>
      <c r="AM5" s="89"/>
      <c r="AN5" s="41"/>
      <c r="AW5" s="20"/>
    </row>
    <row r="6" spans="1:49" ht="16.5" customHeight="1">
      <c r="A6" s="4">
        <f aca="true" t="shared" si="5" ref="A6:A14">+A5+1</f>
        <v>2</v>
      </c>
      <c r="B6" s="43" t="s">
        <v>313</v>
      </c>
      <c r="C6" s="43">
        <v>9797</v>
      </c>
      <c r="D6" s="65" t="s">
        <v>16</v>
      </c>
      <c r="E6" s="65">
        <f aca="true" t="shared" si="6" ref="E6:E14">IF(F6="y",1,"")</f>
      </c>
      <c r="F6" s="66" t="s">
        <v>316</v>
      </c>
      <c r="G6" s="74">
        <v>36470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6">
        <v>660</v>
      </c>
      <c r="N6" s="66">
        <v>13118</v>
      </c>
      <c r="O6" s="66">
        <v>0</v>
      </c>
      <c r="P6" s="66">
        <v>1430</v>
      </c>
      <c r="Q6" s="67">
        <f t="shared" si="0"/>
        <v>51678</v>
      </c>
      <c r="R6" s="11"/>
      <c r="S6" s="66">
        <v>7220</v>
      </c>
      <c r="T6" s="66">
        <v>0</v>
      </c>
      <c r="U6" s="66">
        <v>0</v>
      </c>
      <c r="V6" s="66">
        <v>4208</v>
      </c>
      <c r="W6" s="66">
        <v>10647</v>
      </c>
      <c r="X6" s="66">
        <v>15065</v>
      </c>
      <c r="Y6" s="66">
        <v>8500</v>
      </c>
      <c r="Z6" s="66">
        <v>0</v>
      </c>
      <c r="AA6" s="66">
        <v>1920</v>
      </c>
      <c r="AB6" s="48">
        <f t="shared" si="1"/>
        <v>47560</v>
      </c>
      <c r="AC6" s="46">
        <f t="shared" si="2"/>
        <v>4118</v>
      </c>
      <c r="AD6" s="41"/>
      <c r="AE6" s="66">
        <v>1592000</v>
      </c>
      <c r="AF6" s="66">
        <v>20000</v>
      </c>
      <c r="AG6" s="66">
        <v>218281</v>
      </c>
      <c r="AH6" s="66">
        <v>0</v>
      </c>
      <c r="AI6" s="62">
        <f t="shared" si="3"/>
        <v>1830281</v>
      </c>
      <c r="AJ6" s="66">
        <v>1528</v>
      </c>
      <c r="AK6" s="62">
        <f t="shared" si="4"/>
        <v>1828753</v>
      </c>
      <c r="AL6" s="41"/>
      <c r="AM6" s="89"/>
      <c r="AN6" s="41"/>
      <c r="AW6" s="20"/>
    </row>
    <row r="7" spans="1:49" ht="16.5" customHeight="1">
      <c r="A7" s="4">
        <f t="shared" si="5"/>
        <v>3</v>
      </c>
      <c r="B7" s="43" t="s">
        <v>313</v>
      </c>
      <c r="C7" s="43">
        <v>9301</v>
      </c>
      <c r="D7" s="65" t="s">
        <v>262</v>
      </c>
      <c r="E7" s="65">
        <f t="shared" si="6"/>
        <v>1</v>
      </c>
      <c r="F7" s="66" t="s">
        <v>315</v>
      </c>
      <c r="G7" s="74">
        <v>85532</v>
      </c>
      <c r="H7" s="66"/>
      <c r="I7" s="66">
        <v>25220</v>
      </c>
      <c r="J7" s="66">
        <v>0</v>
      </c>
      <c r="K7" s="66">
        <v>0</v>
      </c>
      <c r="L7" s="66">
        <v>0</v>
      </c>
      <c r="M7" s="66"/>
      <c r="N7" s="66">
        <v>10228</v>
      </c>
      <c r="O7" s="66">
        <v>1172</v>
      </c>
      <c r="P7" s="66"/>
      <c r="Q7" s="67">
        <f t="shared" si="0"/>
        <v>122152</v>
      </c>
      <c r="R7" s="10"/>
      <c r="S7" s="66">
        <v>31858</v>
      </c>
      <c r="T7" s="66">
        <v>26000</v>
      </c>
      <c r="U7" s="66"/>
      <c r="V7" s="66"/>
      <c r="W7" s="66">
        <v>24040</v>
      </c>
      <c r="X7" s="66">
        <v>21574</v>
      </c>
      <c r="Y7" s="66">
        <v>10992</v>
      </c>
      <c r="Z7" s="66">
        <v>0</v>
      </c>
      <c r="AA7" s="66">
        <v>0</v>
      </c>
      <c r="AB7" s="48">
        <f t="shared" si="1"/>
        <v>114464</v>
      </c>
      <c r="AC7" s="46">
        <f t="shared" si="2"/>
        <v>7688</v>
      </c>
      <c r="AD7" s="41"/>
      <c r="AE7" s="66">
        <v>2410000</v>
      </c>
      <c r="AF7" s="66">
        <v>711490</v>
      </c>
      <c r="AG7" s="66">
        <v>238511</v>
      </c>
      <c r="AH7" s="66">
        <v>36249</v>
      </c>
      <c r="AI7" s="62">
        <f t="shared" si="3"/>
        <v>3396250</v>
      </c>
      <c r="AJ7" s="66">
        <v>238</v>
      </c>
      <c r="AK7" s="62">
        <f t="shared" si="4"/>
        <v>3396012</v>
      </c>
      <c r="AL7" s="41"/>
      <c r="AM7" s="89"/>
      <c r="AN7" s="41"/>
      <c r="AW7" s="20"/>
    </row>
    <row r="8" spans="1:49" ht="16.5" customHeight="1">
      <c r="A8" s="4">
        <f t="shared" si="5"/>
        <v>4</v>
      </c>
      <c r="B8" s="43" t="s">
        <v>313</v>
      </c>
      <c r="C8" s="43">
        <v>9334</v>
      </c>
      <c r="D8" s="65" t="s">
        <v>263</v>
      </c>
      <c r="E8" s="65">
        <f t="shared" si="6"/>
      </c>
      <c r="F8" s="66" t="s">
        <v>316</v>
      </c>
      <c r="G8" s="74">
        <v>42280</v>
      </c>
      <c r="H8" s="66">
        <v>0</v>
      </c>
      <c r="I8" s="66">
        <v>13785</v>
      </c>
      <c r="J8" s="66">
        <v>0</v>
      </c>
      <c r="K8" s="66">
        <v>8000</v>
      </c>
      <c r="L8" s="66">
        <v>0</v>
      </c>
      <c r="M8" s="66">
        <v>3923</v>
      </c>
      <c r="N8" s="66">
        <v>0</v>
      </c>
      <c r="O8" s="66">
        <v>0</v>
      </c>
      <c r="P8" s="66">
        <v>0</v>
      </c>
      <c r="Q8" s="67">
        <f t="shared" si="0"/>
        <v>67988</v>
      </c>
      <c r="R8" s="10"/>
      <c r="S8" s="66">
        <v>47756</v>
      </c>
      <c r="T8" s="66">
        <v>0</v>
      </c>
      <c r="U8" s="66">
        <v>0</v>
      </c>
      <c r="V8" s="66">
        <v>160</v>
      </c>
      <c r="W8" s="66">
        <v>4239</v>
      </c>
      <c r="X8" s="66">
        <v>10117</v>
      </c>
      <c r="Y8" s="66">
        <v>3680</v>
      </c>
      <c r="Z8" s="66">
        <v>0</v>
      </c>
      <c r="AA8" s="66">
        <v>1119</v>
      </c>
      <c r="AB8" s="48">
        <f t="shared" si="1"/>
        <v>67071</v>
      </c>
      <c r="AC8" s="46">
        <f t="shared" si="2"/>
        <v>917</v>
      </c>
      <c r="AD8" s="41"/>
      <c r="AE8" s="66">
        <v>0</v>
      </c>
      <c r="AF8" s="66">
        <v>0</v>
      </c>
      <c r="AG8" s="66">
        <v>0</v>
      </c>
      <c r="AH8" s="66">
        <v>0</v>
      </c>
      <c r="AI8" s="62">
        <f t="shared" si="3"/>
        <v>0</v>
      </c>
      <c r="AJ8" s="66">
        <v>0</v>
      </c>
      <c r="AK8" s="62">
        <f t="shared" si="4"/>
        <v>0</v>
      </c>
      <c r="AL8" s="41"/>
      <c r="AM8" s="89"/>
      <c r="AN8" s="41"/>
      <c r="AW8" s="20"/>
    </row>
    <row r="9" spans="1:49" ht="16.5" customHeight="1">
      <c r="A9" s="4">
        <f t="shared" si="5"/>
        <v>5</v>
      </c>
      <c r="B9" s="43" t="s">
        <v>313</v>
      </c>
      <c r="C9" s="43">
        <v>9556</v>
      </c>
      <c r="D9" s="65" t="s">
        <v>59</v>
      </c>
      <c r="E9" s="65">
        <f t="shared" si="6"/>
      </c>
      <c r="F9" s="66" t="s">
        <v>316</v>
      </c>
      <c r="G9" s="99">
        <v>203006</v>
      </c>
      <c r="H9" s="66">
        <v>0</v>
      </c>
      <c r="I9" s="66">
        <v>0</v>
      </c>
      <c r="J9" s="66"/>
      <c r="K9" s="66">
        <v>34577</v>
      </c>
      <c r="L9" s="66"/>
      <c r="M9" s="66">
        <v>19693</v>
      </c>
      <c r="N9" s="66">
        <v>20370</v>
      </c>
      <c r="O9" s="66">
        <v>24664</v>
      </c>
      <c r="P9" s="66"/>
      <c r="Q9" s="67">
        <f t="shared" si="0"/>
        <v>302310</v>
      </c>
      <c r="R9" s="10"/>
      <c r="S9" s="66">
        <v>64669</v>
      </c>
      <c r="T9" s="66">
        <v>0</v>
      </c>
      <c r="U9" s="66">
        <v>1348</v>
      </c>
      <c r="V9" s="66"/>
      <c r="W9" s="66">
        <v>61639</v>
      </c>
      <c r="X9" s="66">
        <v>46610</v>
      </c>
      <c r="Y9" s="66">
        <v>21607</v>
      </c>
      <c r="Z9" s="66">
        <v>0</v>
      </c>
      <c r="AA9" s="66">
        <v>38808</v>
      </c>
      <c r="AB9" s="48">
        <f t="shared" si="1"/>
        <v>234681</v>
      </c>
      <c r="AC9" s="46">
        <f t="shared" si="2"/>
        <v>67629</v>
      </c>
      <c r="AD9" s="41"/>
      <c r="AE9" s="66">
        <v>1649079</v>
      </c>
      <c r="AF9" s="66">
        <v>45414</v>
      </c>
      <c r="AG9" s="66">
        <v>521992</v>
      </c>
      <c r="AH9" s="66">
        <v>32</v>
      </c>
      <c r="AI9" s="62">
        <f t="shared" si="3"/>
        <v>2216517</v>
      </c>
      <c r="AJ9" s="66">
        <v>20329</v>
      </c>
      <c r="AK9" s="62">
        <f t="shared" si="4"/>
        <v>2196188</v>
      </c>
      <c r="AL9" s="41"/>
      <c r="AM9" s="89"/>
      <c r="AN9" s="41"/>
      <c r="AW9" s="20"/>
    </row>
    <row r="10" spans="1:49" ht="16.5" customHeight="1">
      <c r="A10" s="4">
        <f t="shared" si="5"/>
        <v>6</v>
      </c>
      <c r="B10" s="43" t="s">
        <v>313</v>
      </c>
      <c r="C10" s="43">
        <v>9969</v>
      </c>
      <c r="D10" s="65" t="s">
        <v>234</v>
      </c>
      <c r="E10" s="65">
        <f t="shared" si="6"/>
      </c>
      <c r="F10" s="66" t="s">
        <v>316</v>
      </c>
      <c r="G10" s="99">
        <v>77546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7">
        <f t="shared" si="0"/>
        <v>77546</v>
      </c>
      <c r="R10" s="11"/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48">
        <f t="shared" si="1"/>
        <v>0</v>
      </c>
      <c r="AC10" s="46">
        <f t="shared" si="2"/>
        <v>77546</v>
      </c>
      <c r="AD10" s="41"/>
      <c r="AE10" s="66">
        <v>0</v>
      </c>
      <c r="AF10" s="66">
        <v>0</v>
      </c>
      <c r="AG10" s="66">
        <v>0</v>
      </c>
      <c r="AH10" s="66">
        <v>0</v>
      </c>
      <c r="AI10" s="62">
        <f t="shared" si="3"/>
        <v>0</v>
      </c>
      <c r="AJ10" s="66">
        <v>0</v>
      </c>
      <c r="AK10" s="62">
        <f t="shared" si="4"/>
        <v>0</v>
      </c>
      <c r="AL10" s="41"/>
      <c r="AM10" s="89"/>
      <c r="AN10" s="41"/>
      <c r="AW10" s="20"/>
    </row>
    <row r="11" spans="1:49" ht="16.5" customHeight="1">
      <c r="A11" s="4">
        <f t="shared" si="5"/>
        <v>7</v>
      </c>
      <c r="B11" s="43" t="s">
        <v>313</v>
      </c>
      <c r="C11" s="43">
        <v>9345</v>
      </c>
      <c r="D11" s="65" t="s">
        <v>62</v>
      </c>
      <c r="E11" s="65">
        <f t="shared" si="6"/>
      </c>
      <c r="F11" s="66" t="s">
        <v>316</v>
      </c>
      <c r="G11" s="99">
        <v>255965</v>
      </c>
      <c r="H11" s="66">
        <v>0</v>
      </c>
      <c r="I11" s="66">
        <v>21932</v>
      </c>
      <c r="J11" s="66">
        <v>0</v>
      </c>
      <c r="K11" s="66">
        <v>0</v>
      </c>
      <c r="L11" s="66">
        <v>0</v>
      </c>
      <c r="M11" s="66">
        <v>20280</v>
      </c>
      <c r="N11" s="66">
        <v>3000</v>
      </c>
      <c r="O11" s="66">
        <v>0</v>
      </c>
      <c r="P11" s="66">
        <v>0</v>
      </c>
      <c r="Q11" s="67">
        <f t="shared" si="0"/>
        <v>301177</v>
      </c>
      <c r="R11" s="11"/>
      <c r="S11" s="66">
        <v>166767</v>
      </c>
      <c r="T11" s="66">
        <v>0</v>
      </c>
      <c r="U11" s="66">
        <v>0</v>
      </c>
      <c r="V11" s="66">
        <v>0</v>
      </c>
      <c r="W11" s="66">
        <v>113566</v>
      </c>
      <c r="X11" s="66">
        <v>19019</v>
      </c>
      <c r="Y11" s="66">
        <v>0</v>
      </c>
      <c r="Z11" s="66">
        <v>0</v>
      </c>
      <c r="AA11" s="66">
        <v>0</v>
      </c>
      <c r="AB11" s="48">
        <f t="shared" si="1"/>
        <v>299352</v>
      </c>
      <c r="AC11" s="46">
        <f t="shared" si="2"/>
        <v>1825</v>
      </c>
      <c r="AD11" s="41"/>
      <c r="AE11" s="66">
        <v>2822120</v>
      </c>
      <c r="AF11" s="66">
        <v>86667</v>
      </c>
      <c r="AG11" s="66">
        <v>38638</v>
      </c>
      <c r="AH11" s="66">
        <v>0</v>
      </c>
      <c r="AI11" s="62">
        <f t="shared" si="3"/>
        <v>2947425</v>
      </c>
      <c r="AJ11" s="66">
        <v>209810</v>
      </c>
      <c r="AK11" s="62">
        <f t="shared" si="4"/>
        <v>2737615</v>
      </c>
      <c r="AL11" s="41"/>
      <c r="AM11" s="89"/>
      <c r="AN11" s="41"/>
      <c r="AW11" s="20"/>
    </row>
    <row r="12" spans="1:49" ht="16.5" customHeight="1">
      <c r="A12" s="4">
        <f t="shared" si="5"/>
        <v>8</v>
      </c>
      <c r="B12" s="43" t="s">
        <v>313</v>
      </c>
      <c r="C12" s="43">
        <v>9322</v>
      </c>
      <c r="D12" s="65" t="s">
        <v>46</v>
      </c>
      <c r="E12" s="65">
        <f t="shared" si="6"/>
      </c>
      <c r="F12" s="66" t="s">
        <v>316</v>
      </c>
      <c r="G12" s="99">
        <v>143482</v>
      </c>
      <c r="H12" s="66">
        <v>0</v>
      </c>
      <c r="I12" s="66"/>
      <c r="J12" s="66">
        <v>0</v>
      </c>
      <c r="K12" s="66">
        <v>0</v>
      </c>
      <c r="L12" s="66">
        <v>0</v>
      </c>
      <c r="M12" s="66">
        <v>23154</v>
      </c>
      <c r="N12" s="66">
        <v>16314</v>
      </c>
      <c r="O12" s="66"/>
      <c r="P12" s="66">
        <v>16436</v>
      </c>
      <c r="Q12" s="67">
        <f t="shared" si="0"/>
        <v>199386</v>
      </c>
      <c r="R12" s="11"/>
      <c r="S12" s="66">
        <v>41745</v>
      </c>
      <c r="T12" s="66">
        <v>23400</v>
      </c>
      <c r="U12" s="66">
        <v>11129</v>
      </c>
      <c r="V12" s="66">
        <v>0</v>
      </c>
      <c r="W12" s="66">
        <v>6815</v>
      </c>
      <c r="X12" s="66">
        <v>11544</v>
      </c>
      <c r="Y12" s="66">
        <v>66286</v>
      </c>
      <c r="Z12" s="66"/>
      <c r="AA12" s="66">
        <v>14541</v>
      </c>
      <c r="AB12" s="48">
        <f t="shared" si="1"/>
        <v>175460</v>
      </c>
      <c r="AC12" s="46">
        <f t="shared" si="2"/>
        <v>23926</v>
      </c>
      <c r="AD12" s="41"/>
      <c r="AE12" s="66">
        <v>4500000</v>
      </c>
      <c r="AF12" s="66">
        <v>100000</v>
      </c>
      <c r="AG12" s="66">
        <v>30100</v>
      </c>
      <c r="AH12" s="66">
        <v>0</v>
      </c>
      <c r="AI12" s="62">
        <f t="shared" si="3"/>
        <v>4630100</v>
      </c>
      <c r="AJ12" s="66">
        <v>0</v>
      </c>
      <c r="AK12" s="62">
        <f t="shared" si="4"/>
        <v>4630100</v>
      </c>
      <c r="AL12" s="41"/>
      <c r="AM12" s="89"/>
      <c r="AN12" s="41"/>
      <c r="AW12" s="3"/>
    </row>
    <row r="13" spans="1:49" ht="16.5" customHeight="1">
      <c r="A13" s="4">
        <f t="shared" si="5"/>
        <v>9</v>
      </c>
      <c r="B13" s="43" t="s">
        <v>313</v>
      </c>
      <c r="C13" s="43">
        <v>9336</v>
      </c>
      <c r="D13" s="65" t="s">
        <v>222</v>
      </c>
      <c r="E13" s="65">
        <f t="shared" si="6"/>
      </c>
      <c r="F13" s="66" t="s">
        <v>316</v>
      </c>
      <c r="G13" s="74">
        <v>54282</v>
      </c>
      <c r="H13" s="66">
        <v>0</v>
      </c>
      <c r="I13" s="66"/>
      <c r="J13" s="66">
        <v>0</v>
      </c>
      <c r="K13" s="66">
        <v>21000</v>
      </c>
      <c r="L13" s="66">
        <v>0</v>
      </c>
      <c r="M13" s="66"/>
      <c r="N13" s="66">
        <v>53168</v>
      </c>
      <c r="O13" s="66">
        <v>80666</v>
      </c>
      <c r="P13" s="66">
        <v>37247</v>
      </c>
      <c r="Q13" s="67">
        <f t="shared" si="0"/>
        <v>246363</v>
      </c>
      <c r="R13" s="10"/>
      <c r="S13" s="66">
        <v>59172</v>
      </c>
      <c r="T13" s="66">
        <v>0</v>
      </c>
      <c r="U13" s="66">
        <v>18662</v>
      </c>
      <c r="V13" s="66">
        <v>0</v>
      </c>
      <c r="W13" s="66">
        <v>137399</v>
      </c>
      <c r="X13" s="66">
        <v>2246</v>
      </c>
      <c r="Y13" s="66">
        <v>7000</v>
      </c>
      <c r="Z13" s="66"/>
      <c r="AA13" s="66">
        <v>0</v>
      </c>
      <c r="AB13" s="48">
        <f t="shared" si="1"/>
        <v>224479</v>
      </c>
      <c r="AC13" s="46">
        <f t="shared" si="2"/>
        <v>21884</v>
      </c>
      <c r="AE13" s="66">
        <v>4310000</v>
      </c>
      <c r="AF13" s="66">
        <v>128581</v>
      </c>
      <c r="AG13" s="66"/>
      <c r="AH13" s="66">
        <v>0</v>
      </c>
      <c r="AI13" s="62">
        <f t="shared" si="3"/>
        <v>4438581</v>
      </c>
      <c r="AJ13" s="66">
        <v>5785</v>
      </c>
      <c r="AK13" s="62">
        <f t="shared" si="4"/>
        <v>4432796</v>
      </c>
      <c r="AL13" s="41"/>
      <c r="AM13" s="89"/>
      <c r="AN13" s="41"/>
      <c r="AW13" s="3"/>
    </row>
    <row r="14" spans="1:49" ht="16.5" customHeight="1">
      <c r="A14" s="4">
        <f t="shared" si="5"/>
        <v>10</v>
      </c>
      <c r="B14" s="43" t="s">
        <v>313</v>
      </c>
      <c r="C14" s="43">
        <v>9329</v>
      </c>
      <c r="D14" s="65" t="s">
        <v>53</v>
      </c>
      <c r="E14" s="65">
        <f t="shared" si="6"/>
      </c>
      <c r="F14" s="66" t="s">
        <v>316</v>
      </c>
      <c r="G14" s="74">
        <v>145506</v>
      </c>
      <c r="H14" s="66">
        <v>0</v>
      </c>
      <c r="I14" s="66">
        <v>0</v>
      </c>
      <c r="J14" s="66">
        <v>0</v>
      </c>
      <c r="K14" s="66"/>
      <c r="L14" s="66">
        <v>0</v>
      </c>
      <c r="M14" s="66">
        <v>6000</v>
      </c>
      <c r="N14" s="66">
        <v>4292</v>
      </c>
      <c r="O14" s="66"/>
      <c r="P14" s="66">
        <v>16052</v>
      </c>
      <c r="Q14" s="67">
        <f t="shared" si="0"/>
        <v>171850</v>
      </c>
      <c r="R14" s="10"/>
      <c r="S14" s="66">
        <v>67321</v>
      </c>
      <c r="T14" s="66">
        <v>0</v>
      </c>
      <c r="U14" s="66"/>
      <c r="V14" s="66">
        <v>0</v>
      </c>
      <c r="W14" s="66">
        <v>51242</v>
      </c>
      <c r="X14" s="66">
        <v>34042</v>
      </c>
      <c r="Y14" s="66">
        <v>7900</v>
      </c>
      <c r="Z14" s="66"/>
      <c r="AA14" s="66">
        <v>0</v>
      </c>
      <c r="AB14" s="48">
        <f t="shared" si="1"/>
        <v>160505</v>
      </c>
      <c r="AC14" s="46">
        <f t="shared" si="2"/>
        <v>11345</v>
      </c>
      <c r="AD14" s="41"/>
      <c r="AE14" s="66">
        <v>4110665</v>
      </c>
      <c r="AF14" s="66"/>
      <c r="AG14" s="66">
        <v>137413</v>
      </c>
      <c r="AH14" s="66"/>
      <c r="AI14" s="62">
        <f t="shared" si="3"/>
        <v>4248078</v>
      </c>
      <c r="AJ14" s="66">
        <v>3000</v>
      </c>
      <c r="AK14" s="62">
        <f t="shared" si="4"/>
        <v>4245078</v>
      </c>
      <c r="AL14" s="41"/>
      <c r="AM14" s="89"/>
      <c r="AN14" s="41"/>
      <c r="AW14" s="3"/>
    </row>
    <row r="15" spans="1:39" s="8" customFormat="1" ht="16.5" customHeight="1">
      <c r="A15" s="197" t="s">
        <v>418</v>
      </c>
      <c r="B15" s="198"/>
      <c r="C15" s="198"/>
      <c r="D15" s="198"/>
      <c r="E15" s="71"/>
      <c r="F15" s="135">
        <f>SUM(E5:E14)</f>
        <v>2</v>
      </c>
      <c r="G15" s="81">
        <f>SUM(G5:G14)</f>
        <v>1106175</v>
      </c>
      <c r="H15" s="81">
        <f aca="true" t="shared" si="7" ref="H15:S15">SUM(H5:H14)</f>
        <v>0</v>
      </c>
      <c r="I15" s="81">
        <f t="shared" si="7"/>
        <v>148135</v>
      </c>
      <c r="J15" s="81">
        <f t="shared" si="7"/>
        <v>0</v>
      </c>
      <c r="K15" s="81">
        <f t="shared" si="7"/>
        <v>63577</v>
      </c>
      <c r="L15" s="81">
        <f t="shared" si="7"/>
        <v>0</v>
      </c>
      <c r="M15" s="81">
        <f t="shared" si="7"/>
        <v>90651</v>
      </c>
      <c r="N15" s="81">
        <f t="shared" si="7"/>
        <v>145040</v>
      </c>
      <c r="O15" s="81">
        <f t="shared" si="7"/>
        <v>107675</v>
      </c>
      <c r="P15" s="81">
        <f t="shared" si="7"/>
        <v>71165</v>
      </c>
      <c r="Q15" s="67">
        <f t="shared" si="0"/>
        <v>1732418</v>
      </c>
      <c r="R15" s="32"/>
      <c r="S15" s="81">
        <f t="shared" si="7"/>
        <v>549028</v>
      </c>
      <c r="T15" s="81">
        <f>SUM(T5:T14)</f>
        <v>49400</v>
      </c>
      <c r="U15" s="81">
        <f>SUM(U5:U14)</f>
        <v>31139</v>
      </c>
      <c r="V15" s="81">
        <f>SUM(V5:V14)</f>
        <v>4368</v>
      </c>
      <c r="W15" s="81">
        <f>SUM(W5:W14)</f>
        <v>457014</v>
      </c>
      <c r="X15" s="81">
        <f>SUM(X5:X14)</f>
        <v>172404</v>
      </c>
      <c r="Y15" s="81">
        <f>SUM(Y5:Y14)</f>
        <v>125965</v>
      </c>
      <c r="Z15" s="81">
        <f>SUM(Z5:Z14)</f>
        <v>0</v>
      </c>
      <c r="AA15" s="81">
        <f>SUM(AA5:AA14)</f>
        <v>56388</v>
      </c>
      <c r="AB15" s="166">
        <f>SUM(AB5:AB14)</f>
        <v>1445706</v>
      </c>
      <c r="AC15" s="166">
        <f>SUM(AC5:AC14)</f>
        <v>286712</v>
      </c>
      <c r="AD15" s="41"/>
      <c r="AE15" s="81">
        <f>SUM(AE5:AE14)</f>
        <v>21897583</v>
      </c>
      <c r="AF15" s="81">
        <f>SUM(AF5:AF14)</f>
        <v>1097158</v>
      </c>
      <c r="AG15" s="81">
        <f>SUM(AG5:AG14)</f>
        <v>1710788</v>
      </c>
      <c r="AH15" s="81">
        <f>SUM(AH5:AH14)</f>
        <v>36281</v>
      </c>
      <c r="AI15" s="166">
        <f>SUM(AI5:AI14)</f>
        <v>24741810</v>
      </c>
      <c r="AJ15" s="81">
        <f>SUM(AJ5:AJ14)</f>
        <v>240690</v>
      </c>
      <c r="AK15" s="166">
        <f>SUM(AK5:AK14)</f>
        <v>24501120</v>
      </c>
      <c r="AL15" s="82"/>
      <c r="AM15" s="90"/>
    </row>
    <row r="16" spans="1:42" s="8" customFormat="1" ht="16.5" customHeight="1">
      <c r="A16" s="197" t="s">
        <v>319</v>
      </c>
      <c r="B16" s="198"/>
      <c r="C16" s="198"/>
      <c r="D16" s="198"/>
      <c r="E16" s="71"/>
      <c r="F16" s="135"/>
      <c r="G16" s="81">
        <v>1076350</v>
      </c>
      <c r="H16" s="31">
        <v>0</v>
      </c>
      <c r="I16" s="31">
        <v>35717</v>
      </c>
      <c r="J16" s="31">
        <v>68662</v>
      </c>
      <c r="K16" s="31">
        <v>63577</v>
      </c>
      <c r="L16" s="31">
        <v>0</v>
      </c>
      <c r="M16" s="31">
        <v>79065</v>
      </c>
      <c r="N16" s="31">
        <v>119579</v>
      </c>
      <c r="O16" s="31">
        <v>133510</v>
      </c>
      <c r="P16" s="31">
        <v>81878</v>
      </c>
      <c r="Q16" s="53">
        <v>1658338</v>
      </c>
      <c r="R16" s="32"/>
      <c r="S16" s="31">
        <v>547243</v>
      </c>
      <c r="T16" s="31">
        <v>53653</v>
      </c>
      <c r="U16" s="31">
        <v>45413</v>
      </c>
      <c r="V16" s="31">
        <v>7234</v>
      </c>
      <c r="W16" s="31">
        <v>457120</v>
      </c>
      <c r="X16" s="31">
        <v>167035</v>
      </c>
      <c r="Y16" s="31">
        <v>114973</v>
      </c>
      <c r="Z16" s="31">
        <v>0</v>
      </c>
      <c r="AA16" s="31">
        <v>56388</v>
      </c>
      <c r="AB16" s="48">
        <v>1449059</v>
      </c>
      <c r="AC16" s="46">
        <v>209279</v>
      </c>
      <c r="AD16" s="41"/>
      <c r="AE16" s="31">
        <v>21820564</v>
      </c>
      <c r="AF16" s="31">
        <v>680662</v>
      </c>
      <c r="AG16" s="31">
        <v>1269941</v>
      </c>
      <c r="AH16" s="31">
        <v>32</v>
      </c>
      <c r="AI16" s="53">
        <v>23771199</v>
      </c>
      <c r="AJ16" s="31">
        <v>240452</v>
      </c>
      <c r="AK16" s="53">
        <v>23530747</v>
      </c>
      <c r="AL16" s="82"/>
      <c r="AM16" s="103"/>
      <c r="AN16" s="103"/>
      <c r="AO16" s="103"/>
      <c r="AP16" s="103"/>
    </row>
    <row r="17" spans="1:38" s="8" customFormat="1" ht="16.5" customHeight="1">
      <c r="A17" s="178" t="s">
        <v>419</v>
      </c>
      <c r="B17" s="179"/>
      <c r="C17" s="179"/>
      <c r="D17" s="179"/>
      <c r="E17" s="72"/>
      <c r="F17" s="136"/>
      <c r="G17" s="68">
        <f aca="true" t="shared" si="8" ref="G17:AJ17">+G15/G16</f>
        <v>1.0277093882101547</v>
      </c>
      <c r="H17" s="42"/>
      <c r="I17" s="42">
        <f t="shared" si="8"/>
        <v>4.147464792675756</v>
      </c>
      <c r="J17" s="42">
        <f t="shared" si="8"/>
        <v>0</v>
      </c>
      <c r="K17" s="42">
        <f t="shared" si="8"/>
        <v>1</v>
      </c>
      <c r="L17" s="42"/>
      <c r="M17" s="42">
        <f t="shared" si="8"/>
        <v>1.1465376588882565</v>
      </c>
      <c r="N17" s="42">
        <f t="shared" si="8"/>
        <v>1.212922001354753</v>
      </c>
      <c r="O17" s="42">
        <f t="shared" si="8"/>
        <v>0.8064938955883454</v>
      </c>
      <c r="P17" s="42">
        <f t="shared" si="8"/>
        <v>0.8691589926475977</v>
      </c>
      <c r="Q17" s="54">
        <f t="shared" si="8"/>
        <v>1.0446712310759327</v>
      </c>
      <c r="R17" s="84"/>
      <c r="S17" s="42">
        <f t="shared" si="8"/>
        <v>1.0032618050847613</v>
      </c>
      <c r="T17" s="42">
        <f t="shared" si="8"/>
        <v>0.9207313663728031</v>
      </c>
      <c r="U17" s="42">
        <v>0</v>
      </c>
      <c r="V17" s="42">
        <f t="shared" si="8"/>
        <v>0.6038153165606857</v>
      </c>
      <c r="W17" s="42">
        <f t="shared" si="8"/>
        <v>0.9997681134056703</v>
      </c>
      <c r="X17" s="42">
        <f t="shared" si="8"/>
        <v>1.0321429640494506</v>
      </c>
      <c r="Y17" s="42">
        <f t="shared" si="8"/>
        <v>1.095605055099893</v>
      </c>
      <c r="Z17" s="42">
        <v>0</v>
      </c>
      <c r="AA17" s="42">
        <f t="shared" si="8"/>
        <v>1</v>
      </c>
      <c r="AB17" s="85">
        <f>+AB15/AB16</f>
        <v>0.9976860845555633</v>
      </c>
      <c r="AC17" s="85">
        <f>+AC15/AC16*-1</f>
        <v>-1.3699989009886324</v>
      </c>
      <c r="AD17" s="41"/>
      <c r="AE17" s="42">
        <f t="shared" si="8"/>
        <v>1.003529652120816</v>
      </c>
      <c r="AF17" s="68">
        <f t="shared" si="8"/>
        <v>1.6118984165415433</v>
      </c>
      <c r="AG17" s="42">
        <f t="shared" si="8"/>
        <v>1.3471397490119619</v>
      </c>
      <c r="AH17" s="42">
        <v>0</v>
      </c>
      <c r="AI17" s="54">
        <f>+AI15/AI16</f>
        <v>1.0408313859136848</v>
      </c>
      <c r="AJ17" s="42">
        <f t="shared" si="8"/>
        <v>1.0009898025385524</v>
      </c>
      <c r="AK17" s="54">
        <f>+AK15/AK16</f>
        <v>1.0412385123175223</v>
      </c>
      <c r="AL17" s="82"/>
    </row>
    <row r="18" spans="2:30" ht="12.75">
      <c r="B18" s="43"/>
      <c r="C18" s="43"/>
      <c r="D18" s="65"/>
      <c r="E18" s="65"/>
      <c r="F18" s="43"/>
      <c r="G18" s="63"/>
      <c r="U18"/>
      <c r="V18"/>
      <c r="W18"/>
      <c r="X18"/>
      <c r="Y18"/>
      <c r="Z18"/>
      <c r="AA18"/>
      <c r="AD18" s="49"/>
    </row>
    <row r="19" spans="2:27" ht="12.75">
      <c r="B19" s="43"/>
      <c r="C19" s="43"/>
      <c r="D19" s="65"/>
      <c r="E19" s="65"/>
      <c r="F19" s="43"/>
      <c r="G19" s="63"/>
      <c r="U19"/>
      <c r="V19"/>
      <c r="W19"/>
      <c r="X19"/>
      <c r="Y19"/>
      <c r="Z19"/>
      <c r="AA19"/>
    </row>
    <row r="20" spans="2:27" ht="12.75">
      <c r="B20" s="43"/>
      <c r="C20" s="43"/>
      <c r="D20" s="65"/>
      <c r="E20" s="65"/>
      <c r="F20" s="65"/>
      <c r="G20" s="65"/>
      <c r="H20" s="65"/>
      <c r="I20" s="43"/>
      <c r="J20" s="43"/>
      <c r="K20" s="63"/>
      <c r="R20"/>
      <c r="U20"/>
      <c r="V20" s="101"/>
      <c r="W20"/>
      <c r="X20"/>
      <c r="Y20"/>
      <c r="Z20"/>
      <c r="AA20"/>
    </row>
    <row r="21" spans="2:27" ht="12.75">
      <c r="B21" s="43"/>
      <c r="C21" s="43"/>
      <c r="D21" s="65"/>
      <c r="E21" s="65"/>
      <c r="F21" s="65"/>
      <c r="G21" s="65"/>
      <c r="H21" s="65"/>
      <c r="I21" s="43"/>
      <c r="J21" s="43"/>
      <c r="K21" s="63"/>
      <c r="R21"/>
      <c r="U21"/>
      <c r="V21" s="101"/>
      <c r="W21"/>
      <c r="X21"/>
      <c r="Y21"/>
      <c r="Z21"/>
      <c r="AA21"/>
    </row>
    <row r="22" spans="2:27" ht="12.75">
      <c r="B22" s="43"/>
      <c r="C22" s="43"/>
      <c r="D22" s="65"/>
      <c r="E22" s="65"/>
      <c r="F22" s="43"/>
      <c r="G22" s="63"/>
      <c r="U22"/>
      <c r="V22" s="101"/>
      <c r="W22"/>
      <c r="X22"/>
      <c r="Y22"/>
      <c r="Z22"/>
      <c r="AA22"/>
    </row>
    <row r="23" spans="2:27" ht="12.75">
      <c r="B23" s="43"/>
      <c r="C23" s="43"/>
      <c r="D23" s="65"/>
      <c r="E23" s="65"/>
      <c r="F23" s="43"/>
      <c r="G23" s="63"/>
      <c r="U23"/>
      <c r="V23" s="101"/>
      <c r="W23"/>
      <c r="X23"/>
      <c r="Y23"/>
      <c r="Z23"/>
      <c r="AA23"/>
    </row>
    <row r="24" spans="2:27" ht="12.75">
      <c r="B24" s="43"/>
      <c r="C24" s="43"/>
      <c r="D24" s="65"/>
      <c r="E24" s="65"/>
      <c r="F24" s="43"/>
      <c r="G24" s="63"/>
      <c r="U24"/>
      <c r="V24" s="101"/>
      <c r="W24"/>
      <c r="X24"/>
      <c r="Y24"/>
      <c r="Z24"/>
      <c r="AA24"/>
    </row>
    <row r="25" spans="2:27" ht="12.75">
      <c r="B25" s="43"/>
      <c r="C25" s="43"/>
      <c r="D25" s="65"/>
      <c r="E25" s="65"/>
      <c r="F25" s="43"/>
      <c r="G25" s="63"/>
      <c r="U25"/>
      <c r="V25" s="101"/>
      <c r="W25"/>
      <c r="X25"/>
      <c r="Y25"/>
      <c r="Z25"/>
      <c r="AA25"/>
    </row>
    <row r="26" spans="2:27" ht="12.75">
      <c r="B26" s="43"/>
      <c r="C26" s="43"/>
      <c r="D26" s="65"/>
      <c r="E26" s="65"/>
      <c r="F26" s="43"/>
      <c r="G26" s="63"/>
      <c r="U26"/>
      <c r="V26" s="101"/>
      <c r="W26"/>
      <c r="X26"/>
      <c r="Y26"/>
      <c r="Z26"/>
      <c r="AA26"/>
    </row>
    <row r="27" spans="2:27" ht="12.75">
      <c r="B27" s="43"/>
      <c r="C27" s="43"/>
      <c r="D27" s="65"/>
      <c r="E27" s="65"/>
      <c r="F27" s="43"/>
      <c r="G27" s="63"/>
      <c r="U27"/>
      <c r="V27" s="101"/>
      <c r="W27"/>
      <c r="X27"/>
      <c r="Y27"/>
      <c r="Z27"/>
      <c r="AA27"/>
    </row>
    <row r="28" spans="2:27" ht="12.75">
      <c r="B28" s="43"/>
      <c r="C28" s="43"/>
      <c r="D28" s="65"/>
      <c r="E28" s="65"/>
      <c r="F28" s="43"/>
      <c r="G28" s="63"/>
      <c r="U28"/>
      <c r="V28"/>
      <c r="W28"/>
      <c r="X28"/>
      <c r="Y28"/>
      <c r="Z28"/>
      <c r="AA28"/>
    </row>
    <row r="29" spans="2:27" ht="12.75">
      <c r="B29" s="43"/>
      <c r="C29" s="43"/>
      <c r="D29" s="65"/>
      <c r="E29" s="65"/>
      <c r="F29" s="43"/>
      <c r="G29" s="63"/>
      <c r="U29"/>
      <c r="V29"/>
      <c r="W29"/>
      <c r="X29"/>
      <c r="Y29"/>
      <c r="Z29"/>
      <c r="AA29"/>
    </row>
    <row r="30" spans="2:27" ht="12.75">
      <c r="B30" s="43"/>
      <c r="C30" s="43"/>
      <c r="D30" s="65"/>
      <c r="E30" s="65"/>
      <c r="F30" s="43"/>
      <c r="G30" s="63"/>
      <c r="U30"/>
      <c r="V30"/>
      <c r="W30"/>
      <c r="X30"/>
      <c r="Y30"/>
      <c r="Z30"/>
      <c r="AA30"/>
    </row>
    <row r="31" spans="2:27" ht="12.75">
      <c r="B31" s="43"/>
      <c r="C31" s="43"/>
      <c r="D31" s="65"/>
      <c r="E31" s="65"/>
      <c r="F31" s="43"/>
      <c r="G31" s="63"/>
      <c r="U31"/>
      <c r="V31"/>
      <c r="W31"/>
      <c r="X31"/>
      <c r="Y31"/>
      <c r="Z31"/>
      <c r="AA31"/>
    </row>
    <row r="32" spans="2:27" ht="12.75">
      <c r="B32" s="43"/>
      <c r="C32" s="43"/>
      <c r="D32" s="65"/>
      <c r="E32" s="65"/>
      <c r="F32" s="43"/>
      <c r="G32" s="63"/>
      <c r="U32"/>
      <c r="V32"/>
      <c r="W32"/>
      <c r="X32"/>
      <c r="Y32"/>
      <c r="Z32"/>
      <c r="AA32"/>
    </row>
    <row r="33" spans="2:27" ht="12.75">
      <c r="B33" s="43"/>
      <c r="C33" s="43"/>
      <c r="D33" s="65"/>
      <c r="E33" s="65"/>
      <c r="F33" s="43"/>
      <c r="G33" s="63"/>
      <c r="U33"/>
      <c r="V33"/>
      <c r="W33"/>
      <c r="X33"/>
      <c r="Y33"/>
      <c r="Z33"/>
      <c r="AA33"/>
    </row>
    <row r="34" spans="2:27" ht="12.75">
      <c r="B34" s="43"/>
      <c r="C34" s="43"/>
      <c r="D34" s="65"/>
      <c r="E34" s="65"/>
      <c r="F34" s="43"/>
      <c r="G34" s="63"/>
      <c r="U34"/>
      <c r="V34"/>
      <c r="W34"/>
      <c r="X34"/>
      <c r="Y34"/>
      <c r="Z34"/>
      <c r="AA34"/>
    </row>
    <row r="35" spans="2:27" ht="12.75">
      <c r="B35" s="43"/>
      <c r="C35" s="43"/>
      <c r="D35" s="65"/>
      <c r="E35" s="65"/>
      <c r="F35" s="43"/>
      <c r="G35" s="63"/>
      <c r="U35"/>
      <c r="V35"/>
      <c r="W35"/>
      <c r="X35"/>
      <c r="Y35"/>
      <c r="Z35"/>
      <c r="AA35"/>
    </row>
    <row r="36" spans="2:27" ht="12.75">
      <c r="B36" s="43"/>
      <c r="C36" s="43"/>
      <c r="D36" s="65"/>
      <c r="E36" s="65"/>
      <c r="F36" s="43"/>
      <c r="G36" s="63"/>
      <c r="U36"/>
      <c r="V36"/>
      <c r="W36"/>
      <c r="X36"/>
      <c r="Y36"/>
      <c r="Z36"/>
      <c r="AA36"/>
    </row>
    <row r="37" spans="2:27" ht="12.75">
      <c r="B37" s="43"/>
      <c r="C37" s="43"/>
      <c r="D37" s="65"/>
      <c r="E37" s="65"/>
      <c r="F37" s="43"/>
      <c r="G37" s="63"/>
      <c r="U37"/>
      <c r="V37"/>
      <c r="W37"/>
      <c r="X37"/>
      <c r="Y37"/>
      <c r="Z37"/>
      <c r="AA37"/>
    </row>
    <row r="38" spans="2:27" ht="12.75">
      <c r="B38" s="43"/>
      <c r="C38" s="43"/>
      <c r="D38" s="65"/>
      <c r="E38" s="65"/>
      <c r="F38" s="43"/>
      <c r="G38" s="63"/>
      <c r="U38"/>
      <c r="V38"/>
      <c r="W38"/>
      <c r="X38"/>
      <c r="Y38"/>
      <c r="Z38"/>
      <c r="AA38"/>
    </row>
    <row r="39" spans="2:27" ht="12.75">
      <c r="B39" s="43"/>
      <c r="C39" s="43"/>
      <c r="D39" s="65"/>
      <c r="E39" s="65"/>
      <c r="F39" s="43"/>
      <c r="G39" s="63"/>
      <c r="U39"/>
      <c r="V39"/>
      <c r="W39"/>
      <c r="X39"/>
      <c r="Y39"/>
      <c r="Z39"/>
      <c r="AA39"/>
    </row>
    <row r="40" spans="2:27" ht="12.75">
      <c r="B40" s="43"/>
      <c r="C40" s="43"/>
      <c r="D40" s="65"/>
      <c r="E40" s="65"/>
      <c r="F40" s="43"/>
      <c r="G40" s="63"/>
      <c r="U40"/>
      <c r="V40"/>
      <c r="W40"/>
      <c r="X40"/>
      <c r="Y40"/>
      <c r="Z40"/>
      <c r="AA40"/>
    </row>
    <row r="41" spans="2:27" ht="12.75">
      <c r="B41" s="43"/>
      <c r="C41" s="43"/>
      <c r="D41" s="65"/>
      <c r="E41" s="65"/>
      <c r="F41" s="43"/>
      <c r="G41" s="63"/>
      <c r="U41"/>
      <c r="V41"/>
      <c r="W41"/>
      <c r="X41"/>
      <c r="Y41"/>
      <c r="Z41"/>
      <c r="AA41"/>
    </row>
    <row r="42" spans="2:27" ht="12.75">
      <c r="B42" s="43"/>
      <c r="C42" s="43"/>
      <c r="D42" s="65"/>
      <c r="E42" s="65"/>
      <c r="F42" s="43"/>
      <c r="G42" s="63"/>
      <c r="U42"/>
      <c r="V42"/>
      <c r="W42"/>
      <c r="X42"/>
      <c r="Y42"/>
      <c r="Z42"/>
      <c r="AA42"/>
    </row>
    <row r="43" spans="2:27" ht="12.75">
      <c r="B43" s="43"/>
      <c r="C43" s="43"/>
      <c r="D43" s="65"/>
      <c r="E43" s="65"/>
      <c r="F43" s="43"/>
      <c r="G43" s="63"/>
      <c r="U43"/>
      <c r="V43"/>
      <c r="W43"/>
      <c r="X43"/>
      <c r="Y43"/>
      <c r="Z43"/>
      <c r="AA43"/>
    </row>
    <row r="44" spans="2:27" ht="12.75">
      <c r="B44" s="43"/>
      <c r="C44" s="43"/>
      <c r="D44" s="65"/>
      <c r="E44" s="65"/>
      <c r="F44" s="43"/>
      <c r="G44" s="63"/>
      <c r="U44"/>
      <c r="V44"/>
      <c r="W44"/>
      <c r="X44"/>
      <c r="Y44"/>
      <c r="Z44"/>
      <c r="AA44"/>
    </row>
    <row r="45" spans="2:27" ht="12.75">
      <c r="B45" s="43"/>
      <c r="C45" s="43"/>
      <c r="D45" s="65"/>
      <c r="E45" s="65"/>
      <c r="F45" s="43"/>
      <c r="G45" s="63"/>
      <c r="U45"/>
      <c r="V45"/>
      <c r="W45"/>
      <c r="X45"/>
      <c r="Y45"/>
      <c r="Z45"/>
      <c r="AA45"/>
    </row>
    <row r="46" spans="2:27" ht="12.75">
      <c r="B46" s="43"/>
      <c r="C46" s="43"/>
      <c r="D46" s="65"/>
      <c r="E46" s="65"/>
      <c r="F46" s="43"/>
      <c r="G46" s="63"/>
      <c r="U46"/>
      <c r="V46"/>
      <c r="W46"/>
      <c r="X46"/>
      <c r="Y46"/>
      <c r="Z46"/>
      <c r="AA46"/>
    </row>
    <row r="47" spans="2:27" ht="12.75">
      <c r="B47" s="43"/>
      <c r="C47" s="43"/>
      <c r="D47" s="65"/>
      <c r="E47" s="65"/>
      <c r="F47" s="43"/>
      <c r="G47" s="63"/>
      <c r="U47"/>
      <c r="V47"/>
      <c r="W47"/>
      <c r="X47"/>
      <c r="Y47"/>
      <c r="Z47"/>
      <c r="AA47"/>
    </row>
    <row r="48" spans="2:27" ht="12.75">
      <c r="B48" s="43"/>
      <c r="C48" s="43"/>
      <c r="D48" s="65"/>
      <c r="E48" s="65"/>
      <c r="F48" s="43"/>
      <c r="G48" s="63"/>
      <c r="U48"/>
      <c r="V48"/>
      <c r="W48"/>
      <c r="X48"/>
      <c r="Y48"/>
      <c r="Z48"/>
      <c r="AA48"/>
    </row>
    <row r="49" spans="2:27" ht="12.75">
      <c r="B49" s="43"/>
      <c r="C49" s="43"/>
      <c r="D49" s="65"/>
      <c r="E49" s="65"/>
      <c r="F49" s="43"/>
      <c r="G49" s="63"/>
      <c r="U49"/>
      <c r="V49"/>
      <c r="W49"/>
      <c r="X49"/>
      <c r="Y49"/>
      <c r="Z49"/>
      <c r="AA49"/>
    </row>
    <row r="50" spans="2:27" ht="12.75">
      <c r="B50" s="43"/>
      <c r="C50" s="43"/>
      <c r="D50" s="65"/>
      <c r="E50" s="65"/>
      <c r="F50" s="43"/>
      <c r="G50" s="63"/>
      <c r="U50"/>
      <c r="V50"/>
      <c r="W50"/>
      <c r="X50"/>
      <c r="Y50"/>
      <c r="Z50"/>
      <c r="AA50"/>
    </row>
    <row r="51" spans="2:27" ht="12.75">
      <c r="B51" s="43"/>
      <c r="C51" s="43"/>
      <c r="D51" s="65"/>
      <c r="E51" s="65"/>
      <c r="F51" s="43"/>
      <c r="G51" s="63"/>
      <c r="U51"/>
      <c r="V51"/>
      <c r="W51"/>
      <c r="X51"/>
      <c r="Y51"/>
      <c r="Z51"/>
      <c r="AA51"/>
    </row>
    <row r="52" spans="2:27" ht="12.75">
      <c r="B52" s="43"/>
      <c r="C52" s="43"/>
      <c r="D52" s="65"/>
      <c r="E52" s="65"/>
      <c r="F52" s="43"/>
      <c r="G52" s="63"/>
      <c r="U52"/>
      <c r="V52"/>
      <c r="W52"/>
      <c r="X52"/>
      <c r="Y52"/>
      <c r="Z52"/>
      <c r="AA52"/>
    </row>
    <row r="53" spans="2:27" ht="12.75">
      <c r="B53" s="43"/>
      <c r="C53" s="43"/>
      <c r="D53" s="65"/>
      <c r="E53" s="65"/>
      <c r="F53" s="43"/>
      <c r="G53" s="63"/>
      <c r="U53"/>
      <c r="V53"/>
      <c r="W53"/>
      <c r="X53"/>
      <c r="Y53"/>
      <c r="Z53"/>
      <c r="AA53"/>
    </row>
    <row r="54" spans="2:27" ht="12.75">
      <c r="B54" s="43"/>
      <c r="C54" s="43"/>
      <c r="D54" s="65"/>
      <c r="E54" s="65"/>
      <c r="F54" s="43"/>
      <c r="G54" s="63"/>
      <c r="U54"/>
      <c r="V54"/>
      <c r="W54"/>
      <c r="X54"/>
      <c r="Y54"/>
      <c r="Z54"/>
      <c r="AA54"/>
    </row>
    <row r="55" spans="2:27" ht="12.75">
      <c r="B55" s="43"/>
      <c r="C55" s="43"/>
      <c r="D55" s="65"/>
      <c r="E55" s="65"/>
      <c r="F55" s="43"/>
      <c r="G55" s="63"/>
      <c r="U55"/>
      <c r="V55"/>
      <c r="W55"/>
      <c r="X55"/>
      <c r="Y55"/>
      <c r="Z55"/>
      <c r="AA55"/>
    </row>
    <row r="56" spans="2:27" ht="12.75">
      <c r="B56" s="43"/>
      <c r="C56" s="43"/>
      <c r="D56" s="65"/>
      <c r="E56" s="65"/>
      <c r="F56" s="43"/>
      <c r="G56" s="63"/>
      <c r="U56"/>
      <c r="V56"/>
      <c r="W56"/>
      <c r="X56"/>
      <c r="Y56"/>
      <c r="Z56"/>
      <c r="AA56"/>
    </row>
    <row r="57" spans="2:27" ht="12.75">
      <c r="B57" s="43"/>
      <c r="C57" s="43"/>
      <c r="D57" s="65"/>
      <c r="E57" s="65"/>
      <c r="F57" s="43"/>
      <c r="G57" s="63"/>
      <c r="U57"/>
      <c r="V57"/>
      <c r="W57"/>
      <c r="X57"/>
      <c r="Y57"/>
      <c r="Z57"/>
      <c r="AA57"/>
    </row>
    <row r="58" spans="2:27" ht="12.75">
      <c r="B58" s="43"/>
      <c r="C58" s="43"/>
      <c r="D58" s="65"/>
      <c r="E58" s="65"/>
      <c r="F58" s="43"/>
      <c r="G58" s="63"/>
      <c r="U58"/>
      <c r="V58"/>
      <c r="W58"/>
      <c r="X58"/>
      <c r="Y58"/>
      <c r="Z58"/>
      <c r="AA58"/>
    </row>
    <row r="59" spans="2:27" ht="12.75">
      <c r="B59" s="43"/>
      <c r="C59" s="43"/>
      <c r="D59" s="65"/>
      <c r="E59" s="65"/>
      <c r="F59" s="43"/>
      <c r="G59" s="63"/>
      <c r="U59"/>
      <c r="V59"/>
      <c r="W59"/>
      <c r="X59"/>
      <c r="Y59"/>
      <c r="Z59"/>
      <c r="AA59"/>
    </row>
    <row r="60" spans="2:27" ht="12.75">
      <c r="B60" s="43"/>
      <c r="C60" s="43"/>
      <c r="D60" s="65"/>
      <c r="E60" s="65"/>
      <c r="F60" s="43"/>
      <c r="G60" s="63"/>
      <c r="U60"/>
      <c r="V60"/>
      <c r="W60"/>
      <c r="X60"/>
      <c r="Y60"/>
      <c r="Z60"/>
      <c r="AA60"/>
    </row>
    <row r="61" spans="2:27" ht="12.75">
      <c r="B61" s="43"/>
      <c r="C61" s="43"/>
      <c r="D61" s="65"/>
      <c r="E61" s="65"/>
      <c r="F61" s="43"/>
      <c r="G61" s="63"/>
      <c r="U61"/>
      <c r="V61"/>
      <c r="W61"/>
      <c r="X61"/>
      <c r="Y61"/>
      <c r="Z61"/>
      <c r="AA61"/>
    </row>
    <row r="62" spans="2:27" ht="12.75">
      <c r="B62" s="43"/>
      <c r="C62" s="43"/>
      <c r="D62" s="65"/>
      <c r="E62" s="65"/>
      <c r="F62" s="43"/>
      <c r="G62" s="63"/>
      <c r="U62"/>
      <c r="V62"/>
      <c r="W62"/>
      <c r="X62"/>
      <c r="Y62"/>
      <c r="Z62"/>
      <c r="AA62"/>
    </row>
    <row r="63" spans="2:27" ht="12.75">
      <c r="B63" s="43"/>
      <c r="C63" s="43"/>
      <c r="D63" s="65"/>
      <c r="E63" s="65"/>
      <c r="F63" s="43"/>
      <c r="G63" s="63"/>
      <c r="U63"/>
      <c r="V63"/>
      <c r="W63"/>
      <c r="X63"/>
      <c r="Y63"/>
      <c r="Z63"/>
      <c r="AA63"/>
    </row>
    <row r="64" spans="2:27" ht="12.75">
      <c r="B64" s="43"/>
      <c r="C64" s="43"/>
      <c r="D64" s="65"/>
      <c r="E64" s="65"/>
      <c r="F64" s="43"/>
      <c r="G64" s="63"/>
      <c r="U64"/>
      <c r="V64"/>
      <c r="W64"/>
      <c r="X64"/>
      <c r="Y64"/>
      <c r="Z64"/>
      <c r="AA64"/>
    </row>
    <row r="65" spans="2:27" ht="12.75">
      <c r="B65" s="43"/>
      <c r="C65" s="43"/>
      <c r="D65" s="65"/>
      <c r="E65" s="65"/>
      <c r="F65" s="43"/>
      <c r="G65" s="63"/>
      <c r="U65"/>
      <c r="V65"/>
      <c r="W65"/>
      <c r="X65"/>
      <c r="Y65"/>
      <c r="Z65"/>
      <c r="AA65"/>
    </row>
    <row r="66" spans="2:27" ht="12.75">
      <c r="B66" s="43"/>
      <c r="C66" s="43"/>
      <c r="D66" s="65"/>
      <c r="E66" s="65"/>
      <c r="F66" s="43"/>
      <c r="G66" s="63"/>
      <c r="U66"/>
      <c r="V66"/>
      <c r="W66"/>
      <c r="X66"/>
      <c r="Y66"/>
      <c r="Z66"/>
      <c r="AA66"/>
    </row>
    <row r="67" spans="2:27" ht="12.75">
      <c r="B67" s="43"/>
      <c r="C67" s="43"/>
      <c r="D67" s="65"/>
      <c r="E67" s="65"/>
      <c r="F67" s="43"/>
      <c r="G67" s="63"/>
      <c r="U67"/>
      <c r="V67"/>
      <c r="W67"/>
      <c r="X67"/>
      <c r="Y67"/>
      <c r="Z67"/>
      <c r="AA67"/>
    </row>
    <row r="68" spans="2:27" ht="12.75">
      <c r="B68" s="43"/>
      <c r="C68" s="43"/>
      <c r="D68" s="65"/>
      <c r="E68" s="65"/>
      <c r="F68" s="43"/>
      <c r="G68" s="63"/>
      <c r="U68"/>
      <c r="V68"/>
      <c r="W68"/>
      <c r="X68"/>
      <c r="Y68"/>
      <c r="Z68"/>
      <c r="AA68"/>
    </row>
    <row r="69" spans="2:27" ht="12.75">
      <c r="B69" s="43"/>
      <c r="C69" s="43"/>
      <c r="D69" s="65"/>
      <c r="E69" s="65"/>
      <c r="F69" s="43"/>
      <c r="G69" s="63"/>
      <c r="U69"/>
      <c r="V69"/>
      <c r="W69"/>
      <c r="X69"/>
      <c r="Y69"/>
      <c r="Z69"/>
      <c r="AA69"/>
    </row>
    <row r="70" spans="2:27" ht="12.75">
      <c r="B70" s="43"/>
      <c r="C70" s="43"/>
      <c r="D70" s="65"/>
      <c r="E70" s="65"/>
      <c r="F70" s="43"/>
      <c r="G70" s="63"/>
      <c r="U70"/>
      <c r="V70"/>
      <c r="W70"/>
      <c r="X70"/>
      <c r="Y70"/>
      <c r="Z70"/>
      <c r="AA70"/>
    </row>
    <row r="71" spans="2:27" ht="12.75">
      <c r="B71" s="43"/>
      <c r="C71" s="43"/>
      <c r="D71" s="65"/>
      <c r="E71" s="65"/>
      <c r="F71" s="43"/>
      <c r="G71" s="63"/>
      <c r="U71"/>
      <c r="V71"/>
      <c r="W71"/>
      <c r="X71"/>
      <c r="Y71"/>
      <c r="Z71"/>
      <c r="AA71"/>
    </row>
    <row r="72" spans="2:27" ht="12.75">
      <c r="B72" s="43"/>
      <c r="C72" s="43"/>
      <c r="D72" s="65"/>
      <c r="E72" s="65"/>
      <c r="F72" s="43"/>
      <c r="G72" s="63"/>
      <c r="U72"/>
      <c r="V72"/>
      <c r="W72"/>
      <c r="X72"/>
      <c r="Y72"/>
      <c r="Z72"/>
      <c r="AA72"/>
    </row>
    <row r="73" spans="2:27" ht="12.75">
      <c r="B73" s="43"/>
      <c r="C73" s="43"/>
      <c r="D73" s="65"/>
      <c r="E73" s="65"/>
      <c r="F73" s="43"/>
      <c r="G73" s="63"/>
      <c r="U73"/>
      <c r="V73"/>
      <c r="W73"/>
      <c r="X73"/>
      <c r="Y73"/>
      <c r="Z73"/>
      <c r="AA73"/>
    </row>
    <row r="74" spans="2:27" ht="12.75">
      <c r="B74" s="43"/>
      <c r="C74" s="43"/>
      <c r="D74" s="65"/>
      <c r="E74" s="65"/>
      <c r="F74" s="43"/>
      <c r="G74" s="63"/>
      <c r="U74"/>
      <c r="V74"/>
      <c r="W74"/>
      <c r="X74"/>
      <c r="Y74"/>
      <c r="Z74"/>
      <c r="AA74"/>
    </row>
    <row r="75" spans="2:27" ht="12.75">
      <c r="B75" s="43"/>
      <c r="C75" s="43"/>
      <c r="D75" s="65"/>
      <c r="E75" s="65"/>
      <c r="F75" s="43"/>
      <c r="G75" s="63"/>
      <c r="U75"/>
      <c r="V75"/>
      <c r="W75"/>
      <c r="X75"/>
      <c r="Y75"/>
      <c r="Z75"/>
      <c r="AA75"/>
    </row>
    <row r="76" spans="2:27" ht="12.75">
      <c r="B76" s="43"/>
      <c r="C76" s="43"/>
      <c r="D76" s="65"/>
      <c r="E76" s="65"/>
      <c r="F76" s="43"/>
      <c r="G76" s="63"/>
      <c r="U76"/>
      <c r="V76"/>
      <c r="W76"/>
      <c r="X76"/>
      <c r="Y76"/>
      <c r="Z76"/>
      <c r="AA76"/>
    </row>
    <row r="77" spans="2:27" ht="12.75">
      <c r="B77" s="43"/>
      <c r="C77" s="43"/>
      <c r="D77" s="65"/>
      <c r="E77" s="65"/>
      <c r="F77" s="43"/>
      <c r="G77" s="63"/>
      <c r="U77"/>
      <c r="V77"/>
      <c r="W77"/>
      <c r="X77"/>
      <c r="Y77"/>
      <c r="Z77"/>
      <c r="AA77"/>
    </row>
    <row r="78" spans="21:27" ht="12.75">
      <c r="U78"/>
      <c r="V78"/>
      <c r="W78"/>
      <c r="X78"/>
      <c r="Y78"/>
      <c r="Z78"/>
      <c r="AA78"/>
    </row>
    <row r="79" spans="21:27" ht="12.75">
      <c r="U79"/>
      <c r="V79"/>
      <c r="W79"/>
      <c r="X79"/>
      <c r="Y79"/>
      <c r="Z79"/>
      <c r="AA79"/>
    </row>
    <row r="80" spans="21:27" ht="12.75">
      <c r="U80"/>
      <c r="V80"/>
      <c r="W80"/>
      <c r="X80"/>
      <c r="Y80"/>
      <c r="Z80"/>
      <c r="AA80"/>
    </row>
    <row r="81" spans="21:27" ht="12.75">
      <c r="U81"/>
      <c r="V81"/>
      <c r="W81"/>
      <c r="X81"/>
      <c r="Y81"/>
      <c r="Z81"/>
      <c r="AA81"/>
    </row>
    <row r="82" spans="21:27" ht="12.75">
      <c r="U82"/>
      <c r="V82"/>
      <c r="W82"/>
      <c r="X82"/>
      <c r="Y82"/>
      <c r="Z82"/>
      <c r="AA82"/>
    </row>
    <row r="83" spans="21:27" ht="12.75">
      <c r="U83"/>
      <c r="V83"/>
      <c r="W83"/>
      <c r="X83"/>
      <c r="Y83"/>
      <c r="Z83"/>
      <c r="AA83"/>
    </row>
    <row r="84" spans="21:27" ht="12.75">
      <c r="U84"/>
      <c r="V84"/>
      <c r="W84"/>
      <c r="X84"/>
      <c r="Y84"/>
      <c r="Z84"/>
      <c r="AA84"/>
    </row>
    <row r="85" spans="21:27" ht="12.75">
      <c r="U85"/>
      <c r="V85"/>
      <c r="W85"/>
      <c r="X85"/>
      <c r="Y85"/>
      <c r="Z85"/>
      <c r="AA85"/>
    </row>
    <row r="86" spans="21:27" ht="12.75">
      <c r="U86"/>
      <c r="V86"/>
      <c r="W86"/>
      <c r="X86"/>
      <c r="Y86"/>
      <c r="Z86"/>
      <c r="AA86"/>
    </row>
    <row r="87" spans="21:27" ht="12.75">
      <c r="U87"/>
      <c r="V87"/>
      <c r="W87"/>
      <c r="X87"/>
      <c r="Y87"/>
      <c r="Z87"/>
      <c r="AA87"/>
    </row>
    <row r="88" spans="21:27" ht="12.75">
      <c r="U88"/>
      <c r="V88"/>
      <c r="W88"/>
      <c r="X88"/>
      <c r="Y88"/>
      <c r="Z88"/>
      <c r="AA88"/>
    </row>
    <row r="89" spans="21:27" ht="12.75">
      <c r="U89"/>
      <c r="V89"/>
      <c r="W89"/>
      <c r="X89"/>
      <c r="Y89"/>
      <c r="Z89"/>
      <c r="AA89"/>
    </row>
    <row r="90" spans="21:27" ht="12.75">
      <c r="U90"/>
      <c r="V90"/>
      <c r="W90"/>
      <c r="X90"/>
      <c r="Y90"/>
      <c r="Z90"/>
      <c r="AA90"/>
    </row>
    <row r="91" spans="21:27" ht="12.75">
      <c r="U91"/>
      <c r="V91"/>
      <c r="W91"/>
      <c r="X91"/>
      <c r="Y91"/>
      <c r="Z91"/>
      <c r="AA91"/>
    </row>
    <row r="92" spans="4:27" ht="12.75">
      <c r="D92"/>
      <c r="E92"/>
      <c r="U92"/>
      <c r="V92"/>
      <c r="W92"/>
      <c r="X92"/>
      <c r="Y92"/>
      <c r="Z92"/>
      <c r="AA92"/>
    </row>
    <row r="93" spans="4:27" ht="12.75">
      <c r="D93"/>
      <c r="E93"/>
      <c r="U93"/>
      <c r="V93"/>
      <c r="W93"/>
      <c r="X93"/>
      <c r="Y93"/>
      <c r="Z93"/>
      <c r="AA93"/>
    </row>
    <row r="94" spans="4:27" ht="12.75">
      <c r="D94"/>
      <c r="E94"/>
      <c r="U94"/>
      <c r="V94"/>
      <c r="W94"/>
      <c r="X94"/>
      <c r="Y94"/>
      <c r="Z94"/>
      <c r="AA94"/>
    </row>
    <row r="95" spans="4:27" ht="12.75">
      <c r="D95"/>
      <c r="E95"/>
      <c r="U95"/>
      <c r="V95"/>
      <c r="W95"/>
      <c r="X95"/>
      <c r="Y95"/>
      <c r="Z95"/>
      <c r="AA95"/>
    </row>
    <row r="96" spans="4:27" ht="12.75">
      <c r="D96"/>
      <c r="E96"/>
      <c r="U96"/>
      <c r="V96"/>
      <c r="W96"/>
      <c r="X96"/>
      <c r="Y96"/>
      <c r="Z96"/>
      <c r="AA96"/>
    </row>
    <row r="97" spans="4:27" ht="12.75">
      <c r="D97"/>
      <c r="E97"/>
      <c r="U97"/>
      <c r="V97"/>
      <c r="W97"/>
      <c r="X97"/>
      <c r="Y97"/>
      <c r="Z97"/>
      <c r="AA97"/>
    </row>
    <row r="98" spans="4:27" ht="12.75">
      <c r="D98"/>
      <c r="E98"/>
      <c r="U98"/>
      <c r="V98"/>
      <c r="W98"/>
      <c r="X98"/>
      <c r="Y98"/>
      <c r="Z98"/>
      <c r="AA98"/>
    </row>
    <row r="99" spans="4:27" ht="12.75">
      <c r="D99"/>
      <c r="E99"/>
      <c r="U99"/>
      <c r="V99"/>
      <c r="W99"/>
      <c r="X99"/>
      <c r="Y99"/>
      <c r="Z99"/>
      <c r="AA99"/>
    </row>
    <row r="100" spans="4:27" ht="12.75">
      <c r="D100"/>
      <c r="E100"/>
      <c r="U100"/>
      <c r="V100"/>
      <c r="W100"/>
      <c r="X100"/>
      <c r="Y100"/>
      <c r="Z100"/>
      <c r="AA100"/>
    </row>
    <row r="101" spans="4:27" ht="12.75">
      <c r="D101"/>
      <c r="E101"/>
      <c r="U101"/>
      <c r="V101"/>
      <c r="W101"/>
      <c r="X101"/>
      <c r="Y101"/>
      <c r="Z101"/>
      <c r="AA101"/>
    </row>
    <row r="102" spans="4:27" ht="12.75">
      <c r="D102"/>
      <c r="E102"/>
      <c r="U102"/>
      <c r="V102"/>
      <c r="W102"/>
      <c r="X102"/>
      <c r="Y102"/>
      <c r="Z102"/>
      <c r="AA102"/>
    </row>
    <row r="103" spans="4:27" ht="12.75">
      <c r="D103"/>
      <c r="E103"/>
      <c r="U103"/>
      <c r="V103"/>
      <c r="W103"/>
      <c r="X103"/>
      <c r="Y103"/>
      <c r="Z103"/>
      <c r="AA103"/>
    </row>
    <row r="104" spans="4:27" ht="12.75">
      <c r="D104"/>
      <c r="E104"/>
      <c r="U104"/>
      <c r="V104"/>
      <c r="W104"/>
      <c r="X104"/>
      <c r="Y104"/>
      <c r="Z104"/>
      <c r="AA104"/>
    </row>
    <row r="105" spans="4:27" ht="12.75">
      <c r="D105"/>
      <c r="E105"/>
      <c r="U105"/>
      <c r="V105"/>
      <c r="W105"/>
      <c r="X105"/>
      <c r="Y105"/>
      <c r="Z105"/>
      <c r="AA105"/>
    </row>
    <row r="106" spans="4:27" ht="12.75">
      <c r="D106"/>
      <c r="E106"/>
      <c r="U106"/>
      <c r="V106"/>
      <c r="W106"/>
      <c r="X106"/>
      <c r="Y106"/>
      <c r="Z106"/>
      <c r="AA106"/>
    </row>
    <row r="107" spans="4:27" ht="12.75">
      <c r="D107"/>
      <c r="E107"/>
      <c r="U107"/>
      <c r="V107"/>
      <c r="W107"/>
      <c r="X107"/>
      <c r="Y107"/>
      <c r="Z107"/>
      <c r="AA107"/>
    </row>
    <row r="108" spans="4:27" ht="12.75">
      <c r="D108"/>
      <c r="E108"/>
      <c r="U108"/>
      <c r="V108"/>
      <c r="W108"/>
      <c r="X108"/>
      <c r="Y108"/>
      <c r="Z108"/>
      <c r="AA108"/>
    </row>
    <row r="109" spans="4:27" ht="12.75">
      <c r="D109"/>
      <c r="E109"/>
      <c r="U109"/>
      <c r="V109"/>
      <c r="W109"/>
      <c r="X109"/>
      <c r="Y109"/>
      <c r="Z109"/>
      <c r="AA109"/>
    </row>
    <row r="110" spans="4:27" ht="12.75">
      <c r="D110"/>
      <c r="E110"/>
      <c r="U110"/>
      <c r="V110"/>
      <c r="W110"/>
      <c r="X110"/>
      <c r="Y110"/>
      <c r="Z110"/>
      <c r="AA110"/>
    </row>
    <row r="111" spans="4:27" ht="12.75">
      <c r="D111"/>
      <c r="E111"/>
      <c r="U111"/>
      <c r="V111"/>
      <c r="W111"/>
      <c r="X111"/>
      <c r="Y111"/>
      <c r="Z111"/>
      <c r="AA111"/>
    </row>
    <row r="112" spans="4:27" ht="12.75">
      <c r="D112"/>
      <c r="E112"/>
      <c r="U112"/>
      <c r="V112"/>
      <c r="W112"/>
      <c r="X112"/>
      <c r="Y112"/>
      <c r="Z112"/>
      <c r="AA112"/>
    </row>
    <row r="113" spans="4:27" ht="12.75">
      <c r="D113"/>
      <c r="E113"/>
      <c r="U113"/>
      <c r="V113"/>
      <c r="W113"/>
      <c r="X113"/>
      <c r="Y113"/>
      <c r="Z113"/>
      <c r="AA113"/>
    </row>
    <row r="114" spans="4:27" ht="12.75">
      <c r="D114"/>
      <c r="E114"/>
      <c r="U114"/>
      <c r="V114"/>
      <c r="W114"/>
      <c r="X114"/>
      <c r="Y114"/>
      <c r="Z114"/>
      <c r="AA114"/>
    </row>
    <row r="115" spans="4:27" ht="12.75">
      <c r="D115"/>
      <c r="E115"/>
      <c r="U115"/>
      <c r="V115"/>
      <c r="W115"/>
      <c r="X115"/>
      <c r="Y115"/>
      <c r="Z115"/>
      <c r="AA115"/>
    </row>
    <row r="116" spans="4:27" ht="12.75">
      <c r="D116"/>
      <c r="E116"/>
      <c r="U116"/>
      <c r="V116"/>
      <c r="W116"/>
      <c r="X116"/>
      <c r="Y116"/>
      <c r="Z116"/>
      <c r="AA116"/>
    </row>
    <row r="117" spans="4:27" ht="12.75">
      <c r="D117"/>
      <c r="E117"/>
      <c r="U117"/>
      <c r="V117"/>
      <c r="W117"/>
      <c r="X117"/>
      <c r="Y117"/>
      <c r="Z117"/>
      <c r="AA117"/>
    </row>
    <row r="118" spans="4:27" ht="12.75">
      <c r="D118"/>
      <c r="E118"/>
      <c r="U118"/>
      <c r="V118"/>
      <c r="W118"/>
      <c r="X118"/>
      <c r="Y118"/>
      <c r="Z118"/>
      <c r="AA118"/>
    </row>
    <row r="119" spans="4:27" ht="12.75">
      <c r="D119"/>
      <c r="E119"/>
      <c r="U119"/>
      <c r="V119"/>
      <c r="W119"/>
      <c r="X119"/>
      <c r="Y119"/>
      <c r="Z119"/>
      <c r="AA119"/>
    </row>
    <row r="120" spans="4:27" ht="12.75">
      <c r="D120"/>
      <c r="E120"/>
      <c r="U120"/>
      <c r="V120"/>
      <c r="W120"/>
      <c r="X120"/>
      <c r="Y120"/>
      <c r="Z120"/>
      <c r="AA120"/>
    </row>
    <row r="121" spans="4:27" ht="12.75">
      <c r="D121"/>
      <c r="E121"/>
      <c r="U121"/>
      <c r="V121"/>
      <c r="W121"/>
      <c r="X121"/>
      <c r="Y121"/>
      <c r="Z121"/>
      <c r="AA121"/>
    </row>
    <row r="122" spans="4:27" ht="12.75">
      <c r="D122"/>
      <c r="E122"/>
      <c r="U122"/>
      <c r="V122"/>
      <c r="W122"/>
      <c r="X122"/>
      <c r="Y122"/>
      <c r="Z122"/>
      <c r="AA122"/>
    </row>
    <row r="123" spans="4:27" ht="12.75">
      <c r="D123"/>
      <c r="E123"/>
      <c r="U123"/>
      <c r="V123"/>
      <c r="W123"/>
      <c r="X123"/>
      <c r="Y123"/>
      <c r="Z123"/>
      <c r="AA123"/>
    </row>
    <row r="124" spans="4:27" ht="12.75">
      <c r="D124"/>
      <c r="E124"/>
      <c r="U124"/>
      <c r="V124"/>
      <c r="W124"/>
      <c r="X124"/>
      <c r="Y124"/>
      <c r="Z124"/>
      <c r="AA124"/>
    </row>
    <row r="125" spans="4:27" ht="12.75">
      <c r="D125"/>
      <c r="E125"/>
      <c r="U125"/>
      <c r="V125"/>
      <c r="W125"/>
      <c r="X125"/>
      <c r="Y125"/>
      <c r="Z125"/>
      <c r="AA125"/>
    </row>
    <row r="126" spans="4:27" ht="12.75">
      <c r="D126"/>
      <c r="E126"/>
      <c r="U126"/>
      <c r="V126"/>
      <c r="W126"/>
      <c r="X126"/>
      <c r="Y126"/>
      <c r="Z126"/>
      <c r="AA126"/>
    </row>
    <row r="127" spans="4:27" ht="12.75">
      <c r="D127"/>
      <c r="E127"/>
      <c r="U127"/>
      <c r="V127"/>
      <c r="W127"/>
      <c r="X127"/>
      <c r="Y127"/>
      <c r="Z127"/>
      <c r="AA127"/>
    </row>
    <row r="128" spans="4:27" ht="12.75">
      <c r="D128"/>
      <c r="E128"/>
      <c r="U128"/>
      <c r="V128"/>
      <c r="W128"/>
      <c r="X128"/>
      <c r="Y128"/>
      <c r="Z128"/>
      <c r="AA128"/>
    </row>
    <row r="129" spans="4:27" ht="12.75">
      <c r="D129"/>
      <c r="E129"/>
      <c r="U129"/>
      <c r="V129"/>
      <c r="W129"/>
      <c r="X129"/>
      <c r="Y129"/>
      <c r="Z129"/>
      <c r="AA129"/>
    </row>
    <row r="130" spans="4:27" ht="12.75">
      <c r="D130"/>
      <c r="E130"/>
      <c r="U130"/>
      <c r="V130"/>
      <c r="W130"/>
      <c r="X130"/>
      <c r="Y130"/>
      <c r="Z130"/>
      <c r="AA130"/>
    </row>
    <row r="131" spans="4:27" ht="12.75">
      <c r="D131"/>
      <c r="E131"/>
      <c r="U131"/>
      <c r="V131"/>
      <c r="W131"/>
      <c r="X131"/>
      <c r="Y131"/>
      <c r="Z131"/>
      <c r="AA131"/>
    </row>
    <row r="132" spans="4:27" ht="12.75">
      <c r="D132"/>
      <c r="E132"/>
      <c r="U132"/>
      <c r="V132"/>
      <c r="W132"/>
      <c r="X132"/>
      <c r="Y132"/>
      <c r="Z132"/>
      <c r="AA132"/>
    </row>
    <row r="133" spans="4:27" ht="12.75">
      <c r="D133"/>
      <c r="E133"/>
      <c r="U133"/>
      <c r="V133"/>
      <c r="W133"/>
      <c r="X133"/>
      <c r="Y133"/>
      <c r="Z133"/>
      <c r="AA133"/>
    </row>
    <row r="134" spans="4:27" ht="12.75">
      <c r="D134"/>
      <c r="E134"/>
      <c r="U134"/>
      <c r="V134"/>
      <c r="W134"/>
      <c r="X134"/>
      <c r="Y134"/>
      <c r="Z134"/>
      <c r="AA134"/>
    </row>
    <row r="135" spans="4:27" ht="12.75">
      <c r="D135"/>
      <c r="E135"/>
      <c r="U135"/>
      <c r="V135"/>
      <c r="W135"/>
      <c r="X135"/>
      <c r="Y135"/>
      <c r="Z135"/>
      <c r="AA135"/>
    </row>
    <row r="136" spans="4:27" ht="12.75">
      <c r="D136"/>
      <c r="E136"/>
      <c r="U136"/>
      <c r="V136"/>
      <c r="W136"/>
      <c r="X136"/>
      <c r="Y136"/>
      <c r="Z136"/>
      <c r="AA136"/>
    </row>
    <row r="137" spans="4:27" ht="12.75">
      <c r="D137"/>
      <c r="E137"/>
      <c r="U137"/>
      <c r="V137"/>
      <c r="W137"/>
      <c r="X137"/>
      <c r="Y137"/>
      <c r="Z137"/>
      <c r="AA137"/>
    </row>
    <row r="138" spans="4:27" ht="12.75">
      <c r="D138"/>
      <c r="E138"/>
      <c r="U138"/>
      <c r="V138"/>
      <c r="W138"/>
      <c r="X138"/>
      <c r="Y138"/>
      <c r="Z138"/>
      <c r="AA138"/>
    </row>
    <row r="139" spans="4:27" ht="12.75">
      <c r="D139"/>
      <c r="E139"/>
      <c r="U139"/>
      <c r="V139"/>
      <c r="W139"/>
      <c r="X139"/>
      <c r="Y139"/>
      <c r="Z139"/>
      <c r="AA139"/>
    </row>
    <row r="140" spans="4:27" ht="12.75">
      <c r="D140"/>
      <c r="E140"/>
      <c r="U140"/>
      <c r="V140"/>
      <c r="W140"/>
      <c r="X140"/>
      <c r="Y140"/>
      <c r="Z140"/>
      <c r="AA140"/>
    </row>
    <row r="141" spans="4:27" ht="12.75">
      <c r="D141"/>
      <c r="E141"/>
      <c r="U141"/>
      <c r="V141"/>
      <c r="W141"/>
      <c r="X141"/>
      <c r="Y141"/>
      <c r="Z141"/>
      <c r="AA141"/>
    </row>
    <row r="142" spans="4:27" ht="12.75">
      <c r="D142"/>
      <c r="E142"/>
      <c r="U142"/>
      <c r="V142"/>
      <c r="W142"/>
      <c r="X142"/>
      <c r="Y142"/>
      <c r="Z142"/>
      <c r="AA142"/>
    </row>
    <row r="143" spans="4:27" ht="12.75">
      <c r="D143"/>
      <c r="E143"/>
      <c r="U143"/>
      <c r="V143"/>
      <c r="W143"/>
      <c r="X143"/>
      <c r="Y143"/>
      <c r="Z143"/>
      <c r="AA143"/>
    </row>
    <row r="144" spans="4:27" ht="12.75">
      <c r="D144"/>
      <c r="E144"/>
      <c r="U144"/>
      <c r="V144"/>
      <c r="W144"/>
      <c r="X144"/>
      <c r="Y144"/>
      <c r="Z144"/>
      <c r="AA144"/>
    </row>
    <row r="145" spans="4:27" ht="12.75">
      <c r="D145"/>
      <c r="E145"/>
      <c r="U145"/>
      <c r="V145"/>
      <c r="W145"/>
      <c r="X145"/>
      <c r="Y145"/>
      <c r="Z145"/>
      <c r="AA145"/>
    </row>
    <row r="146" spans="4:27" ht="12.75">
      <c r="D146"/>
      <c r="E146"/>
      <c r="U146"/>
      <c r="V146"/>
      <c r="W146"/>
      <c r="X146"/>
      <c r="Y146"/>
      <c r="Z146"/>
      <c r="AA146"/>
    </row>
    <row r="147" spans="4:27" ht="12.75">
      <c r="D147"/>
      <c r="E147"/>
      <c r="U147"/>
      <c r="V147"/>
      <c r="W147"/>
      <c r="X147"/>
      <c r="Y147"/>
      <c r="Z147"/>
      <c r="AA147"/>
    </row>
    <row r="148" spans="4:27" ht="12.75">
      <c r="D148"/>
      <c r="E148"/>
      <c r="U148"/>
      <c r="V148"/>
      <c r="W148"/>
      <c r="X148"/>
      <c r="Y148"/>
      <c r="Z148"/>
      <c r="AA148"/>
    </row>
    <row r="149" spans="4:27" ht="12.75">
      <c r="D149"/>
      <c r="E149"/>
      <c r="U149"/>
      <c r="V149"/>
      <c r="W149"/>
      <c r="X149"/>
      <c r="Y149"/>
      <c r="Z149"/>
      <c r="AA149"/>
    </row>
    <row r="150" spans="4:27" ht="12.75">
      <c r="D150"/>
      <c r="E150"/>
      <c r="U150"/>
      <c r="V150"/>
      <c r="W150"/>
      <c r="X150"/>
      <c r="Y150"/>
      <c r="Z150"/>
      <c r="AA150"/>
    </row>
    <row r="151" spans="4:27" ht="12.75">
      <c r="D151"/>
      <c r="E151"/>
      <c r="U151"/>
      <c r="V151"/>
      <c r="W151"/>
      <c r="X151"/>
      <c r="Y151"/>
      <c r="Z151"/>
      <c r="AA151"/>
    </row>
    <row r="152" spans="4:27" ht="12.75">
      <c r="D152"/>
      <c r="E152"/>
      <c r="U152"/>
      <c r="V152"/>
      <c r="W152"/>
      <c r="X152"/>
      <c r="Y152"/>
      <c r="Z152"/>
      <c r="AA152"/>
    </row>
    <row r="153" spans="4:27" ht="12.75">
      <c r="D153"/>
      <c r="E153"/>
      <c r="U153"/>
      <c r="V153"/>
      <c r="W153"/>
      <c r="X153"/>
      <c r="Y153"/>
      <c r="Z153"/>
      <c r="AA153"/>
    </row>
    <row r="154" spans="4:27" ht="12.75">
      <c r="D154"/>
      <c r="E154"/>
      <c r="U154"/>
      <c r="V154"/>
      <c r="W154"/>
      <c r="X154"/>
      <c r="Y154"/>
      <c r="Z154"/>
      <c r="AA154"/>
    </row>
    <row r="155" spans="4:27" ht="12.75">
      <c r="D155"/>
      <c r="E155"/>
      <c r="U155"/>
      <c r="V155"/>
      <c r="W155"/>
      <c r="X155"/>
      <c r="Y155"/>
      <c r="Z155"/>
      <c r="AA155"/>
    </row>
    <row r="156" spans="4:27" ht="12.75">
      <c r="D156"/>
      <c r="E156"/>
      <c r="U156"/>
      <c r="V156"/>
      <c r="W156"/>
      <c r="X156"/>
      <c r="Y156"/>
      <c r="Z156"/>
      <c r="AA156"/>
    </row>
    <row r="157" spans="4:27" ht="12.75">
      <c r="D157"/>
      <c r="E157"/>
      <c r="U157"/>
      <c r="V157"/>
      <c r="W157"/>
      <c r="X157"/>
      <c r="Y157"/>
      <c r="Z157"/>
      <c r="AA157"/>
    </row>
    <row r="158" spans="4:27" ht="12.75">
      <c r="D158"/>
      <c r="E158"/>
      <c r="U158"/>
      <c r="V158"/>
      <c r="W158"/>
      <c r="X158"/>
      <c r="Y158"/>
      <c r="Z158"/>
      <c r="AA158"/>
    </row>
    <row r="159" spans="4:27" ht="12.75">
      <c r="D159"/>
      <c r="E159"/>
      <c r="U159"/>
      <c r="V159"/>
      <c r="W159"/>
      <c r="X159"/>
      <c r="Y159"/>
      <c r="Z159"/>
      <c r="AA159"/>
    </row>
    <row r="160" spans="4:27" ht="12.75">
      <c r="D160"/>
      <c r="E160"/>
      <c r="U160"/>
      <c r="V160"/>
      <c r="W160"/>
      <c r="X160"/>
      <c r="Y160"/>
      <c r="Z160"/>
      <c r="AA160"/>
    </row>
    <row r="161" spans="4:27" ht="12.75">
      <c r="D161"/>
      <c r="E161"/>
      <c r="U161"/>
      <c r="V161"/>
      <c r="W161"/>
      <c r="X161"/>
      <c r="Y161"/>
      <c r="Z161"/>
      <c r="AA161"/>
    </row>
    <row r="162" spans="4:27" ht="12.75">
      <c r="D162"/>
      <c r="E162"/>
      <c r="U162"/>
      <c r="V162"/>
      <c r="W162"/>
      <c r="X162"/>
      <c r="Y162"/>
      <c r="Z162"/>
      <c r="AA162"/>
    </row>
    <row r="163" spans="4:27" ht="12.75">
      <c r="D163"/>
      <c r="E163"/>
      <c r="U163"/>
      <c r="V163"/>
      <c r="W163"/>
      <c r="X163"/>
      <c r="Y163"/>
      <c r="Z163"/>
      <c r="AA163"/>
    </row>
    <row r="164" spans="4:27" ht="12.75">
      <c r="D164"/>
      <c r="E164"/>
      <c r="U164"/>
      <c r="V164"/>
      <c r="W164"/>
      <c r="X164"/>
      <c r="Y164"/>
      <c r="Z164"/>
      <c r="AA164"/>
    </row>
    <row r="165" spans="4:27" ht="12.75">
      <c r="D165"/>
      <c r="E165"/>
      <c r="U165"/>
      <c r="V165"/>
      <c r="W165"/>
      <c r="X165"/>
      <c r="Y165"/>
      <c r="Z165"/>
      <c r="AA165"/>
    </row>
    <row r="166" spans="4:27" ht="12.75">
      <c r="D166"/>
      <c r="E166"/>
      <c r="U166"/>
      <c r="V166"/>
      <c r="W166"/>
      <c r="X166"/>
      <c r="Y166"/>
      <c r="Z166"/>
      <c r="AA166"/>
    </row>
    <row r="167" spans="4:27" ht="12.75">
      <c r="D167"/>
      <c r="E167"/>
      <c r="U167"/>
      <c r="V167"/>
      <c r="W167"/>
      <c r="X167"/>
      <c r="Y167"/>
      <c r="Z167"/>
      <c r="AA167"/>
    </row>
    <row r="168" spans="4:27" ht="12.75">
      <c r="D168"/>
      <c r="E168"/>
      <c r="U168"/>
      <c r="V168"/>
      <c r="W168"/>
      <c r="X168"/>
      <c r="Y168"/>
      <c r="Z168"/>
      <c r="AA168"/>
    </row>
    <row r="169" spans="4:27" ht="12.75">
      <c r="D169"/>
      <c r="E169"/>
      <c r="U169"/>
      <c r="V169"/>
      <c r="W169"/>
      <c r="X169"/>
      <c r="Y169"/>
      <c r="Z169"/>
      <c r="AA169"/>
    </row>
    <row r="170" spans="4:27" ht="12.75">
      <c r="D170"/>
      <c r="E170"/>
      <c r="U170"/>
      <c r="V170"/>
      <c r="W170"/>
      <c r="X170"/>
      <c r="Y170"/>
      <c r="Z170"/>
      <c r="AA170"/>
    </row>
    <row r="171" spans="4:27" ht="12.75">
      <c r="D171"/>
      <c r="E171"/>
      <c r="U171"/>
      <c r="V171"/>
      <c r="W171"/>
      <c r="X171"/>
      <c r="Y171"/>
      <c r="Z171"/>
      <c r="AA171"/>
    </row>
    <row r="172" spans="4:27" ht="12.75">
      <c r="D172"/>
      <c r="E172"/>
      <c r="U172"/>
      <c r="V172"/>
      <c r="W172"/>
      <c r="X172"/>
      <c r="Y172"/>
      <c r="Z172"/>
      <c r="AA172"/>
    </row>
    <row r="173" spans="4:27" ht="12.75">
      <c r="D173"/>
      <c r="E173"/>
      <c r="U173"/>
      <c r="V173"/>
      <c r="W173"/>
      <c r="X173"/>
      <c r="Y173"/>
      <c r="Z173"/>
      <c r="AA173"/>
    </row>
    <row r="174" spans="4:27" ht="12.75">
      <c r="D174"/>
      <c r="E174"/>
      <c r="U174"/>
      <c r="V174"/>
      <c r="W174"/>
      <c r="X174"/>
      <c r="Y174"/>
      <c r="Z174"/>
      <c r="AA174"/>
    </row>
    <row r="175" spans="4:27" ht="12.75">
      <c r="D175"/>
      <c r="E175"/>
      <c r="U175"/>
      <c r="V175"/>
      <c r="W175"/>
      <c r="X175"/>
      <c r="Y175"/>
      <c r="Z175"/>
      <c r="AA175"/>
    </row>
    <row r="176" spans="4:27" ht="12.75">
      <c r="D176"/>
      <c r="E176"/>
      <c r="U176"/>
      <c r="V176"/>
      <c r="W176"/>
      <c r="X176"/>
      <c r="Y176"/>
      <c r="Z176"/>
      <c r="AA176"/>
    </row>
    <row r="177" spans="4:27" ht="12.75">
      <c r="D177"/>
      <c r="E177"/>
      <c r="U177"/>
      <c r="V177"/>
      <c r="W177"/>
      <c r="X177"/>
      <c r="Y177"/>
      <c r="Z177"/>
      <c r="AA177"/>
    </row>
    <row r="178" spans="4:27" ht="12.75">
      <c r="D178"/>
      <c r="E178"/>
      <c r="U178"/>
      <c r="V178"/>
      <c r="W178"/>
      <c r="X178"/>
      <c r="Y178"/>
      <c r="Z178"/>
      <c r="AA178"/>
    </row>
    <row r="179" spans="4:27" ht="12.75">
      <c r="D179"/>
      <c r="E179"/>
      <c r="U179"/>
      <c r="V179"/>
      <c r="W179"/>
      <c r="X179"/>
      <c r="Y179"/>
      <c r="Z179"/>
      <c r="AA179"/>
    </row>
    <row r="180" spans="4:27" ht="12.75">
      <c r="D180"/>
      <c r="E180"/>
      <c r="U180"/>
      <c r="V180"/>
      <c r="W180"/>
      <c r="X180"/>
      <c r="Y180"/>
      <c r="Z180"/>
      <c r="AA180"/>
    </row>
    <row r="181" spans="4:27" ht="12.75">
      <c r="D181"/>
      <c r="E181"/>
      <c r="U181"/>
      <c r="V181"/>
      <c r="W181"/>
      <c r="X181"/>
      <c r="Y181"/>
      <c r="Z181"/>
      <c r="AA181"/>
    </row>
    <row r="182" spans="4:27" ht="12.75">
      <c r="D182"/>
      <c r="E182"/>
      <c r="U182"/>
      <c r="V182"/>
      <c r="W182"/>
      <c r="X182"/>
      <c r="Y182"/>
      <c r="Z182"/>
      <c r="AA182"/>
    </row>
    <row r="183" spans="4:27" ht="12.75">
      <c r="D183"/>
      <c r="E183"/>
      <c r="U183"/>
      <c r="V183"/>
      <c r="W183"/>
      <c r="X183"/>
      <c r="Y183"/>
      <c r="Z183"/>
      <c r="AA183"/>
    </row>
    <row r="184" spans="4:27" ht="12.75">
      <c r="D184"/>
      <c r="E184"/>
      <c r="U184"/>
      <c r="V184"/>
      <c r="W184"/>
      <c r="X184"/>
      <c r="Y184"/>
      <c r="Z184"/>
      <c r="AA184"/>
    </row>
    <row r="185" spans="4:27" ht="12.75">
      <c r="D185"/>
      <c r="E185"/>
      <c r="U185"/>
      <c r="V185"/>
      <c r="W185"/>
      <c r="X185"/>
      <c r="Y185"/>
      <c r="Z185"/>
      <c r="AA185"/>
    </row>
    <row r="186" spans="4:27" ht="12.75">
      <c r="D186"/>
      <c r="E186"/>
      <c r="U186"/>
      <c r="V186"/>
      <c r="W186"/>
      <c r="X186"/>
      <c r="Y186"/>
      <c r="Z186"/>
      <c r="AA186"/>
    </row>
    <row r="187" spans="4:27" ht="12.75">
      <c r="D187"/>
      <c r="E187"/>
      <c r="U187"/>
      <c r="V187"/>
      <c r="W187"/>
      <c r="X187"/>
      <c r="Y187"/>
      <c r="Z187"/>
      <c r="AA187"/>
    </row>
    <row r="188" spans="4:27" ht="12.75">
      <c r="D188"/>
      <c r="E188"/>
      <c r="U188"/>
      <c r="V188"/>
      <c r="W188"/>
      <c r="X188"/>
      <c r="Y188"/>
      <c r="Z188"/>
      <c r="AA188"/>
    </row>
    <row r="189" spans="4:27" ht="12.75">
      <c r="D189"/>
      <c r="E189"/>
      <c r="U189"/>
      <c r="V189"/>
      <c r="W189"/>
      <c r="X189"/>
      <c r="Y189"/>
      <c r="Z189"/>
      <c r="AA189"/>
    </row>
    <row r="190" spans="4:27" ht="12.75">
      <c r="D190"/>
      <c r="E190"/>
      <c r="U190"/>
      <c r="V190"/>
      <c r="W190"/>
      <c r="X190"/>
      <c r="Y190"/>
      <c r="Z190"/>
      <c r="AA190"/>
    </row>
    <row r="191" spans="4:27" ht="12.75">
      <c r="D191"/>
      <c r="E191"/>
      <c r="U191"/>
      <c r="V191"/>
      <c r="W191"/>
      <c r="X191"/>
      <c r="Y191"/>
      <c r="Z191"/>
      <c r="AA191"/>
    </row>
    <row r="192" spans="4:27" ht="12.75">
      <c r="D192"/>
      <c r="E192"/>
      <c r="U192"/>
      <c r="V192"/>
      <c r="W192"/>
      <c r="X192"/>
      <c r="Y192"/>
      <c r="Z192"/>
      <c r="AA192"/>
    </row>
    <row r="193" spans="4:27" ht="12.75">
      <c r="D193"/>
      <c r="E193"/>
      <c r="U193"/>
      <c r="V193"/>
      <c r="W193"/>
      <c r="X193"/>
      <c r="Y193"/>
      <c r="Z193"/>
      <c r="AA193"/>
    </row>
    <row r="194" spans="4:27" ht="12.75">
      <c r="D194"/>
      <c r="E194"/>
      <c r="U194"/>
      <c r="V194"/>
      <c r="W194"/>
      <c r="X194"/>
      <c r="Y194"/>
      <c r="Z194"/>
      <c r="AA194"/>
    </row>
    <row r="195" spans="4:27" ht="12.75">
      <c r="D195"/>
      <c r="E195"/>
      <c r="U195"/>
      <c r="V195"/>
      <c r="W195"/>
      <c r="X195"/>
      <c r="Y195"/>
      <c r="Z195"/>
      <c r="AA195"/>
    </row>
    <row r="196" spans="4:27" ht="12.75">
      <c r="D196"/>
      <c r="E196"/>
      <c r="U196"/>
      <c r="V196"/>
      <c r="W196"/>
      <c r="X196"/>
      <c r="Y196"/>
      <c r="Z196"/>
      <c r="AA196"/>
    </row>
    <row r="197" spans="4:27" ht="12.75">
      <c r="D197"/>
      <c r="E197"/>
      <c r="U197"/>
      <c r="V197"/>
      <c r="W197"/>
      <c r="X197"/>
      <c r="Y197"/>
      <c r="Z197"/>
      <c r="AA197"/>
    </row>
    <row r="198" spans="4:27" ht="12.75">
      <c r="D198"/>
      <c r="E198"/>
      <c r="U198"/>
      <c r="V198"/>
      <c r="W198"/>
      <c r="X198"/>
      <c r="Y198"/>
      <c r="Z198"/>
      <c r="AA198"/>
    </row>
    <row r="199" spans="4:27" ht="12.75">
      <c r="D199"/>
      <c r="E199"/>
      <c r="U199"/>
      <c r="V199"/>
      <c r="W199"/>
      <c r="X199"/>
      <c r="Y199"/>
      <c r="Z199"/>
      <c r="AA199"/>
    </row>
    <row r="200" spans="4:27" ht="12.75">
      <c r="D200"/>
      <c r="E200"/>
      <c r="U200"/>
      <c r="V200"/>
      <c r="W200"/>
      <c r="X200"/>
      <c r="Y200"/>
      <c r="Z200"/>
      <c r="AA200"/>
    </row>
    <row r="201" spans="4:27" ht="12.75">
      <c r="D201"/>
      <c r="E201"/>
      <c r="U201"/>
      <c r="V201"/>
      <c r="W201"/>
      <c r="X201"/>
      <c r="Y201"/>
      <c r="Z201"/>
      <c r="AA201"/>
    </row>
    <row r="202" spans="4:27" ht="12.75">
      <c r="D202"/>
      <c r="E202"/>
      <c r="U202"/>
      <c r="V202"/>
      <c r="W202"/>
      <c r="X202"/>
      <c r="Y202"/>
      <c r="Z202"/>
      <c r="AA202"/>
    </row>
    <row r="203" spans="4:27" ht="12.75">
      <c r="D203"/>
      <c r="E203"/>
      <c r="U203"/>
      <c r="V203"/>
      <c r="W203"/>
      <c r="X203"/>
      <c r="Y203"/>
      <c r="Z203"/>
      <c r="AA203"/>
    </row>
    <row r="204" spans="4:27" ht="12.75">
      <c r="D204"/>
      <c r="E204"/>
      <c r="U204"/>
      <c r="V204"/>
      <c r="W204"/>
      <c r="X204"/>
      <c r="Y204"/>
      <c r="Z204"/>
      <c r="AA204"/>
    </row>
    <row r="205" spans="4:27" ht="12.75">
      <c r="D205"/>
      <c r="E205"/>
      <c r="U205"/>
      <c r="V205"/>
      <c r="W205"/>
      <c r="X205"/>
      <c r="Y205"/>
      <c r="Z205"/>
      <c r="AA205"/>
    </row>
    <row r="206" spans="4:27" ht="12.75">
      <c r="D206"/>
      <c r="E206"/>
      <c r="U206"/>
      <c r="V206"/>
      <c r="W206"/>
      <c r="X206"/>
      <c r="Y206"/>
      <c r="Z206"/>
      <c r="AA206"/>
    </row>
    <row r="207" spans="4:27" ht="12.75">
      <c r="D207"/>
      <c r="E207"/>
      <c r="U207"/>
      <c r="V207"/>
      <c r="W207"/>
      <c r="X207"/>
      <c r="Y207"/>
      <c r="Z207"/>
      <c r="AA207"/>
    </row>
    <row r="208" spans="4:27" ht="12.75">
      <c r="D208"/>
      <c r="E208"/>
      <c r="U208"/>
      <c r="V208"/>
      <c r="W208"/>
      <c r="X208"/>
      <c r="Y208"/>
      <c r="Z208"/>
      <c r="AA208"/>
    </row>
    <row r="209" spans="4:27" ht="12.75">
      <c r="D209"/>
      <c r="E209"/>
      <c r="U209"/>
      <c r="V209"/>
      <c r="W209"/>
      <c r="X209"/>
      <c r="Y209"/>
      <c r="Z209"/>
      <c r="AA209"/>
    </row>
    <row r="210" spans="4:27" ht="12.75">
      <c r="D210"/>
      <c r="E210"/>
      <c r="U210"/>
      <c r="V210"/>
      <c r="W210"/>
      <c r="X210"/>
      <c r="Y210"/>
      <c r="Z210"/>
      <c r="AA210"/>
    </row>
    <row r="211" spans="4:27" ht="12.75">
      <c r="D211"/>
      <c r="E211"/>
      <c r="U211"/>
      <c r="V211"/>
      <c r="W211"/>
      <c r="X211"/>
      <c r="Y211"/>
      <c r="Z211"/>
      <c r="AA211"/>
    </row>
    <row r="212" spans="4:27" ht="12.75">
      <c r="D212"/>
      <c r="E212"/>
      <c r="U212"/>
      <c r="V212"/>
      <c r="W212"/>
      <c r="X212"/>
      <c r="Y212"/>
      <c r="Z212"/>
      <c r="AA212"/>
    </row>
    <row r="213" spans="4:27" ht="12.75">
      <c r="D213"/>
      <c r="E213"/>
      <c r="U213"/>
      <c r="V213"/>
      <c r="W213"/>
      <c r="X213"/>
      <c r="Y213"/>
      <c r="Z213"/>
      <c r="AA213"/>
    </row>
    <row r="214" spans="4:27" ht="12.75">
      <c r="D214"/>
      <c r="E214"/>
      <c r="U214"/>
      <c r="V214"/>
      <c r="W214"/>
      <c r="X214"/>
      <c r="Y214"/>
      <c r="Z214"/>
      <c r="AA214"/>
    </row>
    <row r="215" spans="4:5" ht="12.75">
      <c r="D215"/>
      <c r="E215"/>
    </row>
    <row r="216" spans="4:5" ht="12.75">
      <c r="D216"/>
      <c r="E216"/>
    </row>
    <row r="217" spans="4:5" ht="12.75">
      <c r="D217"/>
      <c r="E217"/>
    </row>
    <row r="218" spans="4:5" ht="12.75">
      <c r="D218"/>
      <c r="E218"/>
    </row>
    <row r="219" spans="4:5" ht="12.75">
      <c r="D219"/>
      <c r="E219"/>
    </row>
    <row r="220" spans="4:27" ht="12.75">
      <c r="D220"/>
      <c r="E220"/>
      <c r="U220"/>
      <c r="V220"/>
      <c r="W220"/>
      <c r="X220"/>
      <c r="Y220"/>
      <c r="Z220"/>
      <c r="AA220"/>
    </row>
    <row r="221" spans="4:27" ht="12.75">
      <c r="D221"/>
      <c r="E221"/>
      <c r="U221"/>
      <c r="V221"/>
      <c r="W221"/>
      <c r="X221"/>
      <c r="Y221"/>
      <c r="Z221"/>
      <c r="AA221"/>
    </row>
    <row r="222" spans="4:27" ht="12.75">
      <c r="D222"/>
      <c r="E222"/>
      <c r="U222"/>
      <c r="V222"/>
      <c r="W222"/>
      <c r="X222"/>
      <c r="Y222"/>
      <c r="Z222"/>
      <c r="AA222"/>
    </row>
    <row r="223" spans="4:27" ht="12.75">
      <c r="D223"/>
      <c r="E223"/>
      <c r="U223"/>
      <c r="V223"/>
      <c r="W223"/>
      <c r="X223"/>
      <c r="Y223"/>
      <c r="Z223"/>
      <c r="AA223"/>
    </row>
    <row r="224" spans="4:27" ht="12.75">
      <c r="D224"/>
      <c r="E224"/>
      <c r="U224"/>
      <c r="V224"/>
      <c r="W224"/>
      <c r="X224"/>
      <c r="Y224"/>
      <c r="Z224"/>
      <c r="AA224"/>
    </row>
    <row r="225" spans="4:27" ht="12.75">
      <c r="D225"/>
      <c r="E225"/>
      <c r="U225"/>
      <c r="V225"/>
      <c r="W225"/>
      <c r="X225"/>
      <c r="Y225"/>
      <c r="Z225"/>
      <c r="AA225"/>
    </row>
    <row r="226" spans="4:27" ht="12.75">
      <c r="D226"/>
      <c r="E226"/>
      <c r="U226"/>
      <c r="V226"/>
      <c r="W226"/>
      <c r="X226"/>
      <c r="Y226"/>
      <c r="Z226"/>
      <c r="AA226"/>
    </row>
    <row r="227" spans="4:27" ht="12.75">
      <c r="D227"/>
      <c r="E227"/>
      <c r="U227"/>
      <c r="V227"/>
      <c r="W227"/>
      <c r="X227"/>
      <c r="Y227"/>
      <c r="Z227"/>
      <c r="AA227"/>
    </row>
    <row r="228" spans="4:27" ht="12.75">
      <c r="D228"/>
      <c r="E228"/>
      <c r="U228"/>
      <c r="V228"/>
      <c r="W228"/>
      <c r="X228"/>
      <c r="Y228"/>
      <c r="Z228"/>
      <c r="AA228"/>
    </row>
    <row r="229" spans="4:27" ht="12.75">
      <c r="D229"/>
      <c r="E229"/>
      <c r="U229"/>
      <c r="V229"/>
      <c r="W229"/>
      <c r="X229"/>
      <c r="Y229"/>
      <c r="Z229"/>
      <c r="AA229"/>
    </row>
    <row r="230" spans="4:27" ht="12.75">
      <c r="D230"/>
      <c r="E230"/>
      <c r="U230"/>
      <c r="V230"/>
      <c r="W230"/>
      <c r="X230"/>
      <c r="Y230"/>
      <c r="Z230"/>
      <c r="AA230"/>
    </row>
    <row r="231" spans="4:27" ht="12.75">
      <c r="D231"/>
      <c r="E231"/>
      <c r="U231"/>
      <c r="V231"/>
      <c r="W231"/>
      <c r="X231"/>
      <c r="Y231"/>
      <c r="Z231"/>
      <c r="AA231"/>
    </row>
    <row r="232" spans="4:27" ht="12.75">
      <c r="D232"/>
      <c r="E232"/>
      <c r="U232"/>
      <c r="V232"/>
      <c r="W232"/>
      <c r="X232"/>
      <c r="Y232"/>
      <c r="Z232"/>
      <c r="AA232"/>
    </row>
    <row r="233" spans="4:27" ht="12.75">
      <c r="D233"/>
      <c r="E233"/>
      <c r="U233"/>
      <c r="V233"/>
      <c r="W233"/>
      <c r="X233"/>
      <c r="Y233"/>
      <c r="Z233"/>
      <c r="AA233"/>
    </row>
    <row r="234" spans="4:27" ht="12.75">
      <c r="D234"/>
      <c r="E234"/>
      <c r="U234"/>
      <c r="V234"/>
      <c r="W234"/>
      <c r="X234"/>
      <c r="Y234"/>
      <c r="Z234"/>
      <c r="AA234"/>
    </row>
    <row r="235" spans="4:27" ht="12.75">
      <c r="D235"/>
      <c r="E235"/>
      <c r="U235"/>
      <c r="V235"/>
      <c r="W235"/>
      <c r="X235"/>
      <c r="Y235"/>
      <c r="Z235"/>
      <c r="AA235"/>
    </row>
    <row r="236" spans="4:27" ht="12.75">
      <c r="D236"/>
      <c r="E236"/>
      <c r="U236"/>
      <c r="V236"/>
      <c r="W236"/>
      <c r="X236"/>
      <c r="Y236"/>
      <c r="Z236"/>
      <c r="AA236"/>
    </row>
    <row r="237" spans="4:27" ht="12.75">
      <c r="D237"/>
      <c r="E237"/>
      <c r="U237"/>
      <c r="V237"/>
      <c r="W237"/>
      <c r="X237"/>
      <c r="Y237"/>
      <c r="Z237"/>
      <c r="AA237"/>
    </row>
    <row r="248" spans="4:27" ht="12.75">
      <c r="D248"/>
      <c r="E248"/>
      <c r="F248"/>
      <c r="R248"/>
      <c r="U248"/>
      <c r="V248"/>
      <c r="W248"/>
      <c r="X248"/>
      <c r="Y248"/>
      <c r="Z248"/>
      <c r="AA248"/>
    </row>
    <row r="249" spans="4:27" ht="12.75">
      <c r="D249"/>
      <c r="E249"/>
      <c r="F249"/>
      <c r="R249"/>
      <c r="U249"/>
      <c r="V249"/>
      <c r="W249"/>
      <c r="X249"/>
      <c r="Y249"/>
      <c r="Z249"/>
      <c r="AA249"/>
    </row>
    <row r="250" spans="4:27" ht="12.75">
      <c r="D250"/>
      <c r="E250"/>
      <c r="F250"/>
      <c r="R250"/>
      <c r="U250"/>
      <c r="V250"/>
      <c r="W250"/>
      <c r="X250"/>
      <c r="Y250"/>
      <c r="Z250"/>
      <c r="AA250"/>
    </row>
    <row r="251" spans="4:27" ht="12.75">
      <c r="D251"/>
      <c r="E251"/>
      <c r="F251"/>
      <c r="R251"/>
      <c r="U251"/>
      <c r="V251"/>
      <c r="W251"/>
      <c r="X251"/>
      <c r="Y251"/>
      <c r="Z251"/>
      <c r="AA251"/>
    </row>
    <row r="252" spans="4:27" ht="12.75">
      <c r="D252"/>
      <c r="E252"/>
      <c r="F252"/>
      <c r="R252"/>
      <c r="U252"/>
      <c r="V252"/>
      <c r="W252"/>
      <c r="X252"/>
      <c r="Y252"/>
      <c r="Z252"/>
      <c r="AA252"/>
    </row>
    <row r="253" spans="4:27" ht="12.75">
      <c r="D253"/>
      <c r="E253"/>
      <c r="F253"/>
      <c r="R253"/>
      <c r="U253"/>
      <c r="V253"/>
      <c r="W253"/>
      <c r="X253"/>
      <c r="Y253"/>
      <c r="Z253"/>
      <c r="AA253"/>
    </row>
    <row r="254" spans="4:27" ht="12.75">
      <c r="D254"/>
      <c r="E254"/>
      <c r="F254"/>
      <c r="R254"/>
      <c r="U254"/>
      <c r="V254"/>
      <c r="W254"/>
      <c r="X254"/>
      <c r="Y254"/>
      <c r="Z254"/>
      <c r="AA254"/>
    </row>
    <row r="255" spans="4:27" ht="12.75">
      <c r="D255"/>
      <c r="E255"/>
      <c r="F255"/>
      <c r="R255"/>
      <c r="U255"/>
      <c r="V255"/>
      <c r="W255"/>
      <c r="X255"/>
      <c r="Y255"/>
      <c r="Z255"/>
      <c r="AA255"/>
    </row>
    <row r="256" spans="4:27" ht="12.75">
      <c r="D256"/>
      <c r="E256"/>
      <c r="F256"/>
      <c r="R256"/>
      <c r="U256"/>
      <c r="V256"/>
      <c r="W256"/>
      <c r="X256"/>
      <c r="Y256"/>
      <c r="Z256"/>
      <c r="AA256"/>
    </row>
    <row r="257" spans="4:27" ht="12.75">
      <c r="D257"/>
      <c r="E257"/>
      <c r="F257"/>
      <c r="R257"/>
      <c r="U257"/>
      <c r="V257"/>
      <c r="W257"/>
      <c r="X257"/>
      <c r="Y257"/>
      <c r="Z257"/>
      <c r="AA257"/>
    </row>
  </sheetData>
  <sheetProtection/>
  <mergeCells count="9">
    <mergeCell ref="AE3:AK3"/>
    <mergeCell ref="A15:D15"/>
    <mergeCell ref="A16:D16"/>
    <mergeCell ref="A17:D17"/>
    <mergeCell ref="A2:D2"/>
    <mergeCell ref="A3:D4"/>
    <mergeCell ref="F3:F4"/>
    <mergeCell ref="G3:Q3"/>
    <mergeCell ref="S3:A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hazels</dc:creator>
  <cp:keywords/>
  <dc:description/>
  <cp:lastModifiedBy>Z80</cp:lastModifiedBy>
  <cp:lastPrinted>2016-03-21T20:29:34Z</cp:lastPrinted>
  <dcterms:created xsi:type="dcterms:W3CDTF">2004-05-16T20:22:14Z</dcterms:created>
  <dcterms:modified xsi:type="dcterms:W3CDTF">2016-03-29T03:59:00Z</dcterms:modified>
  <cp:category/>
  <cp:version/>
  <cp:contentType/>
  <cp:contentStatus/>
</cp:coreProperties>
</file>